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updateLinks="never"/>
  <mc:AlternateContent xmlns:mc="http://schemas.openxmlformats.org/markup-compatibility/2006">
    <mc:Choice Requires="x15">
      <x15ac:absPath xmlns:x15ac="http://schemas.microsoft.com/office/spreadsheetml/2010/11/ac" url="/Users/stacyossowicz/TCS Dropbox/1- Trifecta Construction Server/FGBC Standard Documents Revision Folder/OLD/2019/LAND DEVELOPMENT/"/>
    </mc:Choice>
  </mc:AlternateContent>
  <xr:revisionPtr revIDLastSave="0" documentId="13_ncr:1_{09202317-7B2F-CE4B-85EA-B8C9ADD2EAA2}" xr6:coauthVersionLast="47" xr6:coauthVersionMax="47" xr10:uidLastSave="{00000000-0000-0000-0000-000000000000}"/>
  <workbookProtection workbookAlgorithmName="SHA-512" workbookHashValue="TD9XRLFHiGAC6NVYHNr3WVqCeQab/cP6dUvpP2jnBe6eWJPOH48uGKd9qpWRehQnEWWS+zMFQGi94iu2SuBpUA==" workbookSaltValue="qEpgWCmnI44anNohd9dEEw==" workbookSpinCount="100000" lockStructure="1"/>
  <bookViews>
    <workbookView xWindow="28220" yWindow="3460" windowWidth="33620" windowHeight="23240" tabRatio="829" activeTab="1" xr2:uid="{00000000-000D-0000-FFFF-FFFF00000000}"/>
  </bookViews>
  <sheets>
    <sheet name="Instructions" sheetId="4" r:id="rId1"/>
    <sheet name="Project Registration" sheetId="5" r:id="rId2"/>
    <sheet name="Land Dev Cert" sheetId="19" r:id="rId3"/>
  </sheets>
  <externalReferences>
    <externalReference r:id="rId4"/>
    <externalReference r:id="rId5"/>
  </externalReferences>
  <definedNames>
    <definedName name="FFSprerequisite">'[1]Energy '!$K$92:$K$94</definedName>
    <definedName name="healthpre">[1]Health!$M$73:$M$76</definedName>
    <definedName name="nafive">'[1]Disaster Mitigation'!$M$31:$M$33</definedName>
    <definedName name="P1pts">#REF!</definedName>
    <definedName name="P2pts">#REF!</definedName>
    <definedName name="P3pts">#REF!</definedName>
    <definedName name="prereq">[1]Site!$M$125:$M$128</definedName>
    <definedName name="_xlnm.Print_Area" localSheetId="0">Instructions!$A$1:$F$51</definedName>
    <definedName name="_xlnm.Print_Area" localSheetId="2">'Land Dev Cert'!$A$1:$H$148</definedName>
    <definedName name="_xlnm.Print_Area" localSheetId="1">'Project Registration'!$A$1:$I$66</definedName>
    <definedName name="_xlnm.Print_Titles" localSheetId="1">'Project Registration'!$1:$4</definedName>
  </definedNames>
  <calcPr calcId="191028"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5" l="1"/>
  <c r="A2" i="19"/>
  <c r="C17" i="19"/>
  <c r="C16" i="19"/>
  <c r="C14" i="19"/>
  <c r="C15" i="19"/>
  <c r="C13" i="19"/>
  <c r="C12" i="19"/>
  <c r="C11" i="19"/>
  <c r="C9" i="19"/>
  <c r="C8" i="19"/>
  <c r="C7" i="19"/>
  <c r="C6" i="19"/>
  <c r="C5" i="19"/>
  <c r="C138" i="19"/>
  <c r="D138" i="19"/>
  <c r="F138" i="19"/>
  <c r="E51" i="19"/>
  <c r="E45" i="19"/>
  <c r="D128" i="19"/>
  <c r="F128" i="19"/>
  <c r="C128" i="19"/>
  <c r="D114" i="19"/>
  <c r="F114" i="19"/>
  <c r="C114" i="19"/>
  <c r="D97" i="19"/>
  <c r="D28" i="19"/>
  <c r="C97" i="19"/>
  <c r="D72" i="19"/>
  <c r="F72" i="19"/>
  <c r="C72" i="19"/>
  <c r="B72" i="19"/>
  <c r="D19" i="19"/>
  <c r="D20" i="19"/>
  <c r="C19" i="19"/>
  <c r="C20" i="19"/>
  <c r="C21" i="19"/>
  <c r="D21" i="19"/>
  <c r="C22" i="19"/>
  <c r="H7" i="19"/>
  <c r="H6" i="19"/>
  <c r="H5" i="19"/>
  <c r="D30" i="19"/>
  <c r="D29" i="19"/>
  <c r="D27" i="19"/>
  <c r="D31" i="19"/>
  <c r="D22" i="19"/>
  <c r="C51" i="19"/>
  <c r="D51" i="19"/>
  <c r="F51" i="19"/>
  <c r="B51" i="19"/>
  <c r="D45" i="19"/>
  <c r="D26" i="19"/>
  <c r="D43" i="19"/>
  <c r="G18" i="5"/>
  <c r="G19" i="5"/>
  <c r="G21" i="5"/>
  <c r="B41" i="5"/>
  <c r="B4" i="5"/>
  <c r="F97" i="19"/>
  <c r="D46" i="19"/>
  <c r="G24" i="19"/>
  <c r="D33" i="19"/>
  <c r="D32" i="19"/>
  <c r="F42" i="19"/>
  <c r="D34" i="19"/>
</calcChain>
</file>

<file path=xl/sharedStrings.xml><?xml version="1.0" encoding="utf-8"?>
<sst xmlns="http://schemas.openxmlformats.org/spreadsheetml/2006/main" count="594" uniqueCount="444">
  <si>
    <t xml:space="preserve">Florida Green Development Certification Standard </t>
  </si>
  <si>
    <t xml:space="preserve"> Effective January 1, 2020</t>
  </si>
  <si>
    <t>Instructions</t>
  </si>
  <si>
    <t>THE PROCESS</t>
  </si>
  <si>
    <t>The Certification process consists of two stages: (1) The initial project registration of a planned project and (2) submittal of the Final Application and its accompanying supporting documents.</t>
  </si>
  <si>
    <t>Final applications shall be deemed non-compliant and sunset if the development team has been non-responsive to pending questions from FGBC for a period of six months.</t>
  </si>
  <si>
    <t>A "Final Application" must be submitted within three (3) years from the date of project registration with FGBC. Projects not submitting the final application within 3 years shall be determined abandoned and not eligible for certification review.</t>
  </si>
  <si>
    <t>Initial Registration</t>
  </si>
  <si>
    <t xml:space="preserve">1) Appoint a project team member to serve as the "Designated Professional." The "Designated Professional" shall be the projects contact person for FGBC and all other project team members, and shall be responsible for submitting the application package. </t>
  </si>
  <si>
    <r>
      <t xml:space="preserve">2) Complete the information in the "Project Registration Tab" and submit it to FGBC along with a non-refundable, </t>
    </r>
    <r>
      <rPr>
        <u/>
        <sz val="10"/>
        <color rgb="FF000000"/>
        <rFont val="Arial"/>
        <family val="2"/>
      </rPr>
      <t>minimum</t>
    </r>
    <r>
      <rPr>
        <sz val="10"/>
        <color rgb="FF000000"/>
        <rFont val="Arial"/>
        <family val="2"/>
      </rPr>
      <t xml:space="preserve"> deposit of $500.</t>
    </r>
  </si>
  <si>
    <t>3) FGBC will assign a "Project Evaluator" to your project, whose role is to clarify questions the Designated Professional might have regarding the Standard requirements and to review the project's Final Application for compliance with the Standard.</t>
  </si>
  <si>
    <t>Final Application</t>
  </si>
  <si>
    <t>1) Complete all category pages of the Checklist in this Excel file (make sure to complete the Project Registration and Team tab)</t>
  </si>
  <si>
    <r>
      <t xml:space="preserve">2) Submit the completed Checklist, all supporting documents in electronic format, and final payment to the FGBC. The final payment shall be equal to the </t>
    </r>
    <r>
      <rPr>
        <b/>
        <u/>
        <sz val="10"/>
        <color rgb="FFFF0000"/>
        <rFont val="Arial"/>
        <family val="2"/>
      </rPr>
      <t>current</t>
    </r>
    <r>
      <rPr>
        <sz val="10"/>
        <color rgb="FF000000"/>
        <rFont val="Arial"/>
        <family val="2"/>
      </rPr>
      <t xml:space="preserve"> posted application fee, less any deposit paid.</t>
    </r>
  </si>
  <si>
    <t>3) The Project Evaluator will  review the application and contact your Designated Professional if additional information is needed.</t>
  </si>
  <si>
    <t>4) The submitted Final Application shall be deemed non-compliant and shall expire if the development team has been non-responsive for six (6) months to questions and documentation requested from the Project Evaluator or FGBC.</t>
  </si>
  <si>
    <t>IMPORTANT GUIDELINES:</t>
  </si>
  <si>
    <r>
      <t xml:space="preserve">1) All projects must submit an application fee equal to the </t>
    </r>
    <r>
      <rPr>
        <u/>
        <sz val="10"/>
        <rFont val="Arial"/>
        <family val="2"/>
      </rPr>
      <t>current version posted fee</t>
    </r>
    <r>
      <rPr>
        <sz val="10"/>
        <rFont val="Arial"/>
        <family val="2"/>
      </rPr>
      <t>, regardless of which version the project is submitted under.</t>
    </r>
  </si>
  <si>
    <t xml:space="preserve">2) Each project must comply with the prerequisites in order to be eligible for certification.  </t>
  </si>
  <si>
    <t>3) Select criteria to obtain the minimum number of points listed for each category (category minimums).  Accumulate at least 100 TOTAL  points to qualify for the program. *</t>
  </si>
  <si>
    <t>*NOTE:  If a category minimum cannot be achieved, the points deficiency is added to the total minimum required score of 100, creating an "adjusted minimum required points" (the points YOUR project must achieve for certification).</t>
  </si>
  <si>
    <t>Example: Applicant  achieves only 10 points from a category with a minimum of 15, creating a 5-point deficiency. Applicant may still qualify if: total points equal or exceed 105. ( 100 + [15-10] = 105.)  Note that category maximums cannot be exceeded at any time.</t>
  </si>
  <si>
    <r>
      <t xml:space="preserve">4) There are 250 possible points although each one is not likely to be applicable for a specific development.
To assure </t>
    </r>
    <r>
      <rPr>
        <u/>
        <sz val="10"/>
        <rFont val="Arial"/>
        <family val="2"/>
      </rPr>
      <t>comprehensive</t>
    </r>
    <r>
      <rPr>
        <sz val="10"/>
        <rFont val="Arial"/>
        <family val="2"/>
      </rPr>
      <t xml:space="preserve"> environmental benefit from the project, the maximum points allowed in any one category is limited to 80% of the points available in that category. Thus the highest score possible is 200. The checklist automatically calculates maximum allowed points.</t>
    </r>
  </si>
  <si>
    <r>
      <t xml:space="preserve">5) The submittal for each claimed credit shall  include the documentation specified in the submittal sections of the Reference Guide.
Items with "required" specific submittals are colored </t>
    </r>
    <r>
      <rPr>
        <b/>
        <sz val="10"/>
        <color rgb="FFFF0000"/>
        <rFont val="Arial"/>
        <family val="2"/>
      </rPr>
      <t>red.</t>
    </r>
    <r>
      <rPr>
        <sz val="10"/>
        <color theme="1"/>
        <rFont val="Arial"/>
        <family val="2"/>
      </rPr>
      <t xml:space="preserve"> Items that indcate "suggested" submittals are colored in black.</t>
    </r>
  </si>
  <si>
    <t>6) If this Excel file is altered in any way, the application will not be accepted.  Altered files will be returned unprocessed.</t>
  </si>
  <si>
    <t>FGBC CERTIFICATION LEVELS</t>
  </si>
  <si>
    <r>
      <t>The FGBC Green Development Certification program uses a tiered rating system</t>
    </r>
    <r>
      <rPr>
        <sz val="10"/>
        <color rgb="FF0070C0"/>
        <rFont val="Arial"/>
        <family val="2"/>
      </rPr>
      <t xml:space="preserve">.  </t>
    </r>
    <r>
      <rPr>
        <sz val="10"/>
        <color theme="1"/>
        <rFont val="Arial"/>
        <family val="2"/>
      </rPr>
      <t>Certification is awarded at different levels according to points achieved over the project's adjusted minimum point threshold.</t>
    </r>
  </si>
  <si>
    <t>Bronze</t>
  </si>
  <si>
    <t xml:space="preserve">0 - 30 </t>
  </si>
  <si>
    <t>points over the project's adjusted required minimum</t>
  </si>
  <si>
    <t>Silver</t>
  </si>
  <si>
    <t>31 - 60</t>
  </si>
  <si>
    <t xml:space="preserve">Gold </t>
  </si>
  <si>
    <t>61 - 90</t>
  </si>
  <si>
    <t>Platinum</t>
  </si>
  <si>
    <r>
      <t xml:space="preserve">   </t>
    </r>
    <r>
      <rPr>
        <sz val="10"/>
        <rFont val="Calibri"/>
        <family val="2"/>
      </rPr>
      <t>≥ 91</t>
    </r>
  </si>
  <si>
    <t>FEES</t>
  </si>
  <si>
    <t>Base Fee of $2,000 plus $1 an acre, up to a maximum of $10,000 total application fee.</t>
  </si>
  <si>
    <t>For security purposes, we strongly suggest all payment be made online or by check.</t>
  </si>
  <si>
    <t>Pay Online at:</t>
  </si>
  <si>
    <t>http://florida-green-building-coalition.myshopify.com/</t>
  </si>
  <si>
    <t>Instructions for Submission:</t>
  </si>
  <si>
    <t>Electronic Submission  (preferred)</t>
  </si>
  <si>
    <t>Pay online or complete the credit card authorization on the Final Application Form….. (Note: Payment by check is acceptable - see mailing instructions below)</t>
  </si>
  <si>
    <t xml:space="preserve"> Mailing Instructions</t>
  </si>
  <si>
    <t>For Additional Information:</t>
  </si>
  <si>
    <t>Contact your Project Evaluator</t>
  </si>
  <si>
    <t>or</t>
  </si>
  <si>
    <t>FGBC at PH: (407) 777-4914</t>
  </si>
  <si>
    <t>www.FloridaGreenBuilding.org</t>
  </si>
  <si>
    <t>Florida Green Development Certification Standard</t>
  </si>
  <si>
    <t>Project Registration Form</t>
  </si>
  <si>
    <t>INSTRUCTION FOR SUBMISSIONS:</t>
  </si>
  <si>
    <t>Pay Online</t>
  </si>
  <si>
    <t>or FGBC</t>
  </si>
  <si>
    <t xml:space="preserve">www.FloridaGreenBuilding.org </t>
  </si>
  <si>
    <t>PH: (407) 777-4914</t>
  </si>
  <si>
    <t>Application Fees</t>
  </si>
  <si>
    <t>Base Fee:</t>
  </si>
  <si>
    <t># of Acres:</t>
  </si>
  <si>
    <t>x $1 per acre       =</t>
  </si>
  <si>
    <t xml:space="preserve">Total Fee </t>
  </si>
  <si>
    <t xml:space="preserve"> (max. $10,000)    =   </t>
  </si>
  <si>
    <t>Less Deposit</t>
  </si>
  <si>
    <t>TOTAL DUE:</t>
  </si>
  <si>
    <t>Project Information</t>
  </si>
  <si>
    <t xml:space="preserve">Project Name:  </t>
  </si>
  <si>
    <t>New or Redevelopment</t>
  </si>
  <si>
    <t>Address:</t>
  </si>
  <si>
    <t xml:space="preserve">Number of Units </t>
  </si>
  <si>
    <t>City/Zip Code:</t>
  </si>
  <si>
    <t>Percent Affordable</t>
  </si>
  <si>
    <t>County</t>
  </si>
  <si>
    <t>Description:</t>
  </si>
  <si>
    <t>Attach Separate Narrative of Project Description</t>
  </si>
  <si>
    <t>Acres</t>
  </si>
  <si>
    <t>Website:</t>
  </si>
  <si>
    <t>Designated Professional Submitting Application</t>
  </si>
  <si>
    <t>Developer</t>
  </si>
  <si>
    <t>Name:</t>
  </si>
  <si>
    <t>Company:</t>
  </si>
  <si>
    <t>City / Zip:</t>
  </si>
  <si>
    <t>Phone:</t>
  </si>
  <si>
    <t>Fax:</t>
  </si>
  <si>
    <t>E-mail:</t>
  </si>
  <si>
    <t xml:space="preserve">Project Team Information  </t>
  </si>
  <si>
    <t>Role:</t>
  </si>
  <si>
    <t>Florida Green Development Standard</t>
  </si>
  <si>
    <t>Final  Application Form</t>
  </si>
  <si>
    <t>New or Redevelopment:</t>
  </si>
  <si>
    <t>Number of Units:</t>
  </si>
  <si>
    <t>City&amp; Zip:</t>
  </si>
  <si>
    <t>Percent Affordable:</t>
  </si>
  <si>
    <t>County:</t>
  </si>
  <si>
    <t>Developer Information</t>
  </si>
  <si>
    <t>Refer to "Instructions" tab for Application Fees</t>
  </si>
  <si>
    <t>Amount paid with initial project registration</t>
  </si>
  <si>
    <t>Total % Discount Rate if applicable</t>
  </si>
  <si>
    <t>Balance Due Must Be Submitted with Final Application.</t>
  </si>
  <si>
    <t>Project Point Summary</t>
  </si>
  <si>
    <t>Minimum Points to Qualify (may be over 100 if a category minimum is missed)  Currently this project needs</t>
  </si>
  <si>
    <t>Category</t>
  </si>
  <si>
    <t>Your Score</t>
  </si>
  <si>
    <t xml:space="preserve">Required Min </t>
  </si>
  <si>
    <t>Please refer to Standards Documents and Green Commercial Reference Guide for additional information.</t>
  </si>
  <si>
    <t>Category 1: Protection</t>
  </si>
  <si>
    <t>30 Points</t>
  </si>
  <si>
    <t>Category 2: Circulation</t>
  </si>
  <si>
    <t>15 Points</t>
  </si>
  <si>
    <t>Category 3: Utility</t>
  </si>
  <si>
    <t>5 Points</t>
  </si>
  <si>
    <t>Category 4: Amenity</t>
  </si>
  <si>
    <t>10 Points</t>
  </si>
  <si>
    <t>Category 5: Covenants and Deed Restrictions</t>
  </si>
  <si>
    <t>Category 6: Education</t>
  </si>
  <si>
    <t>Total:</t>
  </si>
  <si>
    <t>Total Needed:</t>
  </si>
  <si>
    <t>Certification Level</t>
  </si>
  <si>
    <t>To Qualify your project must</t>
  </si>
  <si>
    <t>91 &gt;</t>
  </si>
  <si>
    <t>PROJECT NAME:</t>
  </si>
  <si>
    <t>CURRENT PROJECT SCORE</t>
  </si>
  <si>
    <t>Total Submitted</t>
  </si>
  <si>
    <t>TOTAL AWARDED</t>
  </si>
  <si>
    <t>TOTAL NEEDED FOR CERTIFICATION</t>
  </si>
  <si>
    <r>
      <t xml:space="preserve">CATEGORY 1:  PROTECTION </t>
    </r>
    <r>
      <rPr>
        <b/>
        <sz val="12"/>
        <color theme="3" tint="-0.499984740745262"/>
        <rFont val="Calibri (Body)_x0000_"/>
      </rPr>
      <t>(Minimum Required 30 points)</t>
    </r>
  </si>
  <si>
    <t>CREDITS</t>
  </si>
  <si>
    <t>TOTAL AVAILABLE</t>
  </si>
  <si>
    <t>TOTAL CLAIMED</t>
  </si>
  <si>
    <t>Points Below Category Minimum</t>
  </si>
  <si>
    <t>Total Points Available</t>
  </si>
  <si>
    <t>Total Points Claimed</t>
  </si>
  <si>
    <t>Total Points Awarded</t>
  </si>
  <si>
    <t>REQUIREMENTS</t>
  </si>
  <si>
    <t xml:space="preserve">SUBMITTALS </t>
  </si>
  <si>
    <t>COMMENTS</t>
  </si>
  <si>
    <t>P1</t>
  </si>
  <si>
    <t>Redevelopment</t>
  </si>
  <si>
    <t xml:space="preserve">1 point for each 5 % of site that is redeveloped to accommodate project. </t>
  </si>
  <si>
    <t>A scaled site plan with a graphic scale depicting the area of the site to be redeveloped, accompanied by area calculations for the requested points.</t>
  </si>
  <si>
    <t>P2</t>
  </si>
  <si>
    <t>Brownfield</t>
  </si>
  <si>
    <t>1 points if a minimum of 2% of the project site is designated as a brownfield and is remediated to accommodate the project.</t>
  </si>
  <si>
    <t>Proof of brownfield designation and location on site plan.</t>
  </si>
  <si>
    <t>P3</t>
  </si>
  <si>
    <t>Existing Building</t>
  </si>
  <si>
    <t>1 point for each 20% of development program that is accommodated within existing buildings (buildings must meet the minimum requirements of at least one FGBC Green Commercial/Green Home Standard Category).</t>
  </si>
  <si>
    <t>Proof of previous use and location on site plan. Overhead or satellite photo of previous condition required if available.</t>
  </si>
  <si>
    <t>P4</t>
  </si>
  <si>
    <t>Urban Service Boundary/Infill</t>
  </si>
  <si>
    <t xml:space="preserve">6 points if development is located within existing urban service area with all required utilities present.  
6 points if development is surrounded on three sides by existing non-agricultural or resource-based recreational development. </t>
  </si>
  <si>
    <t xml:space="preserve">Proof of urban service core and property location. Photo showing use on three sides if that portion of point is taken. </t>
  </si>
  <si>
    <t>P5</t>
  </si>
  <si>
    <t>Maximize Entitlements</t>
  </si>
  <si>
    <r>
      <t>1 point if development is located within existing urban service area with all required utilities present</t>
    </r>
    <r>
      <rPr>
        <b/>
        <sz val="11"/>
        <color theme="1"/>
        <rFont val="Calibri"/>
        <family val="2"/>
        <scheme val="minor"/>
      </rPr>
      <t xml:space="preserve"> AND </t>
    </r>
    <r>
      <rPr>
        <sz val="11"/>
        <color theme="1"/>
        <rFont val="Calibri"/>
        <family val="2"/>
        <scheme val="minor"/>
      </rPr>
      <t xml:space="preserve">entitlements are maximized.  
1 point if project received density/intensity bonuses due to innovative design.  </t>
    </r>
  </si>
  <si>
    <t>Provide jurisdictions documents that indicted approved entitlements and a narrative indicating how those are maximized.  Provide documentation indicating density bonus if provided.</t>
  </si>
  <si>
    <t>P6</t>
  </si>
  <si>
    <t>Conservation Areas</t>
  </si>
  <si>
    <t>1 point for each 3% of total buildable acreage that is being preserved or restored to its natural state.  Maximum 30 points.</t>
  </si>
  <si>
    <t>Include copies of any environmental permits, comp plan category, covenants, deed restrictions and marketing material that provide assurances that the land will be kept as conservation area over time. Provide a scaled site plan with a graphic scale that depicts area of site to be preserved with area calculations supporting the requested points.</t>
  </si>
  <si>
    <t>P7</t>
  </si>
  <si>
    <t>Off-Site Conservation</t>
  </si>
  <si>
    <t xml:space="preserve">1 point for each 100% of total buildable acreage that is being preserved off-site or restored to its natural state.  Maximum 5 points.  Off-site conservation lands must be purchased and maintained in permanent land bank in perpetuity.  </t>
  </si>
  <si>
    <t>Provide proof of purchase and maintenance in perpetuity</t>
  </si>
  <si>
    <t>P8</t>
  </si>
  <si>
    <t>Site Study</t>
  </si>
  <si>
    <t>1 point for providing a tree &amp; vegetation survey of the site.  
1 point for providing a topographic survey of the site. 
1 point for providing a soil survey of the site.  
1 point for providing a wildlife/habitat study.  
All surveys and studies must be performed prior to design of the project and must be accompanied by a narrative describing how the data influenced design and implementation of the development.</t>
  </si>
  <si>
    <t>The complete tree, topographical, soil, wetland (if any), and wildlife study with habitat designations; a site plan showing how the design tried to preserve the most significant resources. Indicate measures taken for tree preservation.</t>
  </si>
  <si>
    <t>P9</t>
  </si>
  <si>
    <t>Biodiversity</t>
  </si>
  <si>
    <t>1 point for preserving  community type 2 or 3
2 points for preserving type 4 or 5.  
Biodiversity preservation area must represent minimum 5 % of preservation area or 3 acres - whichever is greater.  Otherwise same requirements apply.</t>
  </si>
  <si>
    <t>Wildlife survey, management plan and explanation as to why the credit is deserved showing that the highest diversity communities available on the property were preserved.</t>
  </si>
  <si>
    <t>P10</t>
  </si>
  <si>
    <t>Specific Wildlife</t>
  </si>
  <si>
    <t>1 point  for preserving a specific species on site.  
1 additional point for submitting a management plan that includes monitoring of species.</t>
  </si>
  <si>
    <t>Wildlife surveys, management plan includes proposed management activities, monitoring of the species and habitat, and explanation of why the credit is deserved.</t>
  </si>
  <si>
    <t>P11</t>
  </si>
  <si>
    <t>Wildlife Corridors</t>
  </si>
  <si>
    <t>1 point for preserving 20' minimum, 50' average corridor; 
2 points for 50' minimum, 250' wide corridor; 
3 points for 75' minimum, 500' average corridor; 
1  point if corridor crosses no roadways or provides wildlife overpass or underpass.  
All crossing, if crossing roadway, must have appropriate signage and speed limits to assure protection of wildlife.</t>
  </si>
  <si>
    <t>Dimensioned site plan showing onsite and offsite corridors; a management plan that includes habitat maintenance of the corridor; covenants, deed restrictions and marketing material that provide assurances that the corridor(s) will be maintained over time, and explanation of why the credit is deserved.</t>
  </si>
  <si>
    <t>P12</t>
  </si>
  <si>
    <t>Upland Buffers</t>
  </si>
  <si>
    <t>1 point for 15' minimum, 33' wide wetland buffer around all wetlands;
2 points for 25' minimum, 50' average buffer around all wetlands; 
3 points for providing 50' minimum buffer around all wetlands.  
Same requirements apply .</t>
  </si>
  <si>
    <t>Dimensioned site plan based on wetland survey showing buffers, planting plan and spreader swale (as appropriate); Covenants, deed restrictions and marketing material that provide assurances that the buffers will be maintained over time, and explanation and calculation of why the credit is deserved.</t>
  </si>
  <si>
    <t>P13</t>
  </si>
  <si>
    <t>Preserve Recharge</t>
  </si>
  <si>
    <t>1 point for each 5 % of site acreage preserved for a prime aquifer recharge area. Maximum 3 points.</t>
  </si>
  <si>
    <t>Show water recharge area on site plan with infiltration testing location(s); Provide infiltration test results, provide Water Management District documentation, and describe how protection of the designated area will maintain or enhance the recharge.</t>
  </si>
  <si>
    <t>P14</t>
  </si>
  <si>
    <t>Reuse/RecycleA:H</t>
  </si>
  <si>
    <t>1 point for each existing material that is recycled on site such as trees, masonry from existing structure, asphalt or concrete.  Maximum 4 points.    Excludes materials included in points for P3.</t>
  </si>
  <si>
    <t>Indicate materials being reused and upon what data the % calculation was based.  Submittal must include narrative describing how much material was recycled/will be recycled, how it was recycled, and perceived  environmental benefit.</t>
  </si>
  <si>
    <t>P15</t>
  </si>
  <si>
    <t>Neighbors Stormwater</t>
  </si>
  <si>
    <t>2 points for each 10 % beyond the minimum required for the development that the system is managing.  Cannot include offsite improvements required as part of development (turn lanes, roadway widening, etc…).  Maximum 20 points.</t>
  </si>
  <si>
    <t>A site plan showing the location of proposed improvements that would satisfy this objective; Stormwater calculations by a registered P.E. documenting the % exceeding regulations.</t>
  </si>
  <si>
    <t>P16</t>
  </si>
  <si>
    <t>LID</t>
  </si>
  <si>
    <t xml:space="preserve">2 points for a 10 % improvement in water quality or 10 %; 
4 points for a 25 % improvement in water quality; 
6 points for a 50 % improvement in water quality.  </t>
  </si>
  <si>
    <t>LID locations and types, monitoring program (if applicable) and water management district or local government rules or correspondence indicating the minimum requirement that is being exceeded. Stormwater calculations by a registered P.E. documenting the % exceeding regulations.</t>
  </si>
  <si>
    <t>P17</t>
  </si>
  <si>
    <t>Multi-Use SWMA</t>
  </si>
  <si>
    <t xml:space="preserve">1 point for each 5 % of stormwater management area designed for dual use.  </t>
  </si>
  <si>
    <t>Dimensioned, scaled site plan with a graphic scale depicting the size and location of dual use areas, also provide area calculations and indicate the expected period of dryness for each stormwater retention area.</t>
  </si>
  <si>
    <r>
      <t xml:space="preserve">CATEGORY 2:  CIRCULATION </t>
    </r>
    <r>
      <rPr>
        <b/>
        <sz val="12"/>
        <color theme="3" tint="-0.499984740745262"/>
        <rFont val="Calibri (Body)_x0000_"/>
      </rPr>
      <t>(Minimum Required 15 Points)</t>
    </r>
  </si>
  <si>
    <t>C1</t>
  </si>
  <si>
    <t>Pedestrian Structure</t>
  </si>
  <si>
    <t xml:space="preserve">2 points if 5' minimum sidewalk is continuous on 1 side of ALL streets;
4 points if minimum 5' sidewalk is continuous on both sides of ALL streets.  
1 BONUS point if 5' minimum sidewalk is present on at least 1 side of all streets AND pedestrian structure includes nature trails (minimum 5' wide durable pedestrian structure not oriented along R.O.W.) that represent 33% of total pedestrian structure or greater.   </t>
  </si>
  <si>
    <t xml:space="preserve">Dimensioned, scaled site plan with a graphic scale highlighting the sidewalks, pathways and trails. For the bonus points of additional miles of trails, specify their location and include linear footage calculations for each trail requesting credit and linear footage or miles of all roadways. </t>
  </si>
  <si>
    <t>C2</t>
  </si>
  <si>
    <t>Previous Pedestrian Structure</t>
  </si>
  <si>
    <t>1 point for each 50 % of all pedestrian paths, including sidewalks, that are durable yet pervious in nature.</t>
  </si>
  <si>
    <t xml:space="preserve">Provide documentation of materials selected and pervious capabilities and calculations.  Provide site plan indicating areas with pervious hardscape and area calculation.  </t>
  </si>
  <si>
    <t>C3</t>
  </si>
  <si>
    <t>Pedestrian Shade</t>
  </si>
  <si>
    <t>2 point if 50 % of all pedestrian structure if shaded by trees or other design considerations.</t>
  </si>
  <si>
    <t>Provide landscape plan and shade calculations</t>
  </si>
  <si>
    <t>C4</t>
  </si>
  <si>
    <t>Road Design</t>
  </si>
  <si>
    <t>2 Points for implementing street and block design guidelines that slow down traffic or otherwise enhance pedestrian safety.  Practices include on street parking, traffic circles, pavement markings, raised crosswalks, chicane, chockers, curb extensions, and road narrowing.  
2 points for providing on-street parking on at least one side of all residential streets and both sides of all commercial streets.</t>
  </si>
  <si>
    <t>Dimensioned site plan depicting the size and location of roads (signed and sealed by a P.E.) and describing how each meets the requirements of this category.</t>
  </si>
  <si>
    <t>C5</t>
  </si>
  <si>
    <t>Street Trees</t>
  </si>
  <si>
    <t>5 points if shade trees are planted an average of 40' on center along all roadways in development, 
4 points if shade trees are planted an average of 50' on center along all roadways in development; 
3 points if shade trees are planted an average of 60' on center along all roadways in development.  Trees must planted within 8' of back of curb.  
Rights-of-way adjacent to preservation areas where native shade trees are located within 20' of back of curb are excluded.  Submittal must include a scaled site plan showing all tree locations and species identification, planting specifications and details, and supporting calculations.</t>
  </si>
  <si>
    <t>Site plan showing tree species and locations.</t>
  </si>
  <si>
    <t>C6</t>
  </si>
  <si>
    <t>Street Lights</t>
  </si>
  <si>
    <t>1 point for installing bulbs that produce greater than 95 lumens  per watt on greater than 80% or more of street lights; 
2 points if, in addition,  lights are motion activated and are full cut-off luminaires and meet "dark-sky" specifications, or if there are no street lights in development (existing requirements apply).</t>
  </si>
  <si>
    <t>Street light specifications to include lumens per Watt, control system, and dark-sky friendly specifications.</t>
  </si>
  <si>
    <t>C7</t>
  </si>
  <si>
    <t>Bike Parking</t>
  </si>
  <si>
    <r>
      <t xml:space="preserve">2 points for installing bike racks,  that accommodate a minimum of 5% of the amenity or facility occupants, at all community amenities </t>
    </r>
    <r>
      <rPr>
        <b/>
        <sz val="11"/>
        <color theme="1"/>
        <rFont val="Calibri"/>
        <family val="2"/>
        <scheme val="minor"/>
      </rPr>
      <t>AND</t>
    </r>
    <r>
      <rPr>
        <sz val="11"/>
        <color theme="1"/>
        <rFont val="Calibri"/>
        <family val="2"/>
        <scheme val="minor"/>
      </rPr>
      <t xml:space="preserve"> requiring or installing at all multi-family properties and commercial properties that are located within the community
2 points if bicycle locks/lockers are provided within the community as an amenity to accommodate 10% of users/residents.  </t>
    </r>
  </si>
  <si>
    <t>Provide site plan highlighting bike parking, photos of installed bike parking, cut sheets of selected bike racks.</t>
  </si>
  <si>
    <t>C8</t>
  </si>
  <si>
    <t>Shared Parking</t>
  </si>
  <si>
    <t>1 point if shared parking is incorporated between uses (must include on street parking if formal spaces are provided).</t>
  </si>
  <si>
    <t xml:space="preserve">Site plan indicating shared parking locations.  Provide documentation from jurisdiction and narrative explaining extent of permitted shared parking throughout community.  </t>
  </si>
  <si>
    <t>C9</t>
  </si>
  <si>
    <t>Amenity and On-Street Parking Shading</t>
  </si>
  <si>
    <t xml:space="preserve">2 points if 40% of the amenity and on-street parking is shaded by trees (within 10 years) or by  shade structures
3 points for 60%
4 points for 80%
Trees must be within 8' of parking space to count - preserved trees of minimum 12" caliper dbh count double as long as proper preservation cautions can be shown </t>
  </si>
  <si>
    <t>Provide site plan and landscape plan with shading calculation</t>
  </si>
  <si>
    <t>C10</t>
  </si>
  <si>
    <t>Structured Parking</t>
  </si>
  <si>
    <t>1 point for each  25% of parking that is provided in a parking structure.</t>
  </si>
  <si>
    <t xml:space="preserve">Site plan showing locations of structured parking, construction documents of structures parking and photos of site when possible.  </t>
  </si>
  <si>
    <t>C11</t>
  </si>
  <si>
    <t>Multi-Modal Roadways</t>
  </si>
  <si>
    <t>1 point for implementing street and block design guidelines that include bike lanes.  
1 point for implementing street and block design guidelines that include handicap accessible mass transit.</t>
  </si>
  <si>
    <t>Site plan, description of why developer should receive points for shared parking, written documentation for the bicycle parking point, written documentation for the tree provision.</t>
  </si>
  <si>
    <t>C12</t>
  </si>
  <si>
    <t>Connections</t>
  </si>
  <si>
    <t xml:space="preserve">1 point for having at least four connections to offsite adjacent roadways.  Must have connections to more than one roadway.   All network streets in development must be public/non-gated [minimum 2 network (i.e. "connected") streets connecting to adjacent roadways] </t>
  </si>
  <si>
    <t>Site plan showing locations of connections; if connections will occur in future phases show connection to future phase and the planned connection from future phase to surrounding network.</t>
  </si>
  <si>
    <t>C13</t>
  </si>
  <si>
    <t>Orientation</t>
  </si>
  <si>
    <t>1 point if minimum 60% of buildable lots are designed to face within 30 degrees of due north 
2 points if 75% or greater of buildable lots are designed to face within 30 degrees of due north
3 points if 90% or greater of buildable lots are designed to face within 30 degrees of due north</t>
  </si>
  <si>
    <t>Site plan showing locations of lot/road orientation to a line of true north with 30 degree window lines either side of true north. Lots qualifying will be indicated and a count of qualifying lots vs. total lots will be provided.</t>
  </si>
  <si>
    <t>C14</t>
  </si>
  <si>
    <t>Paving Materials</t>
  </si>
  <si>
    <t>1 point for each 25% of lineal feet of roadway that is pervious in nature. Maximum 4 points.</t>
  </si>
  <si>
    <t>Material used and calculation of % perviousness.</t>
  </si>
  <si>
    <t>C15</t>
  </si>
  <si>
    <t>School Proximity</t>
  </si>
  <si>
    <t xml:space="preserve">1 point for each 20 % of residential units that are within 1/2 mile safe walk of a school (including secondary education). Minimum 2 points must be received in C-1 to qualify.  </t>
  </si>
  <si>
    <t xml:space="preserve">Scaled maps with calculations and narrative.  </t>
  </si>
  <si>
    <t>C16</t>
  </si>
  <si>
    <t>Retail Proximity</t>
  </si>
  <si>
    <t xml:space="preserve">1 point for each 20% of residential units, office, or institutional square footage (i.e. active uses) that are within 1/2 mile safe walk  of retail uses (on or off site so long as on or off-site uses are accessible by public or association members that are not required to pay membership fees in excess of minimum assessments). Minimum 2 points must be received in C-1 to qualify.  </t>
  </si>
  <si>
    <t>C17</t>
  </si>
  <si>
    <t>Transit Proximity</t>
  </si>
  <si>
    <t xml:space="preserve">1 point for each 20% of active uses (including retail here forward) that are within 1/2 mile of a transit access point. Minimum 2 points must be received in C-1 to qualify. </t>
  </si>
  <si>
    <t xml:space="preserve">Scaled maps with calculations and narrative. </t>
  </si>
  <si>
    <t>C18</t>
  </si>
  <si>
    <t>Recreation Proximity</t>
  </si>
  <si>
    <t xml:space="preserve">1 point for each 20% of active uses that are within 1/2 mile of a pool or a park. Minimum 2 points must be received in C-1 to qualify.  </t>
  </si>
  <si>
    <t>C19</t>
  </si>
  <si>
    <t>Car Sharing</t>
  </si>
  <si>
    <t>1 point for each car that is made available to residents/users for their use as part of a car sharing program. There must be a minimum of 1 car per 100 units to earn credits.  Maximum 5 points</t>
  </si>
  <si>
    <t>Provide contract documents (may remove cost details) indicating car share service, site plan indicating location of spaces provided throughout community for car share service and a description of program.</t>
  </si>
  <si>
    <t>C20</t>
  </si>
  <si>
    <t>Bike Sharing</t>
  </si>
  <si>
    <t>1 point for every 2 bicycles that are made available to residents/users for their use as part of a bike sharing program. There must be 2 bikes available for 100 units. Maximum five points</t>
  </si>
  <si>
    <t>Provide contract documents (may remove cost details) indicating bike share service, or receipt for purchase of bikes for program.  Provide site plan indicating location of spaces  provided throughout community for parking for bicycles in program and a description of program.</t>
  </si>
  <si>
    <t>C21</t>
  </si>
  <si>
    <t>Vertical Mixed Use</t>
  </si>
  <si>
    <t>1 point if there is a vertical integration of different uses.  Mixed use must include three or more significant revenue-producing uses such as retail/entertainment, office, residential, hotel, and/or civic/cultural/recreation.</t>
  </si>
  <si>
    <t xml:space="preserve">Provide site plan, construction documents and lease agreements indicating mix of </t>
  </si>
  <si>
    <r>
      <t xml:space="preserve">CATEGORY 3:  UTILITY </t>
    </r>
    <r>
      <rPr>
        <b/>
        <sz val="12"/>
        <color theme="3" tint="-0.499984740745262"/>
        <rFont val="Calibri (Body)_x0000_"/>
      </rPr>
      <t>(Minimum Requirement 5 Points)</t>
    </r>
  </si>
  <si>
    <t>U1</t>
  </si>
  <si>
    <t>Minimal Disturbance</t>
  </si>
  <si>
    <t xml:space="preserve">2 points if all utilities are underground
1 point if underground utilities are carried in common sleeve or if design allows for 30% or greater reduction in rights-of-way width to accommodate utilities or if special provisions are made for the preservation of existing vegetation.  </t>
  </si>
  <si>
    <t>Enclose any written agreements with utilities, photos or other documentation of utility location, tree survey overlay with utility lines for tree protection credit. If claiming points for R.O.W. reduction, include written documentation from local jurisdiction indicating typical R.O.W.
Submittal requirements include narrative describing the environmental benefit of efforts.</t>
  </si>
  <si>
    <t>U2</t>
  </si>
  <si>
    <t>Green Power Agreement</t>
  </si>
  <si>
    <t xml:space="preserve">1 point for each 33% of power consumed that is purchased through an energy provider and is produced by a renewable energy source.  Documentation required.  
1 point for each amenity structure that optimizes the use of the South and West facing roof with the installation of Photovoltaic Panels.  A maximum of 6 points is available.  </t>
  </si>
  <si>
    <t>Documentation required of power source, agreement and basis for percentage calculation.</t>
  </si>
  <si>
    <t>U3</t>
  </si>
  <si>
    <t>Green Power Production</t>
  </si>
  <si>
    <t>Earn 1 point for each 10% of power consumed that is produced on site by a renewal energy source.  Documentation required.</t>
  </si>
  <si>
    <t>U4</t>
  </si>
  <si>
    <t>Non Potable Water Used For Irrigation</t>
  </si>
  <si>
    <t>1 point if non potable water is used for irrigation in amenity and common areas
2 points if non potable water is used for irrigation on residential single and multi-family parcels</t>
  </si>
  <si>
    <t>Provide civil plans indicating water source and water use permits</t>
  </si>
  <si>
    <t>U5</t>
  </si>
  <si>
    <t>Reclaimed Irrigation Common Areas</t>
  </si>
  <si>
    <t>2 point for providing reuse water for irrigation of all common areas.</t>
  </si>
  <si>
    <t>Provide documentation from municipality providing reclaimed water and civil drawings showing infrastructure design</t>
  </si>
  <si>
    <t>U6</t>
  </si>
  <si>
    <t>Reclaimed Irrigation parcels</t>
  </si>
  <si>
    <t>2 point for each 30% of the residential parcels supplied with reuse irrigation water</t>
  </si>
  <si>
    <t>U7</t>
  </si>
  <si>
    <t>Common Area Master Control</t>
  </si>
  <si>
    <t>1 point for connecting all amenity and common areas with master control system.</t>
  </si>
  <si>
    <t>Provide civil plans, design details, cut sheet and description of master control system</t>
  </si>
  <si>
    <t>U8</t>
  </si>
  <si>
    <t>Parcels Master Control</t>
  </si>
  <si>
    <t xml:space="preserve">2 points for connecting all residential parcels to master control system.  </t>
  </si>
  <si>
    <t>U9</t>
  </si>
  <si>
    <t>Non-permanent Irrigation System</t>
  </si>
  <si>
    <t xml:space="preserve">2 point if all amenities and common areas are designed to not require a permanent irrigation system; 
8 points if entire development including residential single and multi-family parcels are designed to not require permanent irrigation system(s).  </t>
  </si>
  <si>
    <t>Provide landscape plan and plant list, documentation from landscape architect describing plan to establish plants and if temporary irrigation is provided, duration of that irrigation and removal plan for the system</t>
  </si>
  <si>
    <t>U10</t>
  </si>
  <si>
    <t>Irrigation Budget</t>
  </si>
  <si>
    <t>4 points for setting and enforcing irrigation budget on individual parcels.  Maximization of points in Criterion A7 (Landscape Management Plan) required as pre-requisite.</t>
  </si>
  <si>
    <t>Description of irrigation budget, basis of budget, documentation of moisture sensors, description of control system and how shut-off will work.</t>
  </si>
  <si>
    <t>U11</t>
  </si>
  <si>
    <t>Irrigation Meter</t>
  </si>
  <si>
    <t>1 point for metering all sources of irrigation water on each parcel.</t>
  </si>
  <si>
    <t>Agreement with irrigation water provider that it will be metered.</t>
  </si>
  <si>
    <t>U12</t>
  </si>
  <si>
    <t>Submeter Parcels</t>
  </si>
  <si>
    <t>2 points for submetering parcels by end user.</t>
  </si>
  <si>
    <t>Sub-metering plan.</t>
  </si>
  <si>
    <t>U13</t>
  </si>
  <si>
    <t>Utility upsizing</t>
  </si>
  <si>
    <t xml:space="preserve">1 point for each utility (water, sewer, reclaimed) that is upsized to accommodate future demand. A minimum of 20% additional capacity must be supplied.    </t>
  </si>
  <si>
    <t>Provide system calculation and sizing needed and installed.  Provide description of additional capacity</t>
  </si>
  <si>
    <r>
      <t>CATEGORY 4:  AMENITIES</t>
    </r>
    <r>
      <rPr>
        <b/>
        <sz val="12"/>
        <color theme="3" tint="-0.499984740745262"/>
        <rFont val="Calibri (Body)_x0000_"/>
      </rPr>
      <t xml:space="preserve"> (Minimum Required 10 Points)</t>
    </r>
  </si>
  <si>
    <t>A1</t>
  </si>
  <si>
    <t>Neighborhood Parks</t>
  </si>
  <si>
    <t xml:space="preserve">1 point for 50% of households within 1/4 mile of a Neighborhood park 
2 points 50% within 1/8 mile 
3 points  100% within 1/4 mile
4 points 100% within 1/8 mile
Neighborhood parks are to contain playground equipment, a seating areas and shade trees. Minimum 2 points must be received in C-1 to qualify.  </t>
  </si>
  <si>
    <t>Site plan should indicate neighborhood parks and circles should be drawn indicating mileage indicated for claimed points.</t>
  </si>
  <si>
    <t>A2</t>
  </si>
  <si>
    <t>Community/Regional Park</t>
  </si>
  <si>
    <t>1 point for providing publicly accessible park of 5 acres in size minimum
2 points for providing publicly accessible park 10 acres in size minimum.  
Park must contain recreational facilities that are exercise, resource-based, or entertainment oriented such as a bandshell.</t>
  </si>
  <si>
    <t>Site plan indicating park.</t>
  </si>
  <si>
    <t>A3</t>
  </si>
  <si>
    <t>Community Pool</t>
  </si>
  <si>
    <t xml:space="preserve">1 point for providing a common pool available to each resident
2 points if there is a common pool for each 300 households
3 points if there is one for each 200 households
4 points if there is one for each 100 households. </t>
  </si>
  <si>
    <t>Proof of common pool locations.</t>
  </si>
  <si>
    <t>A4</t>
  </si>
  <si>
    <t>Community Garden</t>
  </si>
  <si>
    <t xml:space="preserve">1 point if community garden = 20 sf per dwelling unit
3 points for community garden = 50 sf per dwelling unit.  
1 point if community garden is managed/maintained by developer or HOA
1 point if community garden is farmed organically
Community garden should include adequate tool storage water and or irrigation.  Community garden does not have to be contiguous land however minimum individual garden must not be smaller than 1000 sf.   </t>
  </si>
  <si>
    <t>Dimensioned site plan with a graphic scale and area calculations that identify agricultural area(s). Provide deed restrictions or other methods that will assure the area remains agricultural use (and organic, if credit is sought) even if development pressures increase in future years.</t>
  </si>
  <si>
    <t>A5</t>
  </si>
  <si>
    <t>Compost Facility</t>
  </si>
  <si>
    <t xml:space="preserve">2 point if compost bins are provided at each community garden location.  Bin provided should be purchased commercially or have 3 compartments and be a minimum of 8 feet in length.
</t>
  </si>
  <si>
    <t>A compost facility management plan that indicates how propagation of exotic seeds will be controlled. Also indicate location and management of mulch facility.</t>
  </si>
  <si>
    <t>A6</t>
  </si>
  <si>
    <t>Audubon Golf Course</t>
  </si>
  <si>
    <t>1 point for each golf course in community that is Audubon certified or includes management plan that minimizes required maintenance.  Earn 1 point if community is over 300 acres and does not include golf course.   Maximum 2 points.</t>
  </si>
  <si>
    <t>Site plan showing locations and total acreage of golf course(s) (or lack thereof) and the acreages of improved and unimproved rough for each; pest and chemical control plan; or Audubon International certification for each golf course.</t>
  </si>
  <si>
    <t>A7</t>
  </si>
  <si>
    <t>Landscape Management Plan</t>
  </si>
  <si>
    <t>3 points for using all Florida Friendly plant material that are soil, water, and climate appropriate for non-recreational areas. 
3 points for using 80% or more Florida native plants that are soil, water and climate appropriate for non-recreational areas 
3 points for a detailed management plan for “green” management of amenities that is consistent with the applicable sections of the “Declaration Exhibit Florida Friendly Development Covenants, Conditions and Restrictions”.  Management plan must address Florida Friendly pesticide and fertilizer principles and how these will be enforced with the landscape crews or subcontractors.  Management plan should also address allowed plant list for the development commercial and residential parcels.  
Landscape Management Plans must address amenity areas, common areas, ROW and commercial spaces.</t>
  </si>
  <si>
    <t>Site plan depicting qualifying non-recreational areas and plant lists and percentage count by area covered and numbers. Amenity management plan that details how the management plan is designed to go well beyond typical practice in reducing the needs for water, fertilizer, pest control or other measures.</t>
  </si>
  <si>
    <t>A8</t>
  </si>
  <si>
    <t>Communal Laundry Facilities</t>
  </si>
  <si>
    <t xml:space="preserve">1 point if high efficiency laundry facilities are provided for residents. </t>
  </si>
  <si>
    <t xml:space="preserve">Provide site plan identifying location of the facility, construction documents of facility and equipment details </t>
  </si>
  <si>
    <t>A9</t>
  </si>
  <si>
    <t>Recycling</t>
  </si>
  <si>
    <t>1 point by providing recycling bins at all amenity and common areas locations (all areas where trash cans are located)
1 point if recycling bins are also required to be located at all non-residential structures
3 points for a development provides facilities to encourage and facilitate recycling.  The developer must partner with local business to so that the facility diverts materials from the waste stream.  Target materials such as cardboard, paper, glass, plastic, steel and aluminum. Monitor participation rates for residential and commercial recycling and develop a strategy to increase participation.</t>
  </si>
  <si>
    <t xml:space="preserve">Provide site plan indicating location of recycle bins, recycling facility, details of business partnership.  Provide documentation of types of materials recycled and participation rates.  </t>
  </si>
  <si>
    <t xml:space="preserve">A10 </t>
  </si>
  <si>
    <t>Car Charging Infrastructure</t>
  </si>
  <si>
    <t xml:space="preserve">Provide preferred parking and or accommodations based on the requirements listed below, for alternative fuel, hybrid, high capacity or electrical vehicle. Points are available based on the percentage of preferred parking and type of accommodations installed. 
1 point: 3% of the total parking spaces provided are designated for alternative fuel, hybrid, high capacity or electrical vehicle 
1 point: 10% of the total parking spaces are designed and constructed to include conduit and dedicated electrical capacity that will allow for non-destructive installation of electric chargers at a future date 
2 points: 1.5% of the total parking spaces provided are designated for electrical vehicle charging. Provide a minimum of one 220 volt 40 Amp outlet at each parking space 
3 points: 3% of the total parking spaces provided are designated for electrical vehicle charging. Provide a minimum of one 220 volt 40 Amp outlet at each parking space </t>
  </si>
  <si>
    <t xml:space="preserve">Provide site plan indicating location of preferred parking, electrical plans showing infrastructure design and details, charging stations selected and photos of installed stations.    </t>
  </si>
  <si>
    <r>
      <t xml:space="preserve">CATEGORY 5:  Covenants and Deed Restrictions </t>
    </r>
    <r>
      <rPr>
        <b/>
        <sz val="12"/>
        <color theme="3" tint="-0.499984740745262"/>
        <rFont val="Calibri (Body)_x0000_"/>
      </rPr>
      <t>(Minimum Required 15 Points)</t>
    </r>
  </si>
  <si>
    <t>CDR1</t>
  </si>
  <si>
    <t>Green Construction Standards</t>
  </si>
  <si>
    <t>1 point for including information making property purchasers aware of other appropriate FGBC green standards (i.e., green home, green commercial building, green high rise).
2 points for encouraging parcel developer to follow green standards. 
4 points for tangible incentive (Of at least $200 value or 1% of the retail price of the property whichever is less) to comply with the appropriate green standard. 
20 points for requiring parcel developers to comply with FGBC or comparable standard through CDR's; if FGBC this applies to green homes, high rise, and commercial standards. Maximum 20 points.</t>
  </si>
  <si>
    <t>All CDRS</t>
  </si>
  <si>
    <t>CDR2</t>
  </si>
  <si>
    <t>Management Plan</t>
  </si>
  <si>
    <t>3 points for well-crafted preservation/conservation management plan in conjunction with meeting the minimum 10 % land set aside in P-2.  Earn 2 points without the set aside.  Required for receiving credit for criteria P-2 through P-8</t>
  </si>
  <si>
    <t>Management plan.</t>
  </si>
  <si>
    <t>CDR3</t>
  </si>
  <si>
    <t>Pervious Surfaces</t>
  </si>
  <si>
    <t xml:space="preserve">1 point if all parcels are deed restricted to require all hardscape elements to be pervious in nature.  </t>
  </si>
  <si>
    <t>CDR Indicating provision.</t>
  </si>
  <si>
    <t>CDR4</t>
  </si>
  <si>
    <t>Rainwater Harvesting</t>
  </si>
  <si>
    <t xml:space="preserve">1 point is all parcels are required to harvest their own rainwater from structures for temporary storage and use on site and/or are connected to a master stormwater management and reuse system.  </t>
  </si>
  <si>
    <t>CDR5</t>
  </si>
  <si>
    <t>No Prohibitive Language</t>
  </si>
  <si>
    <t xml:space="preserve">1 point if Covenants and Deed Restrictions do not limit ability to incorporate resource conserving features or to achieve green certification.  Same as existing.  </t>
  </si>
  <si>
    <t>All CDR’s</t>
  </si>
  <si>
    <t>CDR6</t>
  </si>
  <si>
    <t>Mixed Income Housing</t>
  </si>
  <si>
    <t xml:space="preserve">5 points available for developments that provide housing opportunities for families making 60% - 400+% AMI.  A minimum of 5% of the total units must be provides for 60% AMI AND 5% provided for 80% AMI.  Deed restrictions and design guidelines must allow accessory dwelling units (Granny flats).  </t>
  </si>
  <si>
    <t>Provide total projected units for community and total units set aside at 60% AMI and 80% AMI.  Provide appropriate legal documentation via development order or covenants indicating such set aside and narrative addressing plan to achieve affordable housing goals</t>
  </si>
  <si>
    <r>
      <t xml:space="preserve">CATEGORY 6:  EDUCATION </t>
    </r>
    <r>
      <rPr>
        <b/>
        <sz val="12"/>
        <color theme="3" tint="-0.499984740745262"/>
        <rFont val="Calibri (Body)_x0000_"/>
      </rPr>
      <t>(Minimum Requirement 5 Points)</t>
    </r>
  </si>
  <si>
    <t>E1</t>
  </si>
  <si>
    <t>Staff Training</t>
  </si>
  <si>
    <t>1 point for each member of development team who are trained in green development  practices.  Narrative describing team members level of training required.  Maximum 3 points</t>
  </si>
  <si>
    <t>For each claimed CEU submit a course agenda, team member attending, their role on the development team, number of CEUs credited. Cross-training should be documented by attendance by all team members at a green seminar/conference/workshop that was six hours or longer.</t>
  </si>
  <si>
    <t>E2</t>
  </si>
  <si>
    <t>Dedicated On-site Specialist</t>
  </si>
  <si>
    <t xml:space="preserve">1 point if a dedicated on site "green" specialist is located on site a minimum 8 hours per week to assist community; Categories for "green specialist" include landscape, architecture/construction, ecologist/biologist, interior design.  Specialists can qualify for multiple categories if qualifications warrant it.    </t>
  </si>
  <si>
    <t>Documentation of the hiring or plan to hire the specialist for the position, including advertised minimum requirements or resume of specialist regarding “green” practice experience.</t>
  </si>
  <si>
    <t>E3</t>
  </si>
  <si>
    <t>Green Buyer Program</t>
  </si>
  <si>
    <t xml:space="preserve">1 point for offering courses to potential or existing purchasers regarding green construction or operation practices.  </t>
  </si>
  <si>
    <t>Description of courses, who is training, qualifications of trainers, how courses are marketed, frequency of courses, and any incentives for buyers taking off-site training.</t>
  </si>
  <si>
    <t>E4</t>
  </si>
  <si>
    <t>Environmental Marketing</t>
  </si>
  <si>
    <t>1 point for each 30% of marketing dollars spent is aimed towards educating the recipients of the environmental consequences of their actions, etc…Maximum 2 points</t>
  </si>
  <si>
    <t>Any brochures, photos of signs and a description of all other marketing plans including the portion devoted towards environmental education. Include sample contracts for contract addendum points.</t>
  </si>
  <si>
    <t>E5</t>
  </si>
  <si>
    <t>Green Practices</t>
  </si>
  <si>
    <t>1 point for "green" mission statement that is backed up by goals and objectives and the developer has a "green" purchasing policy.</t>
  </si>
  <si>
    <t>Written purchasing policy including writing the printing policy on the brochures (i.e., “Printed on 100% recycled content paper using soy inks”). Mission statement, description of recycling coordinator.</t>
  </si>
  <si>
    <t>E6</t>
  </si>
  <si>
    <t>Demonstration Building</t>
  </si>
  <si>
    <t>1 point if there is an existing "green" demonstration building on site that educates visitors on, at a minimum, each category of the applicable FGBC standard.</t>
  </si>
  <si>
    <t>Description of subject property and receipt of appropriate FGBC green designation application form.</t>
  </si>
  <si>
    <t>E7</t>
  </si>
  <si>
    <t>Environmental Education</t>
  </si>
  <si>
    <t xml:space="preserve">1 point for each 3 signs included on project that describe environmental consequences of actions or provide information highlighting the environmental features (habitat, wildlife, natural systems, etc...) present.  Signs must be located in clusters of no greater than two.  Maximum 3 points. Other existing requirements apply relative to signage specifications.  
1 point for each interactive environmental education course (expeditionary course such as nature hike, canoeing/kayaking/boating trip/birding adventure, etc..)available to residents through on-site specialist or other professional highlighting environmental feature within the project.  Courses must occur seasonally for a minimum of 5 years.  Maximum of 2 points.   </t>
  </si>
  <si>
    <t>Indicate planned placement of signs in site plan and provide copies of text/graphics of signs. Signs must be of sufficient size and placement to serve their educational purpose. Indicate the green specification that the sign material is meeting if credit is sought.</t>
  </si>
  <si>
    <t>E8</t>
  </si>
  <si>
    <t>Green Website</t>
  </si>
  <si>
    <t xml:space="preserve">1 point for providing "green" website that includes description of what developer did to achieve FGBC certification, and also includes either monitoring and maintenance plan, content on proper maintenance of common and private parcels, or green construction practices.  </t>
  </si>
  <si>
    <t>Web address</t>
  </si>
  <si>
    <t>E9</t>
  </si>
  <si>
    <t>Monitoring Program</t>
  </si>
  <si>
    <t>1 point for each type of program that will allow users to monitor wildlife, energy use, water use, or water quality that is available through community website or reported on bi-annually through community newsletter.   Maximum 4 points</t>
  </si>
  <si>
    <t>Monitoring plan.</t>
  </si>
  <si>
    <t>Version 9:  Revised 12 26 24</t>
  </si>
  <si>
    <t>Mail check (see Final Application Form) based on current fees to FGBC - refer to https://floridagreenbuilding.org for mailing address.</t>
  </si>
  <si>
    <t>Once you have paid the full or final application fee the upload links will be sent to the listed Designated Professional</t>
  </si>
  <si>
    <t xml:space="preserve">Mail check (see Final Application Form) based on current fees to FGBC - refer to https://floridagreenbuilding.org for mailing address.			</t>
  </si>
  <si>
    <t>(Note: Payment by check is acceptable - see mailing instructions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</si>
</sst>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85">
    <font>
      <sz val="11"/>
      <color theme="1"/>
      <name val="Calibri"/>
      <family val="2"/>
      <scheme val="minor"/>
    </font>
    <font>
      <sz val="12"/>
      <color theme="1"/>
      <name val="Calibri"/>
      <family val="2"/>
      <scheme val="minor"/>
    </font>
    <font>
      <sz val="10"/>
      <color theme="1"/>
      <name val="Arial"/>
      <family val="2"/>
    </font>
    <font>
      <sz val="10"/>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b/>
      <sz val="18"/>
      <color rgb="FF008000"/>
      <name val="Arial"/>
      <family val="2"/>
    </font>
    <font>
      <sz val="11"/>
      <color theme="1"/>
      <name val="Arial"/>
      <family val="2"/>
    </font>
    <font>
      <b/>
      <sz val="11"/>
      <color rgb="FF008000"/>
      <name val="Arial"/>
      <family val="2"/>
    </font>
    <font>
      <sz val="24"/>
      <color rgb="FF008000"/>
      <name val="Arial"/>
      <family val="2"/>
    </font>
    <font>
      <b/>
      <sz val="14"/>
      <color rgb="FF008000"/>
      <name val="Arial"/>
      <family val="2"/>
    </font>
    <font>
      <b/>
      <sz val="10"/>
      <color rgb="FF008000"/>
      <name val="Arial"/>
      <family val="2"/>
    </font>
    <font>
      <sz val="9"/>
      <color rgb="FF000000"/>
      <name val="Arial"/>
      <family val="2"/>
    </font>
    <font>
      <b/>
      <u/>
      <sz val="11"/>
      <name val="Arial"/>
      <family val="2"/>
    </font>
    <font>
      <sz val="11"/>
      <name val="Arial"/>
      <family val="2"/>
    </font>
    <font>
      <b/>
      <sz val="11"/>
      <name val="Arial"/>
      <family val="2"/>
    </font>
    <font>
      <b/>
      <sz val="11"/>
      <color theme="1"/>
      <name val="Arial"/>
      <family val="2"/>
    </font>
    <font>
      <u/>
      <sz val="11"/>
      <color theme="10"/>
      <name val="Arial"/>
      <family val="2"/>
    </font>
    <font>
      <sz val="10"/>
      <color rgb="FF000000"/>
      <name val="Arial"/>
      <family val="2"/>
    </font>
    <font>
      <b/>
      <sz val="10"/>
      <color theme="1"/>
      <name val="Arial"/>
      <family val="2"/>
    </font>
    <font>
      <sz val="10"/>
      <color rgb="FFFF0000"/>
      <name val="Arial"/>
      <family val="2"/>
    </font>
    <font>
      <u/>
      <sz val="11"/>
      <name val="Arial"/>
      <family val="2"/>
    </font>
    <font>
      <sz val="11"/>
      <name val="Calibri"/>
      <family val="2"/>
      <scheme val="minor"/>
    </font>
    <font>
      <b/>
      <sz val="11"/>
      <color rgb="FF008000"/>
      <name val="Calibri"/>
      <family val="2"/>
      <scheme val="minor"/>
    </font>
    <font>
      <b/>
      <sz val="18"/>
      <color theme="0"/>
      <name val="Calibri"/>
      <family val="2"/>
      <scheme val="minor"/>
    </font>
    <font>
      <b/>
      <sz val="14"/>
      <color theme="0"/>
      <name val="Arial"/>
      <family val="2"/>
    </font>
    <font>
      <sz val="10"/>
      <color theme="1"/>
      <name val="Calibri"/>
      <family val="2"/>
      <scheme val="minor"/>
    </font>
    <font>
      <b/>
      <sz val="11"/>
      <name val="Calibri"/>
      <family val="2"/>
      <scheme val="minor"/>
    </font>
    <font>
      <sz val="11"/>
      <color rgb="FF000000"/>
      <name val="Arial"/>
      <family val="2"/>
    </font>
    <font>
      <b/>
      <sz val="10"/>
      <color theme="0"/>
      <name val="Calibri"/>
      <family val="2"/>
      <scheme val="minor"/>
    </font>
    <font>
      <b/>
      <sz val="12"/>
      <color theme="0"/>
      <name val="Calibri"/>
      <family val="2"/>
      <scheme val="minor"/>
    </font>
    <font>
      <sz val="12"/>
      <color theme="0"/>
      <name val="Calibri"/>
      <family val="2"/>
      <scheme val="minor"/>
    </font>
    <font>
      <sz val="11"/>
      <color indexed="8"/>
      <name val="Calibri"/>
      <family val="2"/>
    </font>
    <font>
      <b/>
      <sz val="11"/>
      <color theme="0"/>
      <name val="Calibri"/>
      <family val="2"/>
      <scheme val="minor"/>
    </font>
    <font>
      <sz val="10"/>
      <name val="Arial"/>
      <family val="2"/>
    </font>
    <font>
      <b/>
      <sz val="12"/>
      <name val="Arial"/>
      <family val="2"/>
    </font>
    <font>
      <sz val="8"/>
      <name val="Calibri"/>
      <family val="2"/>
      <scheme val="minor"/>
    </font>
    <font>
      <b/>
      <sz val="12"/>
      <color rgb="FF000000"/>
      <name val="Arial"/>
      <family val="2"/>
    </font>
    <font>
      <b/>
      <sz val="11"/>
      <color rgb="FF000000"/>
      <name val="Arial"/>
      <family val="2"/>
    </font>
    <font>
      <u/>
      <sz val="10"/>
      <name val="Arial"/>
      <family val="2"/>
    </font>
    <font>
      <sz val="10"/>
      <color rgb="FF0070C0"/>
      <name val="Arial"/>
      <family val="2"/>
    </font>
    <font>
      <b/>
      <u/>
      <sz val="12"/>
      <name val="Arial"/>
      <family val="2"/>
    </font>
    <font>
      <sz val="10"/>
      <color theme="0"/>
      <name val="Calibri"/>
      <family val="2"/>
      <scheme val="minor"/>
    </font>
    <font>
      <b/>
      <sz val="10"/>
      <name val="Arial"/>
      <family val="2"/>
    </font>
    <font>
      <sz val="10"/>
      <color rgb="FFFF0000"/>
      <name val="Calibri"/>
      <family val="2"/>
      <scheme val="minor"/>
    </font>
    <font>
      <u/>
      <sz val="10"/>
      <color rgb="FF000000"/>
      <name val="Arial"/>
      <family val="2"/>
    </font>
    <font>
      <b/>
      <sz val="10"/>
      <color rgb="FFFF0000"/>
      <name val="Arial"/>
      <family val="2"/>
    </font>
    <font>
      <b/>
      <u/>
      <sz val="10"/>
      <color rgb="FFFF0000"/>
      <name val="Arial"/>
      <family val="2"/>
    </font>
    <font>
      <sz val="9"/>
      <color theme="1"/>
      <name val="Calibri"/>
      <family val="2"/>
      <scheme val="minor"/>
    </font>
    <font>
      <i/>
      <sz val="9"/>
      <color theme="1"/>
      <name val="Arial"/>
      <family val="2"/>
    </font>
    <font>
      <sz val="9"/>
      <color theme="0"/>
      <name val="Calibri"/>
      <family val="2"/>
      <scheme val="minor"/>
    </font>
    <font>
      <u/>
      <sz val="10"/>
      <color theme="10"/>
      <name val="Arial"/>
      <family val="2"/>
    </font>
    <font>
      <sz val="11"/>
      <color rgb="FF000000"/>
      <name val="Calibri"/>
      <family val="2"/>
      <scheme val="minor"/>
    </font>
    <font>
      <b/>
      <sz val="12"/>
      <color theme="1"/>
      <name val="Calibri"/>
      <family val="2"/>
      <scheme val="minor"/>
    </font>
    <font>
      <sz val="11"/>
      <color theme="1"/>
      <name val="Calibri"/>
      <family val="2"/>
      <charset val="134"/>
      <scheme val="minor"/>
    </font>
    <font>
      <sz val="11"/>
      <name val="Calibri"/>
      <family val="2"/>
      <charset val="134"/>
      <scheme val="minor"/>
    </font>
    <font>
      <b/>
      <sz val="11"/>
      <color theme="3" tint="-0.249977111117893"/>
      <name val="Calibri"/>
      <family val="2"/>
      <scheme val="minor"/>
    </font>
    <font>
      <b/>
      <sz val="14"/>
      <color theme="3" tint="0.79998168889431442"/>
      <name val="Calibri"/>
      <family val="2"/>
      <scheme val="minor"/>
    </font>
    <font>
      <b/>
      <sz val="11"/>
      <name val="Calibri"/>
      <family val="2"/>
      <charset val="134"/>
      <scheme val="minor"/>
    </font>
    <font>
      <sz val="18"/>
      <color theme="1"/>
      <name val="Arial"/>
      <family val="2"/>
    </font>
    <font>
      <sz val="18"/>
      <color theme="1"/>
      <name val="Calibri"/>
      <family val="2"/>
      <scheme val="minor"/>
    </font>
    <font>
      <b/>
      <sz val="16"/>
      <color theme="0"/>
      <name val="Calibri"/>
      <family val="2"/>
      <scheme val="minor"/>
    </font>
    <font>
      <sz val="16"/>
      <color theme="3" tint="-0.249977111117893"/>
      <name val="Calibri"/>
      <family val="2"/>
      <scheme val="minor"/>
    </font>
    <font>
      <sz val="11"/>
      <color theme="3" tint="-0.249977111117893"/>
      <name val="Calibri"/>
      <family val="2"/>
      <scheme val="minor"/>
    </font>
    <font>
      <sz val="11"/>
      <color theme="3" tint="-0.249977111117893"/>
      <name val="Arial"/>
      <family val="2"/>
    </font>
    <font>
      <sz val="16"/>
      <color theme="0"/>
      <name val="Calibri"/>
      <family val="2"/>
      <scheme val="minor"/>
    </font>
    <font>
      <sz val="16"/>
      <color theme="1"/>
      <name val="Calibri"/>
      <family val="2"/>
      <scheme val="minor"/>
    </font>
    <font>
      <b/>
      <sz val="16"/>
      <color theme="1"/>
      <name val="Calibri"/>
      <family val="2"/>
      <scheme val="minor"/>
    </font>
    <font>
      <b/>
      <sz val="16"/>
      <color theme="3" tint="-0.249977111117893"/>
      <name val="Calibri"/>
      <family val="2"/>
      <scheme val="minor"/>
    </font>
    <font>
      <b/>
      <sz val="16"/>
      <color theme="3" tint="-0.499984740745262"/>
      <name val="Calibri"/>
      <family val="2"/>
      <scheme val="minor"/>
    </font>
    <font>
      <b/>
      <sz val="12"/>
      <color theme="3" tint="-0.249977111117893"/>
      <name val="Calibri"/>
      <family val="2"/>
      <scheme val="minor"/>
    </font>
    <font>
      <sz val="16"/>
      <color rgb="FFFF0000"/>
      <name val="Calibri"/>
      <family val="2"/>
      <scheme val="minor"/>
    </font>
    <font>
      <sz val="10"/>
      <color theme="0"/>
      <name val="Arial"/>
      <family val="2"/>
    </font>
    <font>
      <sz val="10"/>
      <name val="Calibri"/>
      <family val="2"/>
    </font>
    <font>
      <b/>
      <sz val="12"/>
      <color theme="3" tint="-0.499984740745262"/>
      <name val="Calibri (Body)_x0000_"/>
    </font>
    <font>
      <b/>
      <sz val="10"/>
      <color rgb="FFFF0000"/>
      <name val="Calibri"/>
      <family val="2"/>
      <scheme val="minor"/>
    </font>
    <font>
      <sz val="12"/>
      <color theme="1"/>
      <name val="Arial"/>
      <family val="2"/>
    </font>
    <font>
      <sz val="12"/>
      <color theme="1"/>
      <name val="Calibri"/>
      <family val="2"/>
      <charset val="134"/>
      <scheme val="minor"/>
    </font>
    <font>
      <sz val="12"/>
      <name val="Arial"/>
      <family val="2"/>
    </font>
    <font>
      <sz val="12"/>
      <name val="Calibri"/>
      <family val="2"/>
      <charset val="134"/>
      <scheme val="minor"/>
    </font>
    <font>
      <sz val="12"/>
      <color theme="0"/>
      <name val="Arial"/>
      <family val="2"/>
    </font>
    <font>
      <sz val="12"/>
      <color theme="3" tint="-0.249977111117893"/>
      <name val="Calibri"/>
      <family val="2"/>
      <scheme val="minor"/>
    </font>
    <font>
      <b/>
      <sz val="16"/>
      <color indexed="8"/>
      <name val="Arial"/>
      <family val="2"/>
    </font>
    <font>
      <b/>
      <sz val="16"/>
      <color theme="3" tint="0.79998168889431442"/>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2CE48"/>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EAF1DB"/>
        <bgColor indexed="64"/>
      </patternFill>
    </fill>
    <fill>
      <patternFill patternType="solid">
        <fgColor theme="3" tint="0.79998168889431442"/>
        <bgColor indexed="64"/>
      </patternFill>
    </fill>
    <fill>
      <patternFill patternType="solid">
        <fgColor rgb="FF996633"/>
        <bgColor indexed="64"/>
      </patternFill>
    </fill>
    <fill>
      <patternFill patternType="solid">
        <fgColor theme="0" tint="-0.249977111117893"/>
        <bgColor indexed="64"/>
      </patternFill>
    </fill>
    <fill>
      <patternFill patternType="solid">
        <fgColor rgb="FF996600"/>
        <bgColor indexed="64"/>
      </patternFill>
    </fill>
  </fills>
  <borders count="27">
    <border>
      <left/>
      <right/>
      <top/>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1">
    <xf numFmtId="0" fontId="0" fillId="0" borderId="0"/>
    <xf numFmtId="0" fontId="4" fillId="0" borderId="0"/>
    <xf numFmtId="0" fontId="18"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44" fontId="3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cellStyleXfs>
  <cellXfs count="322">
    <xf numFmtId="0" fontId="0" fillId="0" borderId="0" xfId="0"/>
    <xf numFmtId="0" fontId="10" fillId="0" borderId="0" xfId="1" applyFont="1"/>
    <xf numFmtId="0" fontId="13" fillId="0" borderId="0" xfId="1" applyFont="1" applyAlignment="1">
      <alignment horizontal="center" vertical="center" readingOrder="1"/>
    </xf>
    <xf numFmtId="0" fontId="15" fillId="0" borderId="0" xfId="1" applyFont="1"/>
    <xf numFmtId="0" fontId="8" fillId="0" borderId="0" xfId="1" applyFont="1"/>
    <xf numFmtId="0" fontId="14" fillId="0" borderId="0" xfId="1" applyFont="1" applyAlignment="1">
      <alignment horizontal="center"/>
    </xf>
    <xf numFmtId="0" fontId="15" fillId="0" borderId="0" xfId="1" applyFont="1" applyAlignment="1">
      <alignment horizontal="center" wrapText="1"/>
    </xf>
    <xf numFmtId="0" fontId="8" fillId="0" borderId="0" xfId="1" applyFont="1" applyAlignment="1">
      <alignment horizontal="center"/>
    </xf>
    <xf numFmtId="0" fontId="18" fillId="0" borderId="0" xfId="2" applyAlignment="1" applyProtection="1">
      <alignment horizontal="center" vertical="center"/>
    </xf>
    <xf numFmtId="0" fontId="19" fillId="0" borderId="0" xfId="1" applyFont="1" applyAlignment="1">
      <alignment horizontal="center" vertical="top"/>
    </xf>
    <xf numFmtId="0" fontId="15" fillId="0" borderId="0" xfId="1" applyFont="1" applyAlignment="1">
      <alignment horizontal="center" vertical="top"/>
    </xf>
    <xf numFmtId="0" fontId="14" fillId="0" borderId="0" xfId="1" applyFont="1"/>
    <xf numFmtId="0" fontId="20" fillId="0" borderId="0" xfId="1" applyFont="1" applyAlignment="1">
      <alignment horizontal="center"/>
    </xf>
    <xf numFmtId="0" fontId="15" fillId="0" borderId="0" xfId="1" applyFont="1" applyAlignment="1">
      <alignment readingOrder="1"/>
    </xf>
    <xf numFmtId="0" fontId="21" fillId="0" borderId="0" xfId="1" applyFont="1"/>
    <xf numFmtId="0" fontId="8" fillId="3" borderId="0" xfId="1" applyFont="1" applyFill="1" applyProtection="1">
      <protection locked="0"/>
    </xf>
    <xf numFmtId="0" fontId="8" fillId="0" borderId="3" xfId="1" applyFont="1" applyBorder="1" applyProtection="1">
      <protection locked="0"/>
    </xf>
    <xf numFmtId="0" fontId="8" fillId="3" borderId="0" xfId="1" applyFont="1" applyFill="1"/>
    <xf numFmtId="0" fontId="8" fillId="3" borderId="0" xfId="1" applyFont="1" applyFill="1" applyAlignment="1" applyProtection="1">
      <alignment horizontal="center"/>
      <protection locked="0"/>
    </xf>
    <xf numFmtId="0" fontId="15" fillId="0" borderId="0" xfId="0" applyFont="1" applyAlignment="1">
      <alignment horizontal="center" vertical="top"/>
    </xf>
    <xf numFmtId="0" fontId="13" fillId="0" borderId="3" xfId="1" applyFont="1" applyBorder="1" applyAlignment="1" applyProtection="1">
      <alignment horizontal="left" vertical="center" readingOrder="1"/>
      <protection locked="0"/>
    </xf>
    <xf numFmtId="0" fontId="22" fillId="0" borderId="0" xfId="1" applyFont="1"/>
    <xf numFmtId="0" fontId="19" fillId="0" borderId="0" xfId="1" applyFont="1" applyAlignment="1">
      <alignment horizontal="left" vertical="top"/>
    </xf>
    <xf numFmtId="0" fontId="8" fillId="0" borderId="0" xfId="1" applyFont="1" applyProtection="1">
      <protection locked="0"/>
    </xf>
    <xf numFmtId="0" fontId="38" fillId="0" borderId="0" xfId="4" applyFont="1" applyAlignment="1">
      <alignment readingOrder="1"/>
    </xf>
    <xf numFmtId="0" fontId="19" fillId="0" borderId="0" xfId="4" applyFont="1" applyAlignment="1">
      <alignment readingOrder="1"/>
    </xf>
    <xf numFmtId="0" fontId="39" fillId="0" borderId="0" xfId="4" applyFont="1" applyAlignment="1">
      <alignment readingOrder="1"/>
    </xf>
    <xf numFmtId="0" fontId="16" fillId="0" borderId="0" xfId="4" applyFont="1" applyAlignment="1">
      <alignment readingOrder="1"/>
    </xf>
    <xf numFmtId="0" fontId="36" fillId="0" borderId="0" xfId="5" applyFont="1" applyAlignment="1">
      <alignment horizontal="left" readingOrder="1"/>
    </xf>
    <xf numFmtId="0" fontId="36" fillId="0" borderId="0" xfId="4" applyFont="1" applyAlignment="1">
      <alignment horizontal="left" readingOrder="1"/>
    </xf>
    <xf numFmtId="0" fontId="39" fillId="0" borderId="0" xfId="4" applyFont="1" applyAlignment="1">
      <alignment horizontal="left" readingOrder="1"/>
    </xf>
    <xf numFmtId="164" fontId="8" fillId="0" borderId="0" xfId="7" applyNumberFormat="1" applyFont="1" applyBorder="1" applyAlignment="1" applyProtection="1">
      <alignment horizontal="left" indent="1"/>
    </xf>
    <xf numFmtId="0" fontId="42" fillId="0" borderId="0" xfId="1" applyFont="1"/>
    <xf numFmtId="3" fontId="8" fillId="0" borderId="0" xfId="1" applyNumberFormat="1" applyFont="1"/>
    <xf numFmtId="0" fontId="14" fillId="0" borderId="0" xfId="1" applyFont="1" applyAlignment="1">
      <alignment horizontal="left"/>
    </xf>
    <xf numFmtId="0" fontId="17" fillId="0" borderId="0" xfId="1" applyFont="1" applyAlignment="1">
      <alignment horizontal="left"/>
    </xf>
    <xf numFmtId="0" fontId="0" fillId="0" borderId="0" xfId="0" applyAlignment="1">
      <alignment horizontal="right"/>
    </xf>
    <xf numFmtId="0" fontId="8" fillId="0" borderId="1" xfId="1" applyFont="1" applyBorder="1" applyAlignment="1" applyProtection="1">
      <alignment horizontal="left" indent="1"/>
      <protection locked="0"/>
    </xf>
    <xf numFmtId="0" fontId="8" fillId="3" borderId="1" xfId="1" applyFont="1" applyFill="1" applyBorder="1" applyAlignment="1" applyProtection="1">
      <alignment horizontal="left" indent="1"/>
      <protection locked="0"/>
    </xf>
    <xf numFmtId="0" fontId="8" fillId="3" borderId="3" xfId="1" applyFont="1" applyFill="1" applyBorder="1" applyAlignment="1" applyProtection="1">
      <alignment horizontal="left" indent="1"/>
      <protection locked="0"/>
    </xf>
    <xf numFmtId="0" fontId="5" fillId="0" borderId="0" xfId="0" applyFont="1" applyAlignment="1">
      <alignment horizontal="left"/>
    </xf>
    <xf numFmtId="0" fontId="0" fillId="0" borderId="0" xfId="0" applyAlignment="1">
      <alignment horizontal="left"/>
    </xf>
    <xf numFmtId="0" fontId="0" fillId="0" borderId="0" xfId="0" applyAlignment="1">
      <alignment horizontal="left" indent="3"/>
    </xf>
    <xf numFmtId="0" fontId="5" fillId="0" borderId="0" xfId="0" applyFont="1" applyAlignment="1">
      <alignment horizontal="left" indent="3"/>
    </xf>
    <xf numFmtId="0" fontId="49" fillId="0" borderId="0" xfId="0" applyFont="1" applyAlignment="1">
      <alignment horizontal="left" indent="2"/>
    </xf>
    <xf numFmtId="0" fontId="50" fillId="0" borderId="0" xfId="1" applyFont="1" applyAlignment="1">
      <alignment horizontal="left" indent="2"/>
    </xf>
    <xf numFmtId="0" fontId="0" fillId="0" borderId="0" xfId="0" applyProtection="1">
      <protection locked="0"/>
    </xf>
    <xf numFmtId="0" fontId="8" fillId="0" borderId="0" xfId="1" applyFont="1" applyAlignment="1">
      <alignment horizontal="left"/>
    </xf>
    <xf numFmtId="0" fontId="0" fillId="0" borderId="0" xfId="0" applyAlignment="1">
      <alignment wrapText="1"/>
    </xf>
    <xf numFmtId="0" fontId="8" fillId="0" borderId="1" xfId="1" applyFont="1" applyBorder="1" applyProtection="1">
      <protection locked="0"/>
    </xf>
    <xf numFmtId="0" fontId="18" fillId="0" borderId="0" xfId="2" applyFill="1" applyBorder="1" applyAlignment="1" applyProtection="1"/>
    <xf numFmtId="0" fontId="8" fillId="0" borderId="0" xfId="1" applyFont="1" applyAlignment="1">
      <alignment horizontal="left" indent="1"/>
    </xf>
    <xf numFmtId="0" fontId="3" fillId="0" borderId="0" xfId="1" applyFont="1"/>
    <xf numFmtId="0" fontId="27" fillId="0" borderId="0" xfId="0" applyFont="1" applyAlignment="1">
      <alignment horizontal="left" indent="1"/>
    </xf>
    <xf numFmtId="0" fontId="52" fillId="0" borderId="0" xfId="2" applyFont="1" applyFill="1" applyBorder="1" applyAlignment="1" applyProtection="1"/>
    <xf numFmtId="0" fontId="0" fillId="0" borderId="1" xfId="0" applyBorder="1" applyProtection="1">
      <protection locked="0"/>
    </xf>
    <xf numFmtId="0" fontId="56" fillId="0" borderId="0" xfId="0" applyFont="1" applyAlignment="1">
      <alignment vertical="top"/>
    </xf>
    <xf numFmtId="0" fontId="56" fillId="0" borderId="0" xfId="0" applyFont="1" applyAlignment="1">
      <alignment horizontal="left" vertical="center"/>
    </xf>
    <xf numFmtId="0" fontId="25" fillId="7" borderId="4" xfId="0" applyFont="1" applyFill="1" applyBorder="1" applyAlignment="1">
      <alignment vertical="center"/>
    </xf>
    <xf numFmtId="0" fontId="25" fillId="7" borderId="5" xfId="0" applyFont="1" applyFill="1" applyBorder="1" applyAlignment="1">
      <alignment vertical="center"/>
    </xf>
    <xf numFmtId="0" fontId="25" fillId="7" borderId="5" xfId="0" applyFont="1" applyFill="1" applyBorder="1" applyAlignment="1">
      <alignment vertical="top"/>
    </xf>
    <xf numFmtId="0" fontId="55" fillId="0" borderId="0" xfId="0" applyFont="1" applyAlignment="1">
      <alignment vertical="top"/>
    </xf>
    <xf numFmtId="0" fontId="55" fillId="0" borderId="0" xfId="0" applyFont="1" applyAlignment="1">
      <alignment horizontal="left" vertical="center"/>
    </xf>
    <xf numFmtId="0" fontId="55" fillId="0" borderId="0" xfId="0" applyFont="1"/>
    <xf numFmtId="0" fontId="8" fillId="0" borderId="7" xfId="4" applyFont="1" applyBorder="1" applyAlignment="1">
      <alignment vertical="center"/>
    </xf>
    <xf numFmtId="0" fontId="55" fillId="0" borderId="7" xfId="0" applyFont="1" applyBorder="1" applyAlignment="1">
      <alignment vertical="center"/>
    </xf>
    <xf numFmtId="0" fontId="55" fillId="0" borderId="0" xfId="0" applyFont="1" applyAlignment="1">
      <alignment horizontal="left" vertical="center" wrapText="1"/>
    </xf>
    <xf numFmtId="0" fontId="55" fillId="0" borderId="0" xfId="0" applyFont="1" applyAlignment="1">
      <alignment horizontal="center" vertical="center" wrapText="1"/>
    </xf>
    <xf numFmtId="0" fontId="55" fillId="0" borderId="0" xfId="0" applyFont="1" applyAlignment="1">
      <alignment horizontal="left" vertical="top" wrapText="1"/>
    </xf>
    <xf numFmtId="0" fontId="55" fillId="0" borderId="0" xfId="0" applyFont="1" applyAlignment="1">
      <alignment vertical="center"/>
    </xf>
    <xf numFmtId="0" fontId="55" fillId="0" borderId="8" xfId="0" applyFont="1" applyBorder="1" applyAlignment="1">
      <alignment vertical="center"/>
    </xf>
    <xf numFmtId="0" fontId="55" fillId="0" borderId="2" xfId="0" applyFont="1" applyBorder="1" applyAlignment="1">
      <alignment horizontal="left" vertical="center" wrapText="1"/>
    </xf>
    <xf numFmtId="0" fontId="57" fillId="0" borderId="0" xfId="4" applyFont="1" applyAlignment="1">
      <alignment vertical="center"/>
    </xf>
    <xf numFmtId="0" fontId="57" fillId="0" borderId="0" xfId="4" applyFont="1" applyAlignment="1">
      <alignment horizontal="center" vertical="top" wrapText="1"/>
    </xf>
    <xf numFmtId="0" fontId="56" fillId="0" borderId="0" xfId="4" applyFont="1" applyAlignment="1">
      <alignment vertical="center"/>
    </xf>
    <xf numFmtId="0" fontId="56" fillId="10" borderId="10" xfId="4" applyFont="1" applyFill="1" applyBorder="1" applyAlignment="1">
      <alignment horizontal="center" vertical="top"/>
    </xf>
    <xf numFmtId="0" fontId="60" fillId="0" borderId="7" xfId="4" applyFont="1" applyBorder="1" applyAlignment="1">
      <alignment vertical="center"/>
    </xf>
    <xf numFmtId="0" fontId="61" fillId="0" borderId="0" xfId="0" applyFont="1" applyAlignment="1">
      <alignment vertical="top"/>
    </xf>
    <xf numFmtId="0" fontId="61" fillId="0" borderId="0" xfId="0" applyFont="1" applyAlignment="1">
      <alignment horizontal="left" vertical="center"/>
    </xf>
    <xf numFmtId="0" fontId="61" fillId="0" borderId="0" xfId="0" applyFont="1"/>
    <xf numFmtId="0" fontId="29" fillId="0" borderId="0" xfId="4" applyFont="1" applyAlignment="1">
      <alignment horizontal="left" vertical="top"/>
    </xf>
    <xf numFmtId="0" fontId="55" fillId="0" borderId="2" xfId="0" applyFont="1" applyBorder="1" applyAlignment="1">
      <alignment horizontal="center" vertical="center" wrapText="1"/>
    </xf>
    <xf numFmtId="0" fontId="55" fillId="0" borderId="2" xfId="0" applyFont="1" applyBorder="1" applyAlignment="1">
      <alignment horizontal="left" vertical="top" wrapText="1"/>
    </xf>
    <xf numFmtId="0" fontId="63" fillId="0" borderId="4" xfId="0" applyFont="1" applyBorder="1" applyAlignment="1">
      <alignment vertical="center"/>
    </xf>
    <xf numFmtId="0" fontId="64" fillId="0" borderId="5" xfId="0" applyFont="1" applyBorder="1" applyAlignment="1">
      <alignment horizontal="left" vertical="center" wrapText="1"/>
    </xf>
    <xf numFmtId="0" fontId="66" fillId="7" borderId="7" xfId="0" applyFont="1" applyFill="1" applyBorder="1" applyAlignment="1">
      <alignment horizontal="left" vertical="center"/>
    </xf>
    <xf numFmtId="0" fontId="67" fillId="7" borderId="0" xfId="0" applyFont="1" applyFill="1" applyAlignment="1">
      <alignment horizontal="center" vertical="top" wrapText="1"/>
    </xf>
    <xf numFmtId="0" fontId="67" fillId="0" borderId="0" xfId="0" applyFont="1" applyAlignment="1">
      <alignment horizontal="center" vertical="top"/>
    </xf>
    <xf numFmtId="0" fontId="67" fillId="0" borderId="0" xfId="0" applyFont="1" applyAlignment="1">
      <alignment horizontal="left" vertical="center"/>
    </xf>
    <xf numFmtId="0" fontId="67" fillId="0" borderId="0" xfId="0" applyFont="1" applyAlignment="1">
      <alignment horizontal="center"/>
    </xf>
    <xf numFmtId="0" fontId="67" fillId="7" borderId="7" xfId="0" applyFont="1" applyFill="1" applyBorder="1" applyAlignment="1">
      <alignment horizontal="center" vertical="center"/>
    </xf>
    <xf numFmtId="0" fontId="68" fillId="7" borderId="0" xfId="0" applyFont="1" applyFill="1" applyAlignment="1">
      <alignment horizontal="center" vertical="top" wrapText="1"/>
    </xf>
    <xf numFmtId="0" fontId="62" fillId="7" borderId="0" xfId="0" applyFont="1" applyFill="1" applyAlignment="1">
      <alignment horizontal="center" vertical="center"/>
    </xf>
    <xf numFmtId="0" fontId="69" fillId="0" borderId="0" xfId="0" applyFont="1" applyAlignment="1">
      <alignment horizontal="center" vertical="center" wrapText="1"/>
    </xf>
    <xf numFmtId="0" fontId="66" fillId="7" borderId="0" xfId="0" applyFont="1" applyFill="1" applyAlignment="1">
      <alignment horizontal="center" vertical="top" wrapText="1"/>
    </xf>
    <xf numFmtId="0" fontId="67" fillId="7" borderId="8" xfId="0" applyFont="1" applyFill="1" applyBorder="1" applyAlignment="1">
      <alignment horizontal="center" vertical="center"/>
    </xf>
    <xf numFmtId="0" fontId="69" fillId="7" borderId="2" xfId="0" applyFont="1" applyFill="1" applyBorder="1" applyAlignment="1">
      <alignment horizontal="center" vertical="center"/>
    </xf>
    <xf numFmtId="0" fontId="67" fillId="7" borderId="2" xfId="0" applyFont="1" applyFill="1" applyBorder="1" applyAlignment="1">
      <alignment horizontal="center" vertical="center" wrapText="1"/>
    </xf>
    <xf numFmtId="0" fontId="67" fillId="7" borderId="2" xfId="0" applyFont="1" applyFill="1" applyBorder="1" applyAlignment="1">
      <alignment horizontal="center" vertical="top" wrapText="1"/>
    </xf>
    <xf numFmtId="0" fontId="0" fillId="0" borderId="0" xfId="0" applyAlignment="1">
      <alignment vertical="top"/>
    </xf>
    <xf numFmtId="0" fontId="35" fillId="0" borderId="5" xfId="4" applyFont="1" applyBorder="1" applyAlignment="1">
      <alignment vertical="center" wrapText="1"/>
    </xf>
    <xf numFmtId="0" fontId="26" fillId="7" borderId="2" xfId="4" applyFont="1" applyFill="1" applyBorder="1" applyAlignment="1">
      <alignment vertical="center"/>
    </xf>
    <xf numFmtId="0" fontId="8" fillId="0" borderId="0" xfId="4" applyFont="1" applyAlignment="1">
      <alignment vertical="top"/>
    </xf>
    <xf numFmtId="0" fontId="35" fillId="0" borderId="4" xfId="4" applyFont="1" applyBorder="1" applyAlignment="1">
      <alignment horizontal="left" vertical="center"/>
    </xf>
    <xf numFmtId="0" fontId="36" fillId="0" borderId="0" xfId="4" applyFont="1"/>
    <xf numFmtId="0" fontId="15" fillId="0" borderId="0" xfId="4" applyFont="1"/>
    <xf numFmtId="0" fontId="8" fillId="0" borderId="0" xfId="4" applyFont="1"/>
    <xf numFmtId="0" fontId="4" fillId="0" borderId="0" xfId="4" applyAlignment="1">
      <alignment wrapText="1"/>
    </xf>
    <xf numFmtId="0" fontId="19" fillId="0" borderId="0" xfId="4" applyFont="1" applyAlignment="1">
      <alignment horizontal="left" vertical="top"/>
    </xf>
    <xf numFmtId="0" fontId="73" fillId="13" borderId="10" xfId="6" applyFont="1" applyFill="1" applyBorder="1" applyAlignment="1">
      <alignment horizontal="left" wrapText="1" indent="1"/>
    </xf>
    <xf numFmtId="0" fontId="19" fillId="0" borderId="10" xfId="4" applyFont="1" applyBorder="1" applyAlignment="1">
      <alignment vertical="top"/>
    </xf>
    <xf numFmtId="0" fontId="35" fillId="12" borderId="10" xfId="6" applyFont="1" applyFill="1" applyBorder="1" applyAlignment="1">
      <alignment horizontal="left" indent="1"/>
    </xf>
    <xf numFmtId="0" fontId="35" fillId="4" borderId="10" xfId="6" applyFont="1" applyFill="1" applyBorder="1" applyAlignment="1">
      <alignment horizontal="left" indent="1"/>
    </xf>
    <xf numFmtId="0" fontId="73" fillId="5" borderId="10" xfId="6" applyFont="1" applyFill="1" applyBorder="1" applyAlignment="1">
      <alignment horizontal="left" indent="1"/>
    </xf>
    <xf numFmtId="1" fontId="35" fillId="0" borderId="0" xfId="0" applyNumberFormat="1" applyFont="1" applyAlignment="1">
      <alignment horizontal="center" vertical="top"/>
    </xf>
    <xf numFmtId="0" fontId="2" fillId="0" borderId="0" xfId="0" applyFont="1" applyAlignment="1">
      <alignment horizontal="center" vertical="top"/>
    </xf>
    <xf numFmtId="0" fontId="19" fillId="0" borderId="0" xfId="4" applyFont="1" applyAlignment="1">
      <alignment vertical="top"/>
    </xf>
    <xf numFmtId="0" fontId="73" fillId="0" borderId="0" xfId="6" applyFont="1" applyAlignment="1">
      <alignment horizontal="left" indent="1"/>
    </xf>
    <xf numFmtId="0" fontId="0" fillId="0" borderId="0" xfId="0" applyAlignment="1">
      <alignment horizontal="left" vertical="center"/>
    </xf>
    <xf numFmtId="0" fontId="27" fillId="7" borderId="0" xfId="0" applyFont="1" applyFill="1" applyAlignment="1">
      <alignment horizontal="center" vertical="center" wrapText="1"/>
    </xf>
    <xf numFmtId="0" fontId="76" fillId="7" borderId="0" xfId="0" applyFont="1" applyFill="1" applyAlignment="1">
      <alignment horizontal="center" vertical="center" wrapText="1"/>
    </xf>
    <xf numFmtId="0" fontId="30" fillId="7" borderId="0" xfId="0" applyFont="1" applyFill="1" applyAlignment="1">
      <alignment horizontal="center" vertical="center" wrapText="1"/>
    </xf>
    <xf numFmtId="1" fontId="68" fillId="0" borderId="0" xfId="0" applyNumberFormat="1" applyFont="1" applyAlignment="1">
      <alignment horizontal="center" vertical="center"/>
    </xf>
    <xf numFmtId="0" fontId="35" fillId="0" borderId="5" xfId="4" applyFont="1" applyBorder="1" applyAlignment="1">
      <alignment vertical="top" wrapText="1"/>
    </xf>
    <xf numFmtId="0" fontId="55" fillId="0" borderId="0" xfId="4" applyFont="1" applyAlignment="1">
      <alignment horizontal="right" vertical="top"/>
    </xf>
    <xf numFmtId="0" fontId="6" fillId="0" borderId="2" xfId="0" applyFont="1" applyBorder="1" applyAlignment="1">
      <alignment horizontal="left" vertical="top" wrapText="1"/>
    </xf>
    <xf numFmtId="0" fontId="34" fillId="7" borderId="0" xfId="0" applyFont="1" applyFill="1" applyAlignment="1">
      <alignment horizontal="center" vertical="top" wrapText="1"/>
    </xf>
    <xf numFmtId="0" fontId="66" fillId="7" borderId="0" xfId="0" applyFont="1" applyFill="1" applyAlignment="1">
      <alignment horizontal="left" vertical="top"/>
    </xf>
    <xf numFmtId="1" fontId="15" fillId="0" borderId="0" xfId="0" applyNumberFormat="1" applyFont="1" applyAlignment="1">
      <alignment vertical="top"/>
    </xf>
    <xf numFmtId="0" fontId="67" fillId="0" borderId="0" xfId="0" applyFont="1" applyAlignment="1">
      <alignment horizontal="center" vertical="top" wrapText="1"/>
    </xf>
    <xf numFmtId="0" fontId="68" fillId="0" borderId="0" xfId="0" applyFont="1" applyAlignment="1">
      <alignment horizontal="center" vertical="top" wrapText="1"/>
    </xf>
    <xf numFmtId="0" fontId="65" fillId="0" borderId="18" xfId="4" applyFont="1" applyBorder="1"/>
    <xf numFmtId="0" fontId="65" fillId="0" borderId="0" xfId="4" applyFont="1"/>
    <xf numFmtId="0" fontId="12" fillId="0" borderId="0" xfId="0" applyFont="1" applyAlignment="1">
      <alignment wrapText="1"/>
    </xf>
    <xf numFmtId="0" fontId="25" fillId="0" borderId="0" xfId="0" applyFont="1" applyAlignment="1">
      <alignment vertical="top"/>
    </xf>
    <xf numFmtId="0" fontId="14" fillId="0" borderId="0" xfId="4" applyFont="1"/>
    <xf numFmtId="0" fontId="8" fillId="0" borderId="0" xfId="4" applyFont="1" applyAlignment="1">
      <alignment horizontal="left" vertical="top" indent="1"/>
    </xf>
    <xf numFmtId="38" fontId="8" fillId="0" borderId="0" xfId="4" applyNumberFormat="1" applyFont="1" applyAlignment="1">
      <alignment horizontal="left" vertical="top" indent="1"/>
    </xf>
    <xf numFmtId="0" fontId="8" fillId="0" borderId="0" xfId="4" applyFont="1" applyAlignment="1">
      <alignment horizontal="left" vertical="top"/>
    </xf>
    <xf numFmtId="0" fontId="8" fillId="0" borderId="0" xfId="4" applyFont="1" applyAlignment="1">
      <alignment vertical="center"/>
    </xf>
    <xf numFmtId="0" fontId="62" fillId="0" borderId="0" xfId="4" applyFont="1" applyAlignment="1">
      <alignment vertical="top" wrapText="1"/>
    </xf>
    <xf numFmtId="0" fontId="56" fillId="0" borderId="0" xfId="0" applyFont="1" applyAlignment="1">
      <alignment vertical="top" wrapText="1"/>
    </xf>
    <xf numFmtId="0" fontId="31" fillId="7" borderId="5" xfId="0" applyFont="1" applyFill="1" applyBorder="1" applyAlignment="1">
      <alignment vertical="center" wrapText="1"/>
    </xf>
    <xf numFmtId="0" fontId="78" fillId="0" borderId="0" xfId="0" applyFont="1" applyAlignment="1">
      <alignment horizontal="left" vertical="center" wrapText="1"/>
    </xf>
    <xf numFmtId="0" fontId="79" fillId="0" borderId="5" xfId="4" applyFont="1" applyBorder="1" applyAlignment="1">
      <alignment vertical="center" wrapText="1"/>
    </xf>
    <xf numFmtId="0" fontId="71" fillId="0" borderId="0" xfId="4" applyFont="1" applyAlignment="1">
      <alignment vertical="center" wrapText="1"/>
    </xf>
    <xf numFmtId="0" fontId="80" fillId="0" borderId="0" xfId="0" applyFont="1" applyAlignment="1">
      <alignment horizontal="center" vertical="center" wrapText="1"/>
    </xf>
    <xf numFmtId="0" fontId="81" fillId="11" borderId="0" xfId="4" applyFont="1" applyFill="1" applyAlignment="1">
      <alignment horizontal="center" vertical="center" wrapText="1"/>
    </xf>
    <xf numFmtId="0" fontId="79" fillId="12" borderId="0" xfId="4" applyFont="1" applyFill="1" applyAlignment="1">
      <alignment horizontal="center" vertical="center" wrapText="1"/>
    </xf>
    <xf numFmtId="0" fontId="79" fillId="4" borderId="0" xfId="4" applyFont="1" applyFill="1" applyAlignment="1">
      <alignment horizontal="center" vertical="center" wrapText="1"/>
    </xf>
    <xf numFmtId="0" fontId="81" fillId="5" borderId="0" xfId="4" applyFont="1" applyFill="1" applyAlignment="1">
      <alignment horizontal="center" vertical="center" wrapText="1"/>
    </xf>
    <xf numFmtId="0" fontId="78" fillId="0" borderId="2" xfId="0" applyFont="1" applyBorder="1" applyAlignment="1">
      <alignment horizontal="left" vertical="center" wrapText="1"/>
    </xf>
    <xf numFmtId="0" fontId="82" fillId="0" borderId="5" xfId="0" applyFont="1" applyBorder="1" applyAlignment="1">
      <alignment horizontal="left" vertical="center" wrapText="1"/>
    </xf>
    <xf numFmtId="0" fontId="31" fillId="7" borderId="0" xfId="0" applyFont="1" applyFill="1" applyAlignment="1">
      <alignment horizontal="center" vertical="center" wrapText="1"/>
    </xf>
    <xf numFmtId="0" fontId="71" fillId="7" borderId="2" xfId="0" applyFont="1" applyFill="1" applyBorder="1" applyAlignment="1">
      <alignment horizontal="center" vertical="center" wrapText="1"/>
    </xf>
    <xf numFmtId="0" fontId="0" fillId="0" borderId="0" xfId="0" applyAlignment="1">
      <alignment horizontal="left" vertical="top"/>
    </xf>
    <xf numFmtId="0" fontId="77" fillId="0" borderId="0" xfId="4" applyFont="1" applyAlignment="1">
      <alignment vertical="center" wrapText="1"/>
    </xf>
    <xf numFmtId="0" fontId="14" fillId="0" borderId="0" xfId="4" applyFont="1" applyAlignment="1">
      <alignment horizontal="left" vertical="center"/>
    </xf>
    <xf numFmtId="6" fontId="8" fillId="0" borderId="0" xfId="4" applyNumberFormat="1" applyFont="1" applyAlignment="1">
      <alignment vertical="top"/>
    </xf>
    <xf numFmtId="0" fontId="14" fillId="0" borderId="19" xfId="4" applyFont="1" applyBorder="1"/>
    <xf numFmtId="0" fontId="42" fillId="0" borderId="3" xfId="4" applyFont="1" applyBorder="1" applyAlignment="1">
      <alignment wrapText="1"/>
    </xf>
    <xf numFmtId="0" fontId="14" fillId="0" borderId="3" xfId="4" applyFont="1" applyBorder="1"/>
    <xf numFmtId="0" fontId="14" fillId="0" borderId="3" xfId="4" applyFont="1" applyBorder="1" applyAlignment="1">
      <alignment vertical="top"/>
    </xf>
    <xf numFmtId="0" fontId="14" fillId="0" borderId="20" xfId="4" applyFont="1" applyBorder="1"/>
    <xf numFmtId="44" fontId="23" fillId="6" borderId="10" xfId="9" applyFont="1" applyFill="1" applyBorder="1" applyAlignment="1" applyProtection="1"/>
    <xf numFmtId="0" fontId="26" fillId="7" borderId="21" xfId="4" applyFont="1" applyFill="1" applyBorder="1" applyAlignment="1">
      <alignment vertical="center"/>
    </xf>
    <xf numFmtId="0" fontId="26" fillId="7" borderId="22" xfId="4" applyFont="1" applyFill="1" applyBorder="1" applyAlignment="1">
      <alignment vertical="center"/>
    </xf>
    <xf numFmtId="0" fontId="26" fillId="7" borderId="22" xfId="4" applyFont="1" applyFill="1" applyBorder="1" applyAlignment="1">
      <alignment vertical="top"/>
    </xf>
    <xf numFmtId="0" fontId="26" fillId="7" borderId="23" xfId="4" applyFont="1" applyFill="1" applyBorder="1" applyAlignment="1">
      <alignment vertical="top"/>
    </xf>
    <xf numFmtId="0" fontId="57" fillId="0" borderId="0" xfId="4" applyFont="1" applyAlignment="1">
      <alignment horizontal="left" vertical="top"/>
    </xf>
    <xf numFmtId="0" fontId="55" fillId="0" borderId="0" xfId="4" applyFont="1" applyAlignment="1">
      <alignment horizontal="left" vertical="top"/>
    </xf>
    <xf numFmtId="49" fontId="55" fillId="0" borderId="0" xfId="4" applyNumberFormat="1" applyFont="1" applyAlignment="1">
      <alignment horizontal="left" vertical="top"/>
    </xf>
    <xf numFmtId="0" fontId="83" fillId="0" borderId="0" xfId="4" applyFont="1" applyAlignment="1">
      <alignment horizontal="left" vertical="top"/>
    </xf>
    <xf numFmtId="0" fontId="84" fillId="7" borderId="0" xfId="4" applyFont="1" applyFill="1" applyAlignment="1">
      <alignment horizontal="center" vertical="top"/>
    </xf>
    <xf numFmtId="0" fontId="1" fillId="0" borderId="0" xfId="0" applyFont="1" applyAlignment="1">
      <alignment vertical="center" wrapText="1"/>
    </xf>
    <xf numFmtId="1" fontId="69" fillId="0" borderId="0" xfId="0" applyNumberFormat="1" applyFont="1" applyAlignment="1">
      <alignment horizontal="center" vertical="center" wrapText="1"/>
    </xf>
    <xf numFmtId="0" fontId="77" fillId="0" borderId="10" xfId="4" applyFont="1" applyBorder="1" applyAlignment="1">
      <alignment horizontal="left" vertical="center" wrapText="1"/>
    </xf>
    <xf numFmtId="164" fontId="8" fillId="0" borderId="10" xfId="4" applyNumberFormat="1" applyFont="1" applyBorder="1" applyAlignment="1">
      <alignment vertical="center"/>
    </xf>
    <xf numFmtId="6" fontId="8" fillId="0" borderId="10" xfId="4" applyNumberFormat="1" applyFont="1" applyBorder="1" applyAlignment="1">
      <alignment vertical="center"/>
    </xf>
    <xf numFmtId="0" fontId="78" fillId="0" borderId="10" xfId="0" applyFont="1" applyBorder="1" applyAlignment="1">
      <alignment horizontal="left" vertical="center" wrapText="1"/>
    </xf>
    <xf numFmtId="0" fontId="8" fillId="3" borderId="3" xfId="1" applyFont="1" applyFill="1" applyBorder="1" applyProtection="1">
      <protection locked="0"/>
    </xf>
    <xf numFmtId="0" fontId="8" fillId="3" borderId="1" xfId="1" applyFont="1" applyFill="1" applyBorder="1" applyProtection="1">
      <protection locked="0"/>
    </xf>
    <xf numFmtId="0" fontId="58" fillId="7" borderId="10" xfId="4" applyFont="1" applyFill="1" applyBorder="1" applyAlignment="1">
      <alignment horizontal="center" vertical="top"/>
    </xf>
    <xf numFmtId="0" fontId="59" fillId="0" borderId="10" xfId="4" applyFont="1" applyBorder="1" applyAlignment="1">
      <alignment horizontal="center" vertical="top"/>
    </xf>
    <xf numFmtId="0" fontId="84" fillId="7" borderId="10" xfId="4" applyFont="1" applyFill="1" applyBorder="1" applyAlignment="1">
      <alignment horizontal="center" vertical="top"/>
    </xf>
    <xf numFmtId="0" fontId="1" fillId="0" borderId="10" xfId="0" applyFont="1" applyBorder="1" applyAlignment="1">
      <alignment vertical="center" wrapText="1"/>
    </xf>
    <xf numFmtId="0" fontId="0" fillId="0" borderId="10" xfId="0" applyBorder="1" applyAlignment="1">
      <alignment vertical="center"/>
    </xf>
    <xf numFmtId="0" fontId="0" fillId="0" borderId="10" xfId="0" applyBorder="1" applyAlignment="1">
      <alignment vertical="top"/>
    </xf>
    <xf numFmtId="0" fontId="32" fillId="7" borderId="10" xfId="0" applyFont="1" applyFill="1" applyBorder="1" applyAlignment="1">
      <alignment horizontal="center" vertical="center" wrapText="1"/>
    </xf>
    <xf numFmtId="0" fontId="43" fillId="7" borderId="10" xfId="0" applyFont="1" applyFill="1" applyBorder="1" applyAlignment="1">
      <alignment horizontal="center" vertical="center" wrapText="1"/>
    </xf>
    <xf numFmtId="0" fontId="45" fillId="7" borderId="10" xfId="0" applyFont="1" applyFill="1" applyBorder="1" applyAlignment="1">
      <alignment horizontal="center" vertical="center" wrapText="1"/>
    </xf>
    <xf numFmtId="0" fontId="43" fillId="7" borderId="10" xfId="0" applyFont="1" applyFill="1" applyBorder="1" applyAlignment="1">
      <alignment horizontal="center" vertical="top" wrapText="1"/>
    </xf>
    <xf numFmtId="0" fontId="1" fillId="0" borderId="10" xfId="0" applyFont="1" applyBorder="1" applyAlignment="1">
      <alignment horizontal="center" vertical="center" wrapText="1"/>
    </xf>
    <xf numFmtId="0" fontId="72" fillId="0" borderId="10" xfId="0" applyFont="1" applyBorder="1" applyAlignment="1">
      <alignment horizontal="center" vertical="center" wrapText="1"/>
    </xf>
    <xf numFmtId="0" fontId="67" fillId="0" borderId="10" xfId="0" applyFont="1" applyBorder="1" applyAlignment="1">
      <alignment horizontal="center" vertical="center" wrapText="1"/>
    </xf>
    <xf numFmtId="1" fontId="0" fillId="8" borderId="10" xfId="0" applyNumberFormat="1" applyFill="1" applyBorder="1" applyAlignment="1">
      <alignment horizontal="right" vertical="top"/>
    </xf>
    <xf numFmtId="0" fontId="0" fillId="8" borderId="10" xfId="0" applyFill="1" applyBorder="1" applyAlignment="1">
      <alignment vertical="top"/>
    </xf>
    <xf numFmtId="2" fontId="51" fillId="7" borderId="10" xfId="0" applyNumberFormat="1" applyFont="1" applyFill="1" applyBorder="1" applyAlignment="1">
      <alignment horizontal="center" vertical="center" wrapText="1"/>
    </xf>
    <xf numFmtId="0" fontId="70" fillId="0" borderId="15" xfId="0" applyFont="1" applyBorder="1" applyAlignment="1">
      <alignment horizontal="left" vertical="center"/>
    </xf>
    <xf numFmtId="0" fontId="1" fillId="0" borderId="16" xfId="0" applyFont="1" applyBorder="1" applyAlignment="1">
      <alignment vertical="center" wrapText="1"/>
    </xf>
    <xf numFmtId="0" fontId="0" fillId="0" borderId="16" xfId="0" applyBorder="1" applyAlignment="1">
      <alignment vertical="center"/>
    </xf>
    <xf numFmtId="0" fontId="0" fillId="0" borderId="16" xfId="0" applyBorder="1" applyAlignment="1">
      <alignment vertical="top"/>
    </xf>
    <xf numFmtId="0" fontId="0" fillId="0" borderId="17" xfId="0" applyBorder="1" applyAlignment="1">
      <alignment vertical="top"/>
    </xf>
    <xf numFmtId="0" fontId="31" fillId="7" borderId="9" xfId="0" applyFont="1" applyFill="1" applyBorder="1" applyAlignment="1">
      <alignment horizontal="left" vertical="center" wrapText="1"/>
    </xf>
    <xf numFmtId="0" fontId="43" fillId="7" borderId="11" xfId="0" applyFont="1" applyFill="1" applyBorder="1" applyAlignment="1">
      <alignment horizontal="center" vertical="top" wrapText="1"/>
    </xf>
    <xf numFmtId="0" fontId="71" fillId="0" borderId="9" xfId="0" applyFont="1" applyBorder="1" applyAlignment="1">
      <alignment horizontal="left" vertical="center" wrapText="1"/>
    </xf>
    <xf numFmtId="0" fontId="31" fillId="7" borderId="11" xfId="0" applyFont="1" applyFill="1" applyBorder="1" applyAlignment="1">
      <alignment horizontal="center" vertical="center" wrapText="1"/>
    </xf>
    <xf numFmtId="0" fontId="70" fillId="0" borderId="9" xfId="0" applyFont="1" applyBorder="1" applyAlignment="1">
      <alignment horizontal="left" vertical="center"/>
    </xf>
    <xf numFmtId="0" fontId="0" fillId="0" borderId="11" xfId="0" applyBorder="1" applyAlignment="1">
      <alignment vertical="top"/>
    </xf>
    <xf numFmtId="0" fontId="29" fillId="0" borderId="10" xfId="0" applyFont="1" applyBorder="1" applyAlignment="1">
      <alignment vertical="center"/>
    </xf>
    <xf numFmtId="43" fontId="8" fillId="0" borderId="10" xfId="4" applyNumberFormat="1" applyFont="1" applyBorder="1" applyAlignme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center" wrapText="1"/>
    </xf>
    <xf numFmtId="0" fontId="5" fillId="0" borderId="9" xfId="0" applyFont="1" applyBorder="1" applyAlignment="1">
      <alignment horizontal="center" vertical="center"/>
    </xf>
    <xf numFmtId="0" fontId="54" fillId="0" borderId="10" xfId="0" applyFont="1" applyBorder="1" applyAlignment="1">
      <alignment vertical="center" wrapText="1"/>
    </xf>
    <xf numFmtId="0" fontId="5" fillId="2" borderId="10" xfId="0" applyFont="1" applyFill="1" applyBorder="1" applyAlignment="1">
      <alignment horizontal="center" vertical="center"/>
    </xf>
    <xf numFmtId="0" fontId="5" fillId="0" borderId="10" xfId="0" applyFont="1" applyBorder="1" applyAlignment="1">
      <alignment horizontal="center" vertical="center"/>
    </xf>
    <xf numFmtId="0" fontId="0" fillId="0" borderId="10" xfId="0" applyBorder="1" applyAlignment="1">
      <alignment vertical="top" wrapText="1"/>
    </xf>
    <xf numFmtId="0" fontId="53" fillId="0" borderId="10" xfId="0" applyFont="1" applyBorder="1" applyAlignment="1">
      <alignment vertical="top" wrapText="1"/>
    </xf>
    <xf numFmtId="0" fontId="5" fillId="0" borderId="12" xfId="0" applyFont="1" applyBorder="1" applyAlignment="1">
      <alignment horizontal="center" vertical="center"/>
    </xf>
    <xf numFmtId="0" fontId="54" fillId="0" borderId="13" xfId="0" applyFont="1" applyBorder="1" applyAlignment="1">
      <alignment vertical="center" wrapText="1"/>
    </xf>
    <xf numFmtId="0" fontId="5" fillId="0" borderId="13" xfId="0" applyFont="1" applyBorder="1" applyAlignment="1">
      <alignment horizontal="center" vertical="center"/>
    </xf>
    <xf numFmtId="0" fontId="53" fillId="0" borderId="13" xfId="0" applyFont="1" applyBorder="1" applyAlignment="1">
      <alignment vertical="top" wrapText="1"/>
    </xf>
    <xf numFmtId="0" fontId="0" fillId="0" borderId="13" xfId="0" applyBorder="1" applyAlignment="1">
      <alignment vertical="top" wrapText="1"/>
    </xf>
    <xf numFmtId="2" fontId="1" fillId="0" borderId="0" xfId="0" applyNumberFormat="1" applyFont="1" applyAlignment="1">
      <alignment vertical="center" wrapText="1"/>
    </xf>
    <xf numFmtId="9" fontId="0" fillId="0" borderId="0" xfId="10" applyFont="1" applyAlignment="1" applyProtection="1">
      <alignment horizontal="center" vertical="center"/>
    </xf>
    <xf numFmtId="0" fontId="0" fillId="0" borderId="0" xfId="0" applyAlignment="1">
      <alignment horizontal="left" vertical="top" wrapText="1"/>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0" fillId="0" borderId="11" xfId="0" applyBorder="1" applyAlignment="1" applyProtection="1">
      <alignment vertical="center" wrapText="1"/>
      <protection locked="0"/>
    </xf>
    <xf numFmtId="0" fontId="0" fillId="0" borderId="14" xfId="0" applyBorder="1" applyAlignment="1" applyProtection="1">
      <alignment vertical="center" wrapText="1"/>
      <protection locked="0"/>
    </xf>
    <xf numFmtId="0" fontId="5" fillId="2" borderId="13" xfId="0" applyFont="1" applyFill="1" applyBorder="1" applyAlignment="1">
      <alignment horizontal="center" vertical="center"/>
    </xf>
    <xf numFmtId="0" fontId="8" fillId="0" borderId="10" xfId="1" applyFont="1" applyBorder="1" applyAlignment="1">
      <alignment horizontal="right" vertical="top"/>
    </xf>
    <xf numFmtId="0" fontId="29" fillId="0" borderId="10" xfId="0" applyFont="1" applyBorder="1" applyAlignment="1">
      <alignment vertical="top"/>
    </xf>
    <xf numFmtId="0" fontId="15" fillId="0" borderId="5" xfId="0" applyFont="1" applyBorder="1" applyAlignment="1">
      <alignment horizontal="center" vertical="top"/>
    </xf>
    <xf numFmtId="0" fontId="35" fillId="0" borderId="0" xfId="4" applyFont="1" applyAlignment="1">
      <alignment horizontal="left" vertical="top" wrapText="1"/>
    </xf>
    <xf numFmtId="0" fontId="65" fillId="0" borderId="18" xfId="4" applyFont="1" applyBorder="1" applyAlignment="1">
      <alignment vertical="top"/>
    </xf>
    <xf numFmtId="0" fontId="31" fillId="7" borderId="10" xfId="0" applyFont="1" applyFill="1" applyBorder="1" applyAlignment="1">
      <alignment horizontal="center" vertical="top" wrapText="1"/>
    </xf>
    <xf numFmtId="9" fontId="29" fillId="0" borderId="10" xfId="10" applyFont="1" applyFill="1" applyBorder="1" applyAlignment="1" applyProtection="1">
      <alignment vertical="center"/>
    </xf>
    <xf numFmtId="44" fontId="23" fillId="9" borderId="25" xfId="9" applyFont="1" applyFill="1" applyBorder="1" applyAlignment="1" applyProtection="1"/>
    <xf numFmtId="44" fontId="28" fillId="9" borderId="26" xfId="9" applyFont="1" applyFill="1" applyBorder="1" applyAlignment="1" applyProtection="1"/>
    <xf numFmtId="43" fontId="23" fillId="0" borderId="24" xfId="9" applyNumberFormat="1" applyFont="1" applyFill="1" applyBorder="1" applyAlignment="1" applyProtection="1">
      <protection locked="0"/>
    </xf>
    <xf numFmtId="9" fontId="8" fillId="0" borderId="3" xfId="10" applyFont="1" applyFill="1" applyBorder="1" applyAlignment="1" applyProtection="1">
      <protection locked="0"/>
    </xf>
    <xf numFmtId="0" fontId="27" fillId="0" borderId="0" xfId="0" applyFont="1" applyAlignment="1">
      <alignment horizontal="left" wrapText="1" indent="1"/>
    </xf>
    <xf numFmtId="0" fontId="35" fillId="0" borderId="0" xfId="5" applyFont="1" applyAlignment="1">
      <alignment horizontal="left" wrapText="1" readingOrder="1"/>
    </xf>
    <xf numFmtId="0" fontId="27" fillId="0" borderId="0" xfId="0" applyFont="1" applyAlignment="1">
      <alignment horizontal="left"/>
    </xf>
    <xf numFmtId="0" fontId="16" fillId="0" borderId="0" xfId="1" applyFont="1" applyAlignment="1">
      <alignment horizontal="left" indent="1"/>
    </xf>
    <xf numFmtId="0" fontId="35" fillId="0" borderId="0" xfId="4" applyFont="1" applyAlignment="1">
      <alignment horizontal="left" wrapText="1" indent="2"/>
    </xf>
    <xf numFmtId="0" fontId="16" fillId="0" borderId="0" xfId="4" applyFont="1" applyAlignment="1">
      <alignment horizontal="left" indent="1"/>
    </xf>
    <xf numFmtId="0" fontId="8" fillId="3" borderId="3" xfId="1" applyFont="1" applyFill="1" applyBorder="1" applyAlignment="1" applyProtection="1">
      <alignment horizontal="left"/>
      <protection locked="0"/>
    </xf>
    <xf numFmtId="0" fontId="31" fillId="7" borderId="10" xfId="0" applyFont="1" applyFill="1" applyBorder="1" applyAlignment="1">
      <alignment horizontal="center" vertical="center" wrapText="1"/>
    </xf>
    <xf numFmtId="0" fontId="8" fillId="0" borderId="10" xfId="4" applyFont="1" applyBorder="1" applyAlignment="1">
      <alignment horizontal="right" vertical="center"/>
    </xf>
    <xf numFmtId="0" fontId="2" fillId="0" borderId="0" xfId="1" applyFont="1"/>
    <xf numFmtId="0" fontId="2" fillId="0" borderId="0" xfId="1" applyFont="1" applyAlignment="1">
      <alignment horizontal="left"/>
    </xf>
    <xf numFmtId="0" fontId="2" fillId="0" borderId="0" xfId="1" applyFont="1" applyAlignment="1">
      <alignment horizontal="left" indent="1"/>
    </xf>
    <xf numFmtId="164" fontId="2" fillId="0" borderId="0" xfId="7" applyNumberFormat="1" applyFont="1" applyBorder="1" applyAlignment="1" applyProtection="1">
      <alignment horizontal="left" indent="1"/>
    </xf>
    <xf numFmtId="0" fontId="2" fillId="0" borderId="0" xfId="1" applyFont="1" applyAlignment="1">
      <alignment horizontal="right"/>
    </xf>
    <xf numFmtId="0" fontId="35" fillId="0" borderId="0" xfId="0" applyFont="1" applyAlignment="1">
      <alignment horizontal="left" wrapText="1"/>
    </xf>
    <xf numFmtId="0" fontId="35" fillId="0" borderId="0" xfId="0" applyFont="1" applyAlignment="1">
      <alignment horizontal="left" wrapText="1" indent="2"/>
    </xf>
    <xf numFmtId="0" fontId="0" fillId="0" borderId="0" xfId="0" applyAlignment="1">
      <alignment horizontal="left" wrapText="1" indent="2"/>
    </xf>
    <xf numFmtId="0" fontId="0" fillId="0" borderId="0" xfId="0" applyAlignment="1">
      <alignment horizontal="left" wrapText="1"/>
    </xf>
    <xf numFmtId="0" fontId="2" fillId="0" borderId="0" xfId="1" applyFont="1" applyAlignment="1">
      <alignment horizontal="left" wrapText="1" indent="1"/>
    </xf>
    <xf numFmtId="0" fontId="27" fillId="0" borderId="0" xfId="0" applyFont="1" applyAlignment="1">
      <alignment horizontal="left" wrapText="1" indent="1"/>
    </xf>
    <xf numFmtId="0" fontId="2" fillId="0" borderId="0" xfId="1" applyFont="1" applyAlignment="1">
      <alignment horizontal="left" wrapText="1"/>
    </xf>
    <xf numFmtId="0" fontId="2" fillId="0" borderId="0" xfId="4" applyFont="1" applyAlignment="1">
      <alignment horizontal="left" vertical="top" wrapText="1" indent="1"/>
    </xf>
    <xf numFmtId="0" fontId="35" fillId="0" borderId="0" xfId="5" applyFont="1" applyAlignment="1">
      <alignment horizontal="left" wrapText="1" readingOrder="1"/>
    </xf>
    <xf numFmtId="1" fontId="35" fillId="0" borderId="19" xfId="0" applyNumberFormat="1" applyFont="1" applyBorder="1" applyAlignment="1">
      <alignment horizontal="center" vertical="top"/>
    </xf>
    <xf numFmtId="1" fontId="35" fillId="0" borderId="20" xfId="0" applyNumberFormat="1" applyFont="1" applyBorder="1" applyAlignment="1">
      <alignment horizontal="center" vertical="top"/>
    </xf>
    <xf numFmtId="0" fontId="8" fillId="0" borderId="0" xfId="1" applyFont="1"/>
    <xf numFmtId="0" fontId="0" fillId="0" borderId="0" xfId="0"/>
    <xf numFmtId="0" fontId="19" fillId="0" borderId="0" xfId="4" applyFont="1" applyAlignment="1">
      <alignment horizontal="left" wrapText="1" readingOrder="1"/>
    </xf>
    <xf numFmtId="0" fontId="7" fillId="0" borderId="0" xfId="1" applyFont="1" applyAlignment="1">
      <alignment horizontal="center"/>
    </xf>
    <xf numFmtId="0" fontId="9" fillId="0" borderId="0" xfId="1" applyFont="1" applyAlignment="1">
      <alignment horizontal="center" vertical="center"/>
    </xf>
    <xf numFmtId="0" fontId="15" fillId="0" borderId="0" xfId="0" applyFont="1" applyAlignment="1">
      <alignment horizontal="center" vertical="center"/>
    </xf>
    <xf numFmtId="0" fontId="11" fillId="0" borderId="0" xfId="1" applyFont="1" applyAlignment="1">
      <alignment horizontal="center" vertical="center"/>
    </xf>
    <xf numFmtId="0" fontId="12" fillId="0" borderId="0" xfId="1" applyFont="1" applyAlignment="1">
      <alignment horizontal="center" vertical="center" readingOrder="1"/>
    </xf>
    <xf numFmtId="0" fontId="35" fillId="0" borderId="0" xfId="4" applyFont="1" applyAlignment="1">
      <alignment horizontal="left" wrapText="1" readingOrder="1"/>
    </xf>
    <xf numFmtId="49" fontId="2" fillId="0" borderId="0" xfId="1" applyNumberFormat="1" applyFont="1" applyAlignment="1">
      <alignment horizontal="center"/>
    </xf>
    <xf numFmtId="0" fontId="52" fillId="0" borderId="0" xfId="2" applyFont="1" applyAlignment="1" applyProtection="1">
      <alignment horizontal="center" vertical="center"/>
    </xf>
    <xf numFmtId="0" fontId="2" fillId="0" borderId="0" xfId="1" applyFont="1" applyAlignment="1">
      <alignment horizontal="center"/>
    </xf>
    <xf numFmtId="0" fontId="2" fillId="0" borderId="0" xfId="1" applyFont="1" applyAlignment="1">
      <alignment horizontal="left"/>
    </xf>
    <xf numFmtId="0" fontId="27" fillId="0" borderId="0" xfId="0" applyFont="1" applyAlignment="1">
      <alignment horizontal="left"/>
    </xf>
    <xf numFmtId="0" fontId="16" fillId="0" borderId="0" xfId="1" applyFont="1" applyAlignment="1">
      <alignment horizontal="left" indent="1"/>
    </xf>
    <xf numFmtId="0" fontId="0" fillId="0" borderId="0" xfId="0" applyAlignment="1">
      <alignment horizontal="left" indent="1"/>
    </xf>
    <xf numFmtId="0" fontId="35" fillId="0" borderId="0" xfId="1" applyFont="1" applyAlignment="1">
      <alignment horizontal="left" wrapText="1" indent="2"/>
    </xf>
    <xf numFmtId="0" fontId="35" fillId="0" borderId="0" xfId="4" applyFont="1" applyAlignment="1">
      <alignment horizontal="left" wrapText="1" indent="2"/>
    </xf>
    <xf numFmtId="0" fontId="18" fillId="0" borderId="0" xfId="2" applyFill="1" applyBorder="1" applyAlignment="1" applyProtection="1">
      <alignment wrapText="1"/>
    </xf>
    <xf numFmtId="0" fontId="18" fillId="0" borderId="0" xfId="2" applyAlignment="1" applyProtection="1">
      <alignment wrapText="1"/>
    </xf>
    <xf numFmtId="0" fontId="16" fillId="0" borderId="0" xfId="4" applyFont="1" applyAlignment="1">
      <alignment horizontal="left" indent="1"/>
    </xf>
    <xf numFmtId="0" fontId="4" fillId="0" borderId="0" xfId="4" applyAlignment="1">
      <alignment horizontal="left" indent="1"/>
    </xf>
    <xf numFmtId="0" fontId="7" fillId="0" borderId="0" xfId="1" applyFont="1" applyAlignment="1">
      <alignment horizontal="center" vertical="center"/>
    </xf>
    <xf numFmtId="0" fontId="11" fillId="0" borderId="0" xfId="1" applyFont="1" applyAlignment="1">
      <alignment horizontal="center" vertical="center" readingOrder="1"/>
    </xf>
    <xf numFmtId="0" fontId="12" fillId="0" borderId="0" xfId="1" applyFont="1" applyAlignment="1">
      <alignment horizontal="center" readingOrder="1"/>
    </xf>
    <xf numFmtId="0" fontId="0" fillId="0" borderId="21" xfId="0" applyBorder="1" applyProtection="1">
      <protection locked="0"/>
    </xf>
    <xf numFmtId="0" fontId="0" fillId="0" borderId="23" xfId="0" applyBorder="1" applyProtection="1">
      <protection locked="0"/>
    </xf>
    <xf numFmtId="0" fontId="44" fillId="0" borderId="0" xfId="0" applyFont="1" applyAlignment="1">
      <alignment horizontal="left" vertical="center"/>
    </xf>
    <xf numFmtId="0" fontId="8" fillId="3" borderId="1" xfId="1" applyFont="1" applyFill="1" applyBorder="1" applyAlignment="1" applyProtection="1">
      <alignment horizontal="left"/>
      <protection locked="0"/>
    </xf>
    <xf numFmtId="0" fontId="8" fillId="3" borderId="3" xfId="1" applyFont="1" applyFill="1" applyBorder="1" applyAlignment="1" applyProtection="1">
      <alignment horizontal="left"/>
      <protection locked="0"/>
    </xf>
    <xf numFmtId="0" fontId="35" fillId="0" borderId="0" xfId="0" applyFont="1" applyAlignment="1">
      <alignment horizontal="left" vertical="center"/>
    </xf>
    <xf numFmtId="0" fontId="5" fillId="0" borderId="0" xfId="0" applyFont="1"/>
    <xf numFmtId="0" fontId="8" fillId="3" borderId="3" xfId="1" applyFont="1" applyFill="1" applyBorder="1" applyAlignment="1" applyProtection="1">
      <alignment horizontal="center"/>
      <protection locked="0"/>
    </xf>
    <xf numFmtId="0" fontId="21" fillId="0" borderId="1" xfId="1" applyFont="1" applyBorder="1" applyAlignment="1" applyProtection="1">
      <alignment horizontal="left"/>
      <protection locked="0"/>
    </xf>
    <xf numFmtId="0" fontId="8" fillId="3" borderId="1" xfId="1" applyFont="1" applyFill="1" applyBorder="1" applyAlignment="1" applyProtection="1">
      <alignment horizontal="center"/>
      <protection locked="0"/>
    </xf>
    <xf numFmtId="0" fontId="8" fillId="3" borderId="6" xfId="1" applyFont="1" applyFill="1" applyBorder="1" applyAlignment="1" applyProtection="1">
      <alignment horizontal="center"/>
      <protection locked="0"/>
    </xf>
    <xf numFmtId="0" fontId="29" fillId="0" borderId="19" xfId="0" applyFont="1" applyBorder="1" applyAlignment="1">
      <alignment horizontal="left" vertical="center"/>
    </xf>
    <xf numFmtId="0" fontId="29" fillId="0" borderId="3" xfId="0" applyFont="1" applyBorder="1" applyAlignment="1">
      <alignment horizontal="left" vertical="center"/>
    </xf>
    <xf numFmtId="0" fontId="29" fillId="0" borderId="20" xfId="0" applyFont="1" applyBorder="1" applyAlignment="1">
      <alignment horizontal="left" vertical="center"/>
    </xf>
    <xf numFmtId="0" fontId="8" fillId="0" borderId="0" xfId="4" applyFont="1" applyAlignment="1">
      <alignment horizontal="right" vertical="center"/>
    </xf>
    <xf numFmtId="0" fontId="31" fillId="7" borderId="9"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8" fillId="0" borderId="10" xfId="4" applyFont="1" applyBorder="1" applyAlignment="1">
      <alignment horizontal="right" vertical="center"/>
    </xf>
    <xf numFmtId="0" fontId="7" fillId="0" borderId="4" xfId="4" applyFont="1" applyBorder="1" applyAlignment="1">
      <alignment horizontal="center" wrapText="1"/>
    </xf>
    <xf numFmtId="0" fontId="7" fillId="0" borderId="5" xfId="4" applyFont="1" applyBorder="1" applyAlignment="1">
      <alignment horizontal="center" wrapText="1"/>
    </xf>
    <xf numFmtId="0" fontId="24" fillId="0" borderId="8" xfId="0" applyFont="1" applyBorder="1" applyAlignment="1">
      <alignment horizontal="center" wrapText="1"/>
    </xf>
    <xf numFmtId="0" fontId="24" fillId="0" borderId="2" xfId="0" applyFont="1" applyBorder="1" applyAlignment="1">
      <alignment horizontal="center" wrapText="1"/>
    </xf>
    <xf numFmtId="0" fontId="15" fillId="0" borderId="10" xfId="4" applyFont="1" applyBorder="1" applyAlignment="1">
      <alignment horizontal="right" vertical="center"/>
    </xf>
    <xf numFmtId="0" fontId="8" fillId="0" borderId="3" xfId="4" applyFont="1" applyBorder="1" applyAlignment="1">
      <alignment horizontal="center" vertical="center"/>
    </xf>
    <xf numFmtId="0" fontId="62" fillId="7" borderId="7" xfId="4" applyFont="1" applyFill="1" applyBorder="1" applyAlignment="1">
      <alignment horizontal="left" vertical="top" wrapText="1"/>
    </xf>
    <xf numFmtId="0" fontId="62" fillId="7" borderId="0" xfId="4" applyFont="1" applyFill="1" applyAlignment="1">
      <alignment horizontal="left" vertical="top" wrapText="1"/>
    </xf>
    <xf numFmtId="0" fontId="18" fillId="0" borderId="0" xfId="2" applyAlignment="1" applyProtection="1">
      <alignment horizontal="center"/>
    </xf>
    <xf numFmtId="0" fontId="0" fillId="0" borderId="0" xfId="0" applyAlignment="1">
      <alignment horizontal="center"/>
    </xf>
  </cellXfs>
  <cellStyles count="11">
    <cellStyle name="Currency" xfId="9" builtinId="4"/>
    <cellStyle name="Currency 2" xfId="7" xr:uid="{00000000-0005-0000-0000-000001000000}"/>
    <cellStyle name="Hyperlink" xfId="2" builtinId="8"/>
    <cellStyle name="Normal" xfId="0" builtinId="0"/>
    <cellStyle name="Normal 2" xfId="1" xr:uid="{00000000-0005-0000-0000-000004000000}"/>
    <cellStyle name="Normal 2 2" xfId="4" xr:uid="{00000000-0005-0000-0000-000005000000}"/>
    <cellStyle name="Normal 4" xfId="3" xr:uid="{00000000-0005-0000-0000-000006000000}"/>
    <cellStyle name="Normal 4 5" xfId="8" xr:uid="{00000000-0005-0000-0000-000007000000}"/>
    <cellStyle name="Normal 5 2" xfId="5" xr:uid="{00000000-0005-0000-0000-000008000000}"/>
    <cellStyle name="Normal 6" xfId="6" xr:uid="{00000000-0005-0000-0000-000009000000}"/>
    <cellStyle name="Percent" xfId="10" builtinId="5"/>
  </cellStyles>
  <dxfs count="0"/>
  <tableStyles count="0" defaultTableStyle="TableStyleMedium9" defaultPivotStyle="PivotStyleLight16"/>
  <colors>
    <mruColors>
      <color rgb="FFD7E4BC"/>
      <color rgb="FFEAF1DB"/>
      <color rgb="FFF2CE48"/>
      <color rgb="FF566B2B"/>
      <color rgb="FF53682A"/>
      <color rgb="FF75923C"/>
      <color rgb="FF3B4A1E"/>
      <color rgb="FF17375D"/>
      <color rgb="FF3760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1152525</xdr:colOff>
      <xdr:row>0</xdr:row>
      <xdr:rowOff>38100</xdr:rowOff>
    </xdr:from>
    <xdr:to>
      <xdr:col>5</xdr:col>
      <xdr:colOff>171450</xdr:colOff>
      <xdr:row>0</xdr:row>
      <xdr:rowOff>582168</xdr:rowOff>
    </xdr:to>
    <xdr:pic>
      <xdr:nvPicPr>
        <xdr:cNvPr id="2" name="Picture 1" descr="FGBC Logo Horizontal 300x72 100dpi.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009900" y="38100"/>
          <a:ext cx="2266950" cy="5440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GBCCommercialv2Check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rjenniferlanguell/Dropbox%20(TCS)/1-%20Trifecta%20Construction%20Server/FGBC%202018%20Versions/V3%20High%20Rise/FGBC%20Hi-Rise%20V3%20Checklis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structions"/>
      <sheetName val="Project Registration and Team"/>
      <sheetName val="Final Application"/>
      <sheetName val="Project Evaluation Use Only"/>
      <sheetName val="Prerequisites"/>
      <sheetName val="Project Management"/>
      <sheetName val="Energy "/>
      <sheetName val="Water"/>
      <sheetName val="Site"/>
      <sheetName val="Health"/>
      <sheetName val="Materials"/>
      <sheetName val="Disaster Mitigation"/>
      <sheetName val="Disaster Mitigation (2)"/>
      <sheetName val="V2"/>
      <sheetName val="DRAFTv7 (2)"/>
      <sheetName val="Submittals"/>
    </sheetNames>
    <sheetDataSet>
      <sheetData sheetId="0"/>
      <sheetData sheetId="1"/>
      <sheetData sheetId="2"/>
      <sheetData sheetId="3"/>
      <sheetData sheetId="4"/>
      <sheetData sheetId="5"/>
      <sheetData sheetId="6"/>
      <sheetData sheetId="7">
        <row r="92">
          <cell r="K92" t="str">
            <v>Reviewing</v>
          </cell>
        </row>
        <row r="93">
          <cell r="K93" t="str">
            <v>Drafting</v>
          </cell>
        </row>
        <row r="94">
          <cell r="K94" t="str">
            <v>Complete</v>
          </cell>
        </row>
      </sheetData>
      <sheetData sheetId="8"/>
      <sheetData sheetId="9">
        <row r="125">
          <cell r="M125">
            <v>0</v>
          </cell>
        </row>
        <row r="126">
          <cell r="M126" t="str">
            <v>Reviewing</v>
          </cell>
        </row>
        <row r="127">
          <cell r="M127" t="str">
            <v>Drafting</v>
          </cell>
        </row>
        <row r="128">
          <cell r="M128" t="str">
            <v>Complete</v>
          </cell>
        </row>
      </sheetData>
      <sheetData sheetId="10">
        <row r="73">
          <cell r="M73">
            <v>0</v>
          </cell>
        </row>
        <row r="74">
          <cell r="M74" t="str">
            <v>Reviewing</v>
          </cell>
        </row>
        <row r="75">
          <cell r="M75" t="str">
            <v>Drafting</v>
          </cell>
        </row>
        <row r="76">
          <cell r="M76" t="str">
            <v>Complete</v>
          </cell>
        </row>
      </sheetData>
      <sheetData sheetId="11"/>
      <sheetData sheetId="12">
        <row r="27">
          <cell r="K27">
            <v>0</v>
          </cell>
        </row>
        <row r="31">
          <cell r="M31">
            <v>0</v>
          </cell>
        </row>
        <row r="32">
          <cell r="M32" t="str">
            <v>NA</v>
          </cell>
        </row>
        <row r="33">
          <cell r="M33">
            <v>5</v>
          </cell>
        </row>
      </sheetData>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Application"/>
      <sheetName val="Project Registration and Team"/>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lorida-green-building-coalition.myshopify.com/" TargetMode="External"/><Relationship Id="rId1" Type="http://schemas.openxmlformats.org/officeDocument/2006/relationships/hyperlink" Target="http://www.floridagreenbuilding.org/"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lorida-green-building-coalition.myshopify.com/collections/development-certifications" TargetMode="External"/><Relationship Id="rId1" Type="http://schemas.openxmlformats.org/officeDocument/2006/relationships/hyperlink" Target="http://www.floridagreenbuilding.org/"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M53"/>
  <sheetViews>
    <sheetView workbookViewId="0">
      <selection activeCell="A45" sqref="A45:D45"/>
    </sheetView>
  </sheetViews>
  <sheetFormatPr baseColWidth="10" defaultColWidth="8.83203125" defaultRowHeight="14"/>
  <cols>
    <col min="1" max="1" width="10.33203125" style="4" customWidth="1"/>
    <col min="2" max="2" width="8.83203125" style="4"/>
    <col min="3" max="3" width="8.33203125" style="4" customWidth="1"/>
    <col min="4" max="4" width="43.83203125" style="4" customWidth="1"/>
    <col min="5" max="5" width="4.83203125" style="4" customWidth="1"/>
    <col min="6" max="6" width="32.83203125" style="4" customWidth="1"/>
    <col min="7" max="16384" width="8.83203125" style="4"/>
  </cols>
  <sheetData>
    <row r="1" spans="1:6" ht="46.5" customHeight="1">
      <c r="A1" s="269"/>
      <c r="B1" s="270"/>
      <c r="C1" s="270"/>
      <c r="D1" s="270"/>
      <c r="E1" s="270"/>
      <c r="F1" s="270"/>
    </row>
    <row r="2" spans="1:6" ht="23">
      <c r="A2" s="272" t="s">
        <v>0</v>
      </c>
      <c r="B2" s="272"/>
      <c r="C2" s="272"/>
      <c r="D2" s="272"/>
      <c r="E2" s="272"/>
      <c r="F2" s="272"/>
    </row>
    <row r="3" spans="1:6">
      <c r="A3" s="273" t="s">
        <v>1</v>
      </c>
      <c r="B3" s="274"/>
      <c r="C3" s="274"/>
      <c r="D3" s="274"/>
      <c r="E3" s="274"/>
      <c r="F3" s="274"/>
    </row>
    <row r="4" spans="1:6" ht="18">
      <c r="A4" s="275" t="s">
        <v>2</v>
      </c>
      <c r="B4" s="275"/>
      <c r="C4" s="275"/>
      <c r="D4" s="275"/>
      <c r="E4" s="275"/>
      <c r="F4" s="275"/>
    </row>
    <row r="5" spans="1:6">
      <c r="A5" s="276" t="s">
        <v>439</v>
      </c>
      <c r="B5" s="276"/>
      <c r="C5" s="276"/>
      <c r="D5" s="276"/>
      <c r="E5" s="276"/>
      <c r="F5" s="276"/>
    </row>
    <row r="6" spans="1:6" ht="23.25" customHeight="1">
      <c r="A6" s="24" t="s">
        <v>3</v>
      </c>
      <c r="B6" s="25"/>
      <c r="C6" s="25"/>
      <c r="D6" s="25"/>
      <c r="E6" s="25"/>
      <c r="F6" s="25"/>
    </row>
    <row r="7" spans="1:6" ht="27" customHeight="1">
      <c r="A7" s="271" t="s">
        <v>4</v>
      </c>
      <c r="B7" s="271"/>
      <c r="C7" s="271"/>
      <c r="D7" s="271"/>
      <c r="E7" s="271"/>
      <c r="F7" s="271"/>
    </row>
    <row r="8" spans="1:6" ht="36" customHeight="1">
      <c r="A8" s="271" t="s">
        <v>5</v>
      </c>
      <c r="B8" s="271"/>
      <c r="C8" s="271"/>
      <c r="D8" s="271"/>
      <c r="E8" s="271"/>
      <c r="F8" s="271"/>
    </row>
    <row r="9" spans="1:6" ht="36" customHeight="1">
      <c r="A9" s="271" t="s">
        <v>6</v>
      </c>
      <c r="B9" s="271"/>
      <c r="C9" s="271"/>
      <c r="D9" s="271"/>
      <c r="E9" s="271"/>
      <c r="F9" s="271"/>
    </row>
    <row r="10" spans="1:6" ht="30.75" customHeight="1">
      <c r="A10" s="26" t="s">
        <v>7</v>
      </c>
      <c r="B10" s="25"/>
      <c r="C10" s="25"/>
      <c r="D10" s="27"/>
      <c r="E10" s="25"/>
      <c r="F10"/>
    </row>
    <row r="11" spans="1:6" ht="30" customHeight="1">
      <c r="A11" s="277" t="s">
        <v>8</v>
      </c>
      <c r="B11" s="277"/>
      <c r="C11" s="277"/>
      <c r="D11" s="277"/>
      <c r="E11" s="277"/>
      <c r="F11" s="277"/>
    </row>
    <row r="12" spans="1:6" ht="30" customHeight="1">
      <c r="A12" s="271" t="s">
        <v>9</v>
      </c>
      <c r="B12" s="271"/>
      <c r="C12" s="271"/>
      <c r="D12" s="271"/>
      <c r="E12" s="271"/>
      <c r="F12" s="271"/>
    </row>
    <row r="13" spans="1:6" ht="30" customHeight="1">
      <c r="A13" s="271" t="s">
        <v>10</v>
      </c>
      <c r="B13" s="271"/>
      <c r="C13" s="271"/>
      <c r="D13" s="271"/>
      <c r="E13" s="271"/>
      <c r="F13" s="271"/>
    </row>
    <row r="14" spans="1:6" ht="25.5" customHeight="1">
      <c r="A14" s="26" t="s">
        <v>11</v>
      </c>
      <c r="B14" s="25"/>
      <c r="C14" s="25"/>
      <c r="D14" s="25"/>
      <c r="E14" s="25"/>
      <c r="F14"/>
    </row>
    <row r="15" spans="1:6" ht="17.25" customHeight="1">
      <c r="A15" s="271" t="s">
        <v>12</v>
      </c>
      <c r="B15" s="271"/>
      <c r="C15" s="271"/>
      <c r="D15" s="271"/>
      <c r="E15" s="271"/>
      <c r="F15" s="271"/>
    </row>
    <row r="16" spans="1:6" ht="31.5" customHeight="1">
      <c r="A16" s="271" t="s">
        <v>13</v>
      </c>
      <c r="B16" s="271"/>
      <c r="C16" s="271"/>
      <c r="D16" s="271"/>
      <c r="E16" s="271"/>
      <c r="F16" s="271"/>
    </row>
    <row r="17" spans="1:6" ht="18.75" customHeight="1">
      <c r="A17" s="271" t="s">
        <v>14</v>
      </c>
      <c r="B17" s="271"/>
      <c r="C17" s="271"/>
      <c r="D17" s="271"/>
      <c r="E17" s="271"/>
      <c r="F17" s="271"/>
    </row>
    <row r="18" spans="1:6" ht="30" customHeight="1">
      <c r="A18" s="271" t="s">
        <v>15</v>
      </c>
      <c r="B18" s="271"/>
      <c r="C18" s="271"/>
      <c r="D18" s="271"/>
      <c r="E18" s="271"/>
      <c r="F18" s="271"/>
    </row>
    <row r="19" spans="1:6" ht="29.25" customHeight="1">
      <c r="A19" s="28" t="s">
        <v>16</v>
      </c>
      <c r="B19" s="25"/>
      <c r="C19" s="25"/>
      <c r="D19" s="25"/>
      <c r="E19" s="25"/>
      <c r="F19" s="25"/>
    </row>
    <row r="20" spans="1:6" ht="33" customHeight="1">
      <c r="A20" s="258" t="s">
        <v>17</v>
      </c>
      <c r="B20" s="258"/>
      <c r="C20" s="258"/>
      <c r="D20" s="258"/>
      <c r="E20" s="258"/>
      <c r="F20" s="258"/>
    </row>
    <row r="21" spans="1:6" ht="24.75" customHeight="1">
      <c r="A21" s="258" t="s">
        <v>18</v>
      </c>
      <c r="B21" s="258"/>
      <c r="C21" s="258"/>
      <c r="D21" s="258"/>
      <c r="E21" s="258"/>
      <c r="F21" s="258"/>
    </row>
    <row r="22" spans="1:6" ht="33" customHeight="1">
      <c r="A22" s="258" t="s">
        <v>19</v>
      </c>
      <c r="B22" s="261"/>
      <c r="C22" s="261"/>
      <c r="D22" s="261"/>
      <c r="E22" s="261"/>
      <c r="F22" s="261"/>
    </row>
    <row r="23" spans="1:6" ht="33" customHeight="1">
      <c r="A23" s="259" t="s">
        <v>20</v>
      </c>
      <c r="B23" s="260"/>
      <c r="C23" s="260"/>
      <c r="D23" s="260"/>
      <c r="E23" s="260"/>
      <c r="F23" s="260"/>
    </row>
    <row r="24" spans="1:6" ht="43.5" customHeight="1">
      <c r="A24" s="259" t="s">
        <v>21</v>
      </c>
      <c r="B24" s="260"/>
      <c r="C24" s="260"/>
      <c r="D24" s="260"/>
      <c r="E24" s="260"/>
      <c r="F24" s="260"/>
    </row>
    <row r="25" spans="1:6" ht="58.5" customHeight="1">
      <c r="A25" s="258" t="s">
        <v>22</v>
      </c>
      <c r="B25" s="261"/>
      <c r="C25" s="261"/>
      <c r="D25" s="261"/>
      <c r="E25" s="261"/>
      <c r="F25" s="261"/>
    </row>
    <row r="26" spans="1:6" ht="36" customHeight="1">
      <c r="A26" s="264" t="s">
        <v>23</v>
      </c>
      <c r="B26" s="264"/>
      <c r="C26" s="264"/>
      <c r="D26" s="264"/>
      <c r="E26" s="264"/>
      <c r="F26" s="264"/>
    </row>
    <row r="27" spans="1:6" ht="21" customHeight="1">
      <c r="A27" s="266" t="s">
        <v>24</v>
      </c>
      <c r="B27" s="266"/>
      <c r="C27" s="266"/>
      <c r="D27" s="266"/>
      <c r="E27" s="266"/>
      <c r="F27" s="266"/>
    </row>
    <row r="28" spans="1:6" ht="16.5" customHeight="1">
      <c r="A28" s="245"/>
      <c r="B28" s="245"/>
      <c r="C28" s="245"/>
      <c r="D28" s="245"/>
      <c r="E28" s="245"/>
      <c r="F28" s="245"/>
    </row>
    <row r="29" spans="1:6" ht="24" customHeight="1">
      <c r="A29" s="29" t="s">
        <v>25</v>
      </c>
      <c r="B29" s="30"/>
      <c r="C29" s="30"/>
      <c r="D29" s="25"/>
      <c r="E29" s="25"/>
      <c r="F29" s="25"/>
    </row>
    <row r="30" spans="1:6" ht="28.5" customHeight="1">
      <c r="A30" s="265" t="s">
        <v>26</v>
      </c>
      <c r="B30" s="265"/>
      <c r="C30" s="265"/>
      <c r="D30" s="265"/>
      <c r="E30" s="265"/>
      <c r="F30" s="265"/>
    </row>
    <row r="31" spans="1:6">
      <c r="A31" s="109" t="s">
        <v>27</v>
      </c>
      <c r="B31" s="267" t="s">
        <v>28</v>
      </c>
      <c r="C31" s="268"/>
      <c r="D31" s="110" t="s">
        <v>29</v>
      </c>
      <c r="E31" s="51"/>
      <c r="F31" s="51"/>
    </row>
    <row r="32" spans="1:6">
      <c r="A32" s="111" t="s">
        <v>30</v>
      </c>
      <c r="B32" s="267" t="s">
        <v>31</v>
      </c>
      <c r="C32" s="268"/>
      <c r="D32" s="110" t="s">
        <v>29</v>
      </c>
      <c r="E32" s="51"/>
      <c r="F32" s="51"/>
    </row>
    <row r="33" spans="1:13">
      <c r="A33" s="112" t="s">
        <v>32</v>
      </c>
      <c r="B33" s="267" t="s">
        <v>33</v>
      </c>
      <c r="C33" s="268"/>
      <c r="D33" s="110" t="s">
        <v>29</v>
      </c>
      <c r="E33" s="51"/>
      <c r="F33" s="51"/>
    </row>
    <row r="34" spans="1:13" ht="16" customHeight="1">
      <c r="A34" s="113" t="s">
        <v>34</v>
      </c>
      <c r="B34" s="267" t="s">
        <v>35</v>
      </c>
      <c r="C34" s="268"/>
      <c r="D34" s="110" t="s">
        <v>29</v>
      </c>
    </row>
    <row r="35" spans="1:13" ht="16.5" customHeight="1">
      <c r="A35" s="117"/>
      <c r="B35" s="114"/>
      <c r="C35" s="115"/>
      <c r="D35" s="116"/>
    </row>
    <row r="36" spans="1:13" ht="15" customHeight="1">
      <c r="A36" s="35" t="s">
        <v>36</v>
      </c>
    </row>
    <row r="37" spans="1:13" s="52" customFormat="1">
      <c r="A37" s="262" t="s">
        <v>37</v>
      </c>
      <c r="B37" s="263"/>
      <c r="C37" s="263"/>
      <c r="D37" s="263"/>
      <c r="E37" s="263"/>
      <c r="F37" s="263"/>
      <c r="G37" s="253"/>
      <c r="H37" s="253"/>
      <c r="I37" s="253"/>
      <c r="J37" s="281"/>
      <c r="K37" s="282"/>
      <c r="L37" s="282"/>
      <c r="M37" s="282"/>
    </row>
    <row r="38" spans="1:13" s="52" customFormat="1">
      <c r="A38" s="255" t="s">
        <v>38</v>
      </c>
      <c r="B38" s="53"/>
      <c r="C38" s="53"/>
      <c r="D38" s="53"/>
      <c r="E38" s="53"/>
      <c r="F38" s="244"/>
      <c r="G38" s="253"/>
      <c r="H38" s="253"/>
      <c r="I38" s="253"/>
      <c r="J38" s="254"/>
      <c r="K38" s="246"/>
      <c r="L38" s="246"/>
      <c r="M38" s="246"/>
    </row>
    <row r="39" spans="1:13" s="52" customFormat="1" ht="13">
      <c r="A39" s="256" t="s">
        <v>39</v>
      </c>
      <c r="B39" s="254"/>
      <c r="C39" s="253"/>
      <c r="D39" s="54" t="s">
        <v>40</v>
      </c>
      <c r="E39" s="253"/>
      <c r="F39" s="253"/>
      <c r="G39" s="253"/>
      <c r="H39" s="253"/>
      <c r="I39" s="253"/>
      <c r="J39" s="253"/>
      <c r="K39" s="253"/>
      <c r="L39" s="253"/>
      <c r="M39" s="253"/>
    </row>
    <row r="40" spans="1:13">
      <c r="A40" s="31"/>
      <c r="B40" s="47"/>
      <c r="D40" s="50"/>
    </row>
    <row r="41" spans="1:13" ht="20.25" customHeight="1">
      <c r="A41" s="32" t="s">
        <v>41</v>
      </c>
      <c r="B41" s="3"/>
      <c r="C41" s="3"/>
    </row>
    <row r="42" spans="1:13" ht="27.75" customHeight="1">
      <c r="A42" s="247" t="s">
        <v>42</v>
      </c>
      <c r="B42" s="3"/>
      <c r="C42" s="3"/>
    </row>
    <row r="43" spans="1:13" ht="27.75" customHeight="1">
      <c r="A43" s="285" t="s">
        <v>43</v>
      </c>
      <c r="B43" s="259"/>
      <c r="C43" s="259"/>
      <c r="D43" s="259"/>
      <c r="E43" s="48"/>
    </row>
    <row r="44" spans="1:13" ht="21.75" customHeight="1">
      <c r="A44" s="283" t="s">
        <v>44</v>
      </c>
      <c r="B44" s="284"/>
      <c r="C44" s="284"/>
      <c r="D44" s="284"/>
      <c r="E44" s="22"/>
    </row>
    <row r="45" spans="1:13" ht="28.5" customHeight="1">
      <c r="A45" s="285" t="s">
        <v>440</v>
      </c>
      <c r="B45" s="285"/>
      <c r="C45" s="285"/>
      <c r="D45" s="285"/>
      <c r="E45" s="22"/>
    </row>
    <row r="46" spans="1:13" ht="7" customHeight="1">
      <c r="A46" s="285"/>
      <c r="B46" s="259"/>
      <c r="C46" s="259"/>
      <c r="D46" s="259"/>
    </row>
    <row r="47" spans="1:13">
      <c r="A47" s="34" t="s">
        <v>45</v>
      </c>
    </row>
    <row r="48" spans="1:13" ht="15" customHeight="1">
      <c r="A48" s="280" t="s">
        <v>46</v>
      </c>
      <c r="B48" s="280"/>
      <c r="C48" s="280"/>
      <c r="E48" s="48"/>
      <c r="F48" s="48"/>
    </row>
    <row r="49" spans="1:6" ht="15">
      <c r="A49" s="280" t="s">
        <v>47</v>
      </c>
      <c r="B49" s="280"/>
      <c r="C49" s="280"/>
      <c r="E49" s="41"/>
      <c r="F49" s="41"/>
    </row>
    <row r="50" spans="1:6">
      <c r="A50" s="278" t="s">
        <v>48</v>
      </c>
      <c r="B50" s="278"/>
      <c r="C50" s="278"/>
      <c r="E50" s="47"/>
      <c r="F50" s="47"/>
    </row>
    <row r="51" spans="1:6">
      <c r="A51" s="279" t="s">
        <v>49</v>
      </c>
      <c r="B51" s="279"/>
      <c r="C51" s="279"/>
      <c r="D51" s="47"/>
      <c r="E51" s="47"/>
      <c r="F51" s="47"/>
    </row>
    <row r="52" spans="1:6">
      <c r="A52" s="9"/>
    </row>
    <row r="53" spans="1:6">
      <c r="A53" s="10"/>
    </row>
  </sheetData>
  <sheetProtection algorithmName="SHA-512" hashValue="8Zr6JZ7La67hi0lLAmVmPMIoFBerqPgCjvzYmL60oON5QkVrHDKt3k/O4b+u0o4fRQHBt8YK3Z5JlE5ISlD87w==" saltValue="ZBd2RRs+Ox1ZSNsKvDmEKA==" spinCount="100000" sheet="1" objects="1" scenarios="1"/>
  <mergeCells count="38">
    <mergeCell ref="A50:C50"/>
    <mergeCell ref="A51:C51"/>
    <mergeCell ref="A48:C48"/>
    <mergeCell ref="A49:C49"/>
    <mergeCell ref="J37:M37"/>
    <mergeCell ref="A44:D44"/>
    <mergeCell ref="A45:D45"/>
    <mergeCell ref="A46:D46"/>
    <mergeCell ref="A43:D43"/>
    <mergeCell ref="A1:F1"/>
    <mergeCell ref="A12:F12"/>
    <mergeCell ref="A13:F13"/>
    <mergeCell ref="A8:F8"/>
    <mergeCell ref="A18:F18"/>
    <mergeCell ref="A9:F9"/>
    <mergeCell ref="A7:F7"/>
    <mergeCell ref="A2:F2"/>
    <mergeCell ref="A3:F3"/>
    <mergeCell ref="A4:F4"/>
    <mergeCell ref="A5:F5"/>
    <mergeCell ref="A11:F11"/>
    <mergeCell ref="A15:F15"/>
    <mergeCell ref="A16:F16"/>
    <mergeCell ref="A17:F17"/>
    <mergeCell ref="A20:F20"/>
    <mergeCell ref="A23:F23"/>
    <mergeCell ref="A24:F24"/>
    <mergeCell ref="A25:F25"/>
    <mergeCell ref="A37:F37"/>
    <mergeCell ref="A26:F26"/>
    <mergeCell ref="A21:F21"/>
    <mergeCell ref="A22:F22"/>
    <mergeCell ref="A30:F30"/>
    <mergeCell ref="A27:F27"/>
    <mergeCell ref="B31:C31"/>
    <mergeCell ref="B32:C32"/>
    <mergeCell ref="B33:C33"/>
    <mergeCell ref="B34:C34"/>
  </mergeCells>
  <hyperlinks>
    <hyperlink ref="A51" r:id="rId1" xr:uid="{00000000-0004-0000-0000-000000000000}"/>
    <hyperlink ref="D39" r:id="rId2" xr:uid="{00000000-0004-0000-0000-000002000000}"/>
  </hyperlinks>
  <printOptions horizontalCentered="1"/>
  <pageMargins left="0.33" right="0.32" top="0.73" bottom="0.75" header="0.3" footer="0.3"/>
  <pageSetup scale="85" orientation="portrait" r:id="rId3"/>
  <headerFooter>
    <oddHeader>&amp;C&amp;G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B1:L66"/>
  <sheetViews>
    <sheetView tabSelected="1" topLeftCell="B1" zoomScale="150" zoomScaleNormal="150" workbookViewId="0">
      <selection activeCell="H14" sqref="H14"/>
    </sheetView>
  </sheetViews>
  <sheetFormatPr baseColWidth="10" defaultColWidth="8.83203125" defaultRowHeight="15"/>
  <cols>
    <col min="1" max="1" width="2.6640625" customWidth="1"/>
    <col min="2" max="2" width="10.6640625" customWidth="1"/>
    <col min="3" max="3" width="2.33203125" customWidth="1"/>
    <col min="4" max="4" width="2.6640625" customWidth="1"/>
    <col min="5" max="5" width="37.6640625" customWidth="1"/>
    <col min="6" max="6" width="2.33203125" customWidth="1"/>
    <col min="7" max="7" width="11.33203125" customWidth="1"/>
    <col min="8" max="8" width="41.33203125" customWidth="1"/>
  </cols>
  <sheetData>
    <row r="1" spans="2:9" ht="23">
      <c r="B1" s="291" t="s">
        <v>50</v>
      </c>
      <c r="C1" s="291"/>
      <c r="D1" s="291"/>
      <c r="E1" s="291"/>
      <c r="F1" s="291"/>
      <c r="G1" s="291"/>
      <c r="H1" s="291"/>
      <c r="I1" s="4"/>
    </row>
    <row r="2" spans="2:9" ht="21" customHeight="1">
      <c r="B2" s="273" t="str">
        <f>Instructions!A3</f>
        <v xml:space="preserve"> Effective January 1, 2020</v>
      </c>
      <c r="C2" s="273"/>
      <c r="D2" s="273"/>
      <c r="E2" s="273"/>
      <c r="F2" s="273"/>
      <c r="G2" s="273"/>
      <c r="H2" s="273"/>
      <c r="I2" s="1"/>
    </row>
    <row r="3" spans="2:9" ht="26.25" customHeight="1">
      <c r="B3" s="292" t="s">
        <v>51</v>
      </c>
      <c r="C3" s="292"/>
      <c r="D3" s="292"/>
      <c r="E3" s="292"/>
      <c r="F3" s="292"/>
      <c r="G3" s="292"/>
      <c r="H3" s="292"/>
      <c r="I3" s="1"/>
    </row>
    <row r="4" spans="2:9">
      <c r="B4" s="293" t="str">
        <f>Instructions!$A$5</f>
        <v>Version 9:  Revised 12 26 24</v>
      </c>
      <c r="C4" s="293"/>
      <c r="D4" s="293"/>
      <c r="E4" s="293"/>
      <c r="F4" s="293"/>
      <c r="G4" s="293"/>
      <c r="H4" s="293"/>
      <c r="I4" s="4"/>
    </row>
    <row r="5" spans="2:9">
      <c r="B5" s="2"/>
      <c r="C5" s="2"/>
      <c r="D5" s="2"/>
      <c r="E5" s="2"/>
      <c r="F5" s="2"/>
      <c r="G5" s="2"/>
      <c r="H5" s="2"/>
      <c r="I5" s="4"/>
    </row>
    <row r="6" spans="2:9" ht="16">
      <c r="B6" s="104" t="s">
        <v>52</v>
      </c>
      <c r="C6" s="105"/>
      <c r="D6" s="105"/>
      <c r="E6" s="106"/>
      <c r="F6" s="106"/>
      <c r="G6" s="106"/>
      <c r="H6" s="4"/>
      <c r="I6" s="4"/>
    </row>
    <row r="7" spans="2:9">
      <c r="B7" s="249" t="s">
        <v>42</v>
      </c>
      <c r="C7" s="105"/>
      <c r="D7" s="105"/>
      <c r="E7" s="106"/>
      <c r="F7" s="106"/>
      <c r="G7" s="106"/>
      <c r="H7" s="4"/>
      <c r="I7" s="4"/>
    </row>
    <row r="8" spans="2:9">
      <c r="B8" s="320" t="s">
        <v>53</v>
      </c>
      <c r="C8" s="321"/>
      <c r="D8" s="321"/>
      <c r="E8" s="321"/>
      <c r="F8" s="106"/>
      <c r="G8" s="106"/>
      <c r="H8" s="4"/>
      <c r="I8" s="4"/>
    </row>
    <row r="9" spans="2:9" ht="31" customHeight="1">
      <c r="B9" s="286" t="s">
        <v>443</v>
      </c>
      <c r="C9" s="286"/>
      <c r="D9" s="286"/>
      <c r="E9" s="286"/>
      <c r="F9" s="107"/>
      <c r="H9" s="48"/>
      <c r="I9" s="4"/>
    </row>
    <row r="10" spans="2:9" ht="35" customHeight="1">
      <c r="B10" s="286" t="s">
        <v>441</v>
      </c>
      <c r="C10" s="286"/>
      <c r="D10" s="286"/>
      <c r="E10" s="286"/>
      <c r="F10" s="107"/>
      <c r="G10" s="106"/>
      <c r="H10" s="5" t="s">
        <v>45</v>
      </c>
      <c r="I10" s="4"/>
    </row>
    <row r="11" spans="2:9" ht="21" customHeight="1">
      <c r="B11" s="248"/>
      <c r="C11" s="287"/>
      <c r="D11" s="288"/>
      <c r="E11" s="288"/>
      <c r="F11" s="107"/>
      <c r="G11" s="106"/>
      <c r="H11" s="6" t="s">
        <v>46</v>
      </c>
      <c r="I11" s="4"/>
    </row>
    <row r="12" spans="2:9" ht="21.75" customHeight="1">
      <c r="B12" s="289" t="s">
        <v>44</v>
      </c>
      <c r="C12" s="290"/>
      <c r="D12" s="290"/>
      <c r="E12" s="290"/>
      <c r="F12" s="108"/>
      <c r="G12" s="106"/>
      <c r="H12" s="7" t="s">
        <v>54</v>
      </c>
      <c r="I12" s="4"/>
    </row>
    <row r="13" spans="2:9" ht="30" customHeight="1">
      <c r="B13" s="286" t="s">
        <v>442</v>
      </c>
      <c r="C13" s="286"/>
      <c r="D13" s="286"/>
      <c r="E13" s="286"/>
      <c r="F13" s="108"/>
      <c r="G13" s="106"/>
      <c r="H13" s="8" t="s">
        <v>55</v>
      </c>
      <c r="I13" s="4"/>
    </row>
    <row r="14" spans="2:9">
      <c r="B14" s="286"/>
      <c r="C14" s="286"/>
      <c r="D14" s="286"/>
      <c r="E14" s="286"/>
      <c r="F14" s="106"/>
      <c r="G14" s="106"/>
      <c r="H14" s="9" t="s">
        <v>56</v>
      </c>
      <c r="I14" s="4"/>
    </row>
    <row r="15" spans="2:9">
      <c r="B15" s="3"/>
      <c r="C15" s="3"/>
      <c r="D15" s="3"/>
      <c r="E15" s="4"/>
      <c r="F15" s="2"/>
      <c r="G15" s="2"/>
      <c r="H15" s="10"/>
      <c r="I15" s="4"/>
    </row>
    <row r="16" spans="2:9">
      <c r="B16" s="11" t="s">
        <v>57</v>
      </c>
      <c r="C16" s="47"/>
      <c r="D16" s="47"/>
      <c r="E16" s="4"/>
      <c r="F16" s="12"/>
      <c r="G16" s="4"/>
      <c r="H16" s="4"/>
      <c r="I16" s="33"/>
    </row>
    <row r="17" spans="2:12" ht="16" thickBot="1">
      <c r="B17" s="41" t="s">
        <v>58</v>
      </c>
      <c r="G17" s="164">
        <v>2000</v>
      </c>
      <c r="I17" s="4"/>
    </row>
    <row r="18" spans="2:12" ht="16" thickBot="1">
      <c r="B18" s="41" t="s">
        <v>59</v>
      </c>
      <c r="C18" s="294"/>
      <c r="D18" s="295"/>
      <c r="E18" s="42" t="s">
        <v>60</v>
      </c>
      <c r="G18" s="164">
        <f>IF(C18&lt;3001,C18*1,3000)</f>
        <v>0</v>
      </c>
      <c r="I18" s="4"/>
    </row>
    <row r="19" spans="2:12" ht="16" thickBot="1">
      <c r="B19" s="40" t="s">
        <v>61</v>
      </c>
      <c r="E19" s="42" t="s">
        <v>62</v>
      </c>
      <c r="G19" s="240">
        <f>IF(SUM(G17+G18)&gt;=5000,5000,SUM(G17+G18))</f>
        <v>2000</v>
      </c>
      <c r="I19" s="4"/>
    </row>
    <row r="20" spans="2:12" ht="16" thickBot="1">
      <c r="B20" s="299" t="s">
        <v>63</v>
      </c>
      <c r="C20" s="270"/>
      <c r="D20" s="270"/>
      <c r="E20" s="42"/>
      <c r="G20" s="242"/>
      <c r="I20" s="4"/>
      <c r="L20" s="36"/>
    </row>
    <row r="21" spans="2:12">
      <c r="B21" s="296" t="s">
        <v>64</v>
      </c>
      <c r="C21" s="300"/>
      <c r="D21" s="300"/>
      <c r="E21" s="43"/>
      <c r="G21" s="241">
        <f>G19-G20</f>
        <v>2000</v>
      </c>
      <c r="I21" s="4"/>
      <c r="L21" s="36"/>
    </row>
    <row r="22" spans="2:12">
      <c r="B22" s="296"/>
      <c r="C22" s="270"/>
      <c r="D22" s="270"/>
      <c r="E22" s="13"/>
      <c r="F22" s="12"/>
      <c r="G22" s="4"/>
      <c r="H22" s="4"/>
      <c r="I22" s="4"/>
    </row>
    <row r="23" spans="2:12">
      <c r="B23" s="11" t="s">
        <v>65</v>
      </c>
      <c r="C23" s="14"/>
      <c r="D23" s="14"/>
      <c r="E23" s="4"/>
      <c r="F23" s="12"/>
      <c r="G23" s="4"/>
      <c r="H23" s="4"/>
      <c r="I23" s="4"/>
    </row>
    <row r="24" spans="2:12">
      <c r="B24" s="3" t="s">
        <v>66</v>
      </c>
      <c r="C24" s="14"/>
      <c r="D24" s="14"/>
      <c r="E24" s="37"/>
      <c r="F24" s="12"/>
      <c r="G24" s="49"/>
      <c r="H24" s="4" t="s">
        <v>67</v>
      </c>
      <c r="I24" s="4"/>
    </row>
    <row r="25" spans="2:12">
      <c r="B25" s="4" t="s">
        <v>68</v>
      </c>
      <c r="C25" s="15"/>
      <c r="D25" s="15"/>
      <c r="E25" s="38"/>
      <c r="F25" s="4"/>
      <c r="G25" s="16"/>
      <c r="H25" s="4" t="s">
        <v>69</v>
      </c>
      <c r="I25" s="4"/>
    </row>
    <row r="26" spans="2:12">
      <c r="B26" s="4" t="s">
        <v>70</v>
      </c>
      <c r="C26" s="17"/>
      <c r="D26" s="17"/>
      <c r="E26" s="38"/>
      <c r="F26" s="4"/>
      <c r="G26" s="243"/>
      <c r="H26" s="4" t="s">
        <v>71</v>
      </c>
      <c r="I26" s="4"/>
    </row>
    <row r="27" spans="2:12">
      <c r="B27" s="4" t="s">
        <v>72</v>
      </c>
      <c r="C27" s="17"/>
      <c r="D27" s="17"/>
      <c r="E27" s="38"/>
      <c r="F27" s="4"/>
      <c r="G27" s="4" t="s">
        <v>73</v>
      </c>
      <c r="H27" s="45" t="s">
        <v>74</v>
      </c>
      <c r="I27" s="44"/>
    </row>
    <row r="28" spans="2:12">
      <c r="B28" s="4" t="s">
        <v>75</v>
      </c>
      <c r="C28" s="18"/>
      <c r="D28" s="18"/>
      <c r="E28" s="39"/>
      <c r="F28" s="4"/>
      <c r="G28" s="23"/>
      <c r="H28" s="55"/>
      <c r="I28" s="4"/>
    </row>
    <row r="29" spans="2:12">
      <c r="B29" s="4" t="s">
        <v>76</v>
      </c>
      <c r="C29" s="17"/>
      <c r="D29" s="17"/>
      <c r="E29" s="39"/>
      <c r="F29" s="4"/>
      <c r="G29" s="23"/>
      <c r="H29" s="55"/>
      <c r="I29" s="4"/>
    </row>
    <row r="30" spans="2:12">
      <c r="B30" s="4"/>
      <c r="C30" s="4"/>
      <c r="D30" s="4"/>
      <c r="E30" s="4"/>
      <c r="F30" s="4"/>
      <c r="G30" s="4"/>
      <c r="H30" s="4"/>
      <c r="I30" s="4"/>
    </row>
    <row r="31" spans="2:12">
      <c r="B31" s="11" t="s">
        <v>77</v>
      </c>
      <c r="C31" s="19"/>
      <c r="D31" s="12"/>
      <c r="E31" s="4"/>
      <c r="F31" s="4"/>
      <c r="G31" s="11" t="s">
        <v>78</v>
      </c>
      <c r="H31" s="14"/>
      <c r="I31" s="4"/>
    </row>
    <row r="32" spans="2:12">
      <c r="B32" s="4" t="s">
        <v>79</v>
      </c>
      <c r="C32" s="297"/>
      <c r="D32" s="297"/>
      <c r="E32" s="297"/>
      <c r="F32" s="4"/>
      <c r="G32" s="4" t="s">
        <v>79</v>
      </c>
      <c r="H32" s="181"/>
      <c r="I32" s="181"/>
    </row>
    <row r="33" spans="2:9">
      <c r="B33" s="4" t="s">
        <v>80</v>
      </c>
      <c r="C33" s="298"/>
      <c r="D33" s="298"/>
      <c r="E33" s="298"/>
      <c r="F33" s="4"/>
      <c r="G33" s="4" t="s">
        <v>80</v>
      </c>
      <c r="H33" s="180"/>
      <c r="I33" s="180"/>
    </row>
    <row r="34" spans="2:9">
      <c r="B34" s="4" t="s">
        <v>68</v>
      </c>
      <c r="C34" s="298"/>
      <c r="D34" s="298"/>
      <c r="E34" s="298"/>
      <c r="F34" s="4"/>
      <c r="G34" s="4" t="s">
        <v>68</v>
      </c>
      <c r="H34" s="180"/>
      <c r="I34" s="180"/>
    </row>
    <row r="35" spans="2:9">
      <c r="B35" s="4" t="s">
        <v>81</v>
      </c>
      <c r="C35" s="250"/>
      <c r="D35" s="250"/>
      <c r="E35" s="20"/>
      <c r="F35" s="2"/>
      <c r="G35" s="4" t="s">
        <v>81</v>
      </c>
      <c r="H35" s="180"/>
      <c r="I35" s="180"/>
    </row>
    <row r="36" spans="2:9">
      <c r="B36" s="4" t="s">
        <v>82</v>
      </c>
      <c r="C36" s="298"/>
      <c r="D36" s="298"/>
      <c r="E36" s="298"/>
      <c r="F36" s="2"/>
      <c r="G36" s="4" t="s">
        <v>82</v>
      </c>
      <c r="H36" s="180"/>
      <c r="I36" s="180"/>
    </row>
    <row r="37" spans="2:9">
      <c r="B37" s="4" t="s">
        <v>83</v>
      </c>
      <c r="C37" s="298"/>
      <c r="D37" s="298"/>
      <c r="E37" s="298"/>
      <c r="F37" s="2"/>
      <c r="G37" s="4" t="s">
        <v>83</v>
      </c>
      <c r="H37" s="180"/>
      <c r="I37" s="180"/>
    </row>
    <row r="38" spans="2:9">
      <c r="B38" s="4" t="s">
        <v>84</v>
      </c>
      <c r="C38" s="298"/>
      <c r="D38" s="298"/>
      <c r="E38" s="298"/>
      <c r="F38" s="2"/>
      <c r="G38" s="4" t="s">
        <v>84</v>
      </c>
      <c r="H38" s="180"/>
      <c r="I38" s="180"/>
    </row>
    <row r="39" spans="2:9">
      <c r="B39" s="2"/>
      <c r="C39" s="2"/>
      <c r="D39" s="2"/>
      <c r="E39" s="2"/>
      <c r="F39" s="2"/>
      <c r="G39" s="2"/>
      <c r="H39" s="2"/>
      <c r="I39" s="4"/>
    </row>
    <row r="40" spans="2:9">
      <c r="B40" s="11" t="s">
        <v>85</v>
      </c>
      <c r="C40" s="2"/>
      <c r="D40" s="2"/>
      <c r="E40" s="2"/>
      <c r="F40" s="2"/>
      <c r="G40" s="2"/>
      <c r="H40" s="2"/>
      <c r="I40" s="4"/>
    </row>
    <row r="41" spans="2:9">
      <c r="B41" s="21" t="str">
        <f>IF(E24="","",E24)</f>
        <v/>
      </c>
      <c r="C41" s="21"/>
      <c r="D41" s="14"/>
      <c r="E41" s="4"/>
      <c r="F41" s="4"/>
      <c r="G41" s="21"/>
      <c r="H41" s="14"/>
      <c r="I41" s="4"/>
    </row>
    <row r="42" spans="2:9">
      <c r="B42" s="3"/>
      <c r="C42" s="3"/>
      <c r="D42" s="14"/>
      <c r="E42" s="257"/>
      <c r="F42" s="4"/>
      <c r="G42" s="3"/>
      <c r="H42" s="14"/>
      <c r="I42" s="4"/>
    </row>
    <row r="43" spans="2:9">
      <c r="B43" s="3" t="s">
        <v>86</v>
      </c>
      <c r="C43" s="3"/>
      <c r="D43" s="302"/>
      <c r="E43" s="302"/>
      <c r="F43" s="4"/>
      <c r="G43" s="3" t="s">
        <v>86</v>
      </c>
      <c r="H43" s="302"/>
      <c r="I43" s="302"/>
    </row>
    <row r="44" spans="2:9">
      <c r="B44" s="4" t="s">
        <v>79</v>
      </c>
      <c r="C44" s="4"/>
      <c r="D44" s="303"/>
      <c r="E44" s="303"/>
      <c r="F44" s="4"/>
      <c r="G44" s="4" t="s">
        <v>79</v>
      </c>
      <c r="H44" s="303"/>
      <c r="I44" s="303"/>
    </row>
    <row r="45" spans="2:9">
      <c r="B45" s="4" t="s">
        <v>80</v>
      </c>
      <c r="C45" s="4"/>
      <c r="D45" s="301"/>
      <c r="E45" s="301"/>
      <c r="F45" s="4"/>
      <c r="G45" s="4" t="s">
        <v>80</v>
      </c>
      <c r="H45" s="301"/>
      <c r="I45" s="301"/>
    </row>
    <row r="46" spans="2:9">
      <c r="B46" s="4" t="s">
        <v>68</v>
      </c>
      <c r="C46" s="4"/>
      <c r="D46" s="301"/>
      <c r="E46" s="301"/>
      <c r="F46" s="4"/>
      <c r="G46" s="4" t="s">
        <v>68</v>
      </c>
      <c r="H46" s="301"/>
      <c r="I46" s="301"/>
    </row>
    <row r="47" spans="2:9">
      <c r="B47" s="4" t="s">
        <v>81</v>
      </c>
      <c r="C47" s="4"/>
      <c r="D47" s="301"/>
      <c r="E47" s="301"/>
      <c r="F47" s="4"/>
      <c r="G47" s="4" t="s">
        <v>81</v>
      </c>
      <c r="H47" s="301"/>
      <c r="I47" s="301"/>
    </row>
    <row r="48" spans="2:9">
      <c r="B48" s="4" t="s">
        <v>82</v>
      </c>
      <c r="C48" s="4"/>
      <c r="D48" s="301"/>
      <c r="E48" s="301"/>
      <c r="F48" s="4"/>
      <c r="G48" s="4" t="s">
        <v>82</v>
      </c>
      <c r="H48" s="301"/>
      <c r="I48" s="301"/>
    </row>
    <row r="49" spans="2:9">
      <c r="B49" s="4" t="s">
        <v>84</v>
      </c>
      <c r="C49" s="4"/>
      <c r="D49" s="301"/>
      <c r="E49" s="301"/>
      <c r="F49" s="4"/>
      <c r="G49" s="4" t="s">
        <v>84</v>
      </c>
      <c r="H49" s="301"/>
      <c r="I49" s="301"/>
    </row>
    <row r="50" spans="2:9">
      <c r="B50" s="4"/>
      <c r="C50" s="4"/>
      <c r="D50" s="23"/>
      <c r="E50" s="23"/>
      <c r="F50" s="4"/>
      <c r="G50" s="4"/>
      <c r="H50" s="23"/>
      <c r="I50" s="23"/>
    </row>
    <row r="51" spans="2:9">
      <c r="B51" s="3" t="s">
        <v>86</v>
      </c>
      <c r="C51" s="3"/>
      <c r="D51" s="302"/>
      <c r="E51" s="302"/>
      <c r="F51" s="4"/>
      <c r="G51" s="3" t="s">
        <v>86</v>
      </c>
      <c r="H51" s="302"/>
      <c r="I51" s="302"/>
    </row>
    <row r="52" spans="2:9">
      <c r="B52" s="4" t="s">
        <v>79</v>
      </c>
      <c r="C52" s="4"/>
      <c r="D52" s="303"/>
      <c r="E52" s="303"/>
      <c r="F52" s="4"/>
      <c r="G52" s="4" t="s">
        <v>79</v>
      </c>
      <c r="H52" s="303"/>
      <c r="I52" s="303"/>
    </row>
    <row r="53" spans="2:9">
      <c r="B53" s="4" t="s">
        <v>80</v>
      </c>
      <c r="C53" s="4"/>
      <c r="D53" s="301"/>
      <c r="E53" s="301"/>
      <c r="F53" s="4"/>
      <c r="G53" s="4" t="s">
        <v>80</v>
      </c>
      <c r="H53" s="301"/>
      <c r="I53" s="301"/>
    </row>
    <row r="54" spans="2:9">
      <c r="B54" s="4" t="s">
        <v>68</v>
      </c>
      <c r="C54" s="4"/>
      <c r="D54" s="301"/>
      <c r="E54" s="301"/>
      <c r="F54" s="4"/>
      <c r="G54" s="4" t="s">
        <v>68</v>
      </c>
      <c r="H54" s="301"/>
      <c r="I54" s="301"/>
    </row>
    <row r="55" spans="2:9">
      <c r="B55" s="4" t="s">
        <v>81</v>
      </c>
      <c r="C55" s="4"/>
      <c r="D55" s="301"/>
      <c r="E55" s="301"/>
      <c r="F55" s="4"/>
      <c r="G55" s="4" t="s">
        <v>81</v>
      </c>
      <c r="H55" s="301"/>
      <c r="I55" s="301"/>
    </row>
    <row r="56" spans="2:9">
      <c r="B56" s="4" t="s">
        <v>82</v>
      </c>
      <c r="C56" s="4"/>
      <c r="D56" s="301"/>
      <c r="E56" s="301"/>
      <c r="F56" s="4"/>
      <c r="G56" s="4" t="s">
        <v>82</v>
      </c>
      <c r="H56" s="301"/>
      <c r="I56" s="301"/>
    </row>
    <row r="57" spans="2:9">
      <c r="B57" s="4" t="s">
        <v>83</v>
      </c>
      <c r="C57" s="4"/>
      <c r="D57" s="301"/>
      <c r="E57" s="301"/>
      <c r="F57" s="4"/>
      <c r="G57" s="4" t="s">
        <v>83</v>
      </c>
      <c r="H57" s="301"/>
      <c r="I57" s="301"/>
    </row>
    <row r="58" spans="2:9">
      <c r="B58" s="4" t="s">
        <v>84</v>
      </c>
      <c r="C58" s="4"/>
      <c r="D58" s="304"/>
      <c r="E58" s="304"/>
      <c r="F58" s="4"/>
      <c r="G58" s="4" t="s">
        <v>84</v>
      </c>
      <c r="H58" s="304"/>
      <c r="I58" s="304"/>
    </row>
    <row r="59" spans="2:9">
      <c r="D59" s="46"/>
      <c r="E59" s="46"/>
      <c r="H59" s="46"/>
      <c r="I59" s="46"/>
    </row>
    <row r="60" spans="2:9">
      <c r="B60" s="3" t="s">
        <v>86</v>
      </c>
      <c r="C60" s="3"/>
      <c r="D60" s="302"/>
      <c r="E60" s="302"/>
      <c r="F60" s="4"/>
      <c r="G60" s="3" t="s">
        <v>86</v>
      </c>
      <c r="H60" s="302"/>
      <c r="I60" s="302"/>
    </row>
    <row r="61" spans="2:9">
      <c r="B61" s="4" t="s">
        <v>79</v>
      </c>
      <c r="C61" s="4"/>
      <c r="D61" s="303"/>
      <c r="E61" s="303"/>
      <c r="F61" s="4"/>
      <c r="G61" s="4" t="s">
        <v>79</v>
      </c>
      <c r="H61" s="303"/>
      <c r="I61" s="303"/>
    </row>
    <row r="62" spans="2:9">
      <c r="B62" s="4" t="s">
        <v>80</v>
      </c>
      <c r="C62" s="4"/>
      <c r="D62" s="301"/>
      <c r="E62" s="301"/>
      <c r="F62" s="4"/>
      <c r="G62" s="4" t="s">
        <v>80</v>
      </c>
      <c r="H62" s="301"/>
      <c r="I62" s="301"/>
    </row>
    <row r="63" spans="2:9">
      <c r="B63" s="4" t="s">
        <v>68</v>
      </c>
      <c r="C63" s="4"/>
      <c r="D63" s="301"/>
      <c r="E63" s="301"/>
      <c r="F63" s="4"/>
      <c r="G63" s="4" t="s">
        <v>68</v>
      </c>
      <c r="H63" s="301"/>
      <c r="I63" s="301"/>
    </row>
    <row r="64" spans="2:9">
      <c r="B64" s="4" t="s">
        <v>81</v>
      </c>
      <c r="C64" s="4"/>
      <c r="D64" s="301"/>
      <c r="E64" s="301"/>
      <c r="F64" s="4"/>
      <c r="G64" s="4" t="s">
        <v>81</v>
      </c>
      <c r="H64" s="301"/>
      <c r="I64" s="301"/>
    </row>
    <row r="65" spans="2:9">
      <c r="B65" s="4" t="s">
        <v>82</v>
      </c>
      <c r="C65" s="4"/>
      <c r="D65" s="301"/>
      <c r="E65" s="301"/>
      <c r="F65" s="4"/>
      <c r="G65" s="4" t="s">
        <v>82</v>
      </c>
      <c r="H65" s="301"/>
      <c r="I65" s="301"/>
    </row>
    <row r="66" spans="2:9">
      <c r="B66" s="4" t="s">
        <v>84</v>
      </c>
      <c r="C66" s="4"/>
      <c r="D66" s="301"/>
      <c r="E66" s="301"/>
      <c r="F66" s="4"/>
      <c r="G66" s="4" t="s">
        <v>84</v>
      </c>
      <c r="H66" s="301"/>
      <c r="I66" s="301"/>
    </row>
  </sheetData>
  <sheetProtection algorithmName="SHA-512" hashValue="9RoBc5huhcFBOvLoE61EPZdC3mpAFu25++7ED8cs4r73VJNVIh9JTIGRMATD/EBqPl6sTcIoaXgWtFKbgm9IaA==" saltValue="dKKevbEXa0H+ufs4meX+sQ==" spinCount="100000" sheet="1" insertHyperlinks="0"/>
  <mergeCells count="65">
    <mergeCell ref="D57:E57"/>
    <mergeCell ref="H57:I57"/>
    <mergeCell ref="D58:E58"/>
    <mergeCell ref="H58:I58"/>
    <mergeCell ref="D54:E54"/>
    <mergeCell ref="H54:I54"/>
    <mergeCell ref="D55:E55"/>
    <mergeCell ref="H55:I55"/>
    <mergeCell ref="D56:E56"/>
    <mergeCell ref="H56:I56"/>
    <mergeCell ref="H51:I51"/>
    <mergeCell ref="D52:E52"/>
    <mergeCell ref="H52:I52"/>
    <mergeCell ref="D53:E53"/>
    <mergeCell ref="H53:I53"/>
    <mergeCell ref="H60:I60"/>
    <mergeCell ref="D61:E61"/>
    <mergeCell ref="H61:I61"/>
    <mergeCell ref="D44:E44"/>
    <mergeCell ref="H44:I44"/>
    <mergeCell ref="D45:E45"/>
    <mergeCell ref="H45:I45"/>
    <mergeCell ref="D46:E46"/>
    <mergeCell ref="H46:I46"/>
    <mergeCell ref="D47:E47"/>
    <mergeCell ref="H47:I47"/>
    <mergeCell ref="D48:E48"/>
    <mergeCell ref="H48:I48"/>
    <mergeCell ref="D49:E49"/>
    <mergeCell ref="H49:I49"/>
    <mergeCell ref="D51:E51"/>
    <mergeCell ref="C37:E37"/>
    <mergeCell ref="C38:E38"/>
    <mergeCell ref="C36:E36"/>
    <mergeCell ref="D66:E66"/>
    <mergeCell ref="H66:I66"/>
    <mergeCell ref="D64:E64"/>
    <mergeCell ref="H64:I64"/>
    <mergeCell ref="D65:E65"/>
    <mergeCell ref="H65:I65"/>
    <mergeCell ref="D43:E43"/>
    <mergeCell ref="H43:I43"/>
    <mergeCell ref="D62:E62"/>
    <mergeCell ref="H62:I62"/>
    <mergeCell ref="D63:E63"/>
    <mergeCell ref="H63:I63"/>
    <mergeCell ref="D60:E60"/>
    <mergeCell ref="C18:D18"/>
    <mergeCell ref="B22:D22"/>
    <mergeCell ref="C32:E32"/>
    <mergeCell ref="C33:E33"/>
    <mergeCell ref="C34:E34"/>
    <mergeCell ref="B20:D20"/>
    <mergeCell ref="B21:D21"/>
    <mergeCell ref="B1:H1"/>
    <mergeCell ref="B2:H2"/>
    <mergeCell ref="B3:H3"/>
    <mergeCell ref="B4:H4"/>
    <mergeCell ref="B9:E9"/>
    <mergeCell ref="B8:E8"/>
    <mergeCell ref="B10:E10"/>
    <mergeCell ref="C11:E11"/>
    <mergeCell ref="B12:E12"/>
    <mergeCell ref="B13:E13"/>
    <mergeCell ref="B14:E14"/>
  </mergeCells>
  <hyperlinks>
    <hyperlink ref="H13" r:id="rId1" xr:uid="{00000000-0004-0000-0100-000000000000}"/>
    <hyperlink ref="B8" r:id="rId2" xr:uid="{3DC70673-A79D-0E47-8610-4D1391B0AD3D}"/>
  </hyperlinks>
  <printOptions horizontalCentered="1"/>
  <pageMargins left="0.7" right="0.7" top="0.75" bottom="2.2799999999999998" header="0.3" footer="2.2999999999999998"/>
  <pageSetup scale="70" fitToHeight="2" orientation="portrait" r:id="rId3"/>
  <headerFooter>
    <oddHeader>&amp;C&amp;G</oddHeader>
  </headerFooter>
  <rowBreaks count="1" manualBreakCount="1">
    <brk id="38" max="16383"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K171"/>
  <sheetViews>
    <sheetView topLeftCell="A4" zoomScale="120" zoomScaleNormal="120" zoomScaleSheetLayoutView="100" zoomScalePageLayoutView="120" workbookViewId="0">
      <selection activeCell="D53" sqref="D53"/>
    </sheetView>
  </sheetViews>
  <sheetFormatPr baseColWidth="10" defaultColWidth="8.83203125" defaultRowHeight="16"/>
  <cols>
    <col min="1" max="1" width="9.1640625" style="211" customWidth="1"/>
    <col min="2" max="2" width="24.6640625" style="174" customWidth="1"/>
    <col min="3" max="5" width="9" style="211" customWidth="1"/>
    <col min="6" max="6" width="71.1640625" style="212" customWidth="1"/>
    <col min="7" max="7" width="44.83203125" style="99" customWidth="1"/>
    <col min="8" max="8" width="61.1640625" style="213" customWidth="1"/>
  </cols>
  <sheetData>
    <row r="1" spans="1:11" s="56" customFormat="1" ht="23">
      <c r="A1" s="312" t="s">
        <v>87</v>
      </c>
      <c r="B1" s="313"/>
      <c r="C1" s="313"/>
      <c r="D1" s="313"/>
      <c r="E1" s="313"/>
      <c r="F1" s="313"/>
      <c r="G1" s="313"/>
      <c r="H1" s="313"/>
      <c r="I1" s="48"/>
      <c r="K1" s="57"/>
    </row>
    <row r="2" spans="1:11" s="56" customFormat="1" thickBot="1">
      <c r="A2" s="314" t="str">
        <f>Instructions!A5</f>
        <v>Version 9:  Revised 12 26 24</v>
      </c>
      <c r="B2" s="315"/>
      <c r="C2" s="315"/>
      <c r="D2" s="315"/>
      <c r="E2" s="315"/>
      <c r="F2" s="315"/>
      <c r="G2" s="315"/>
      <c r="H2" s="315"/>
      <c r="I2" s="133"/>
      <c r="K2" s="57"/>
    </row>
    <row r="3" spans="1:11" s="56" customFormat="1" ht="24">
      <c r="A3" s="58" t="s">
        <v>88</v>
      </c>
      <c r="B3" s="142"/>
      <c r="C3" s="59"/>
      <c r="D3" s="59"/>
      <c r="E3" s="59"/>
      <c r="F3" s="60"/>
      <c r="G3" s="60"/>
      <c r="H3" s="60"/>
      <c r="I3" s="134"/>
      <c r="K3" s="57"/>
    </row>
    <row r="4" spans="1:11" s="63" customFormat="1">
      <c r="A4" s="159" t="s">
        <v>65</v>
      </c>
      <c r="B4" s="160"/>
      <c r="C4" s="161"/>
      <c r="D4" s="161"/>
      <c r="E4" s="161"/>
      <c r="F4" s="162"/>
      <c r="G4" s="162"/>
      <c r="H4" s="163"/>
      <c r="I4" s="135"/>
      <c r="J4" s="61"/>
      <c r="K4" s="62"/>
    </row>
    <row r="5" spans="1:11" s="63" customFormat="1" ht="15">
      <c r="A5" s="316" t="s">
        <v>66</v>
      </c>
      <c r="B5" s="316"/>
      <c r="C5" s="305">
        <f>'Project Registration'!E24</f>
        <v>0</v>
      </c>
      <c r="D5" s="306"/>
      <c r="E5" s="306"/>
      <c r="F5" s="307"/>
      <c r="G5" s="233" t="s">
        <v>89</v>
      </c>
      <c r="H5" s="209">
        <f>'Project Registration'!G24</f>
        <v>0</v>
      </c>
      <c r="I5" s="102"/>
      <c r="J5" s="61"/>
      <c r="K5" s="62"/>
    </row>
    <row r="6" spans="1:11" s="63" customFormat="1" ht="15">
      <c r="A6" s="311" t="s">
        <v>68</v>
      </c>
      <c r="B6" s="311"/>
      <c r="C6" s="305">
        <f>'Project Registration'!E25</f>
        <v>0</v>
      </c>
      <c r="D6" s="306"/>
      <c r="E6" s="306"/>
      <c r="F6" s="307"/>
      <c r="G6" s="233" t="s">
        <v>90</v>
      </c>
      <c r="H6" s="209">
        <f>'Project Registration'!G25</f>
        <v>0</v>
      </c>
      <c r="I6" s="102"/>
      <c r="J6" s="61"/>
      <c r="K6" s="62"/>
    </row>
    <row r="7" spans="1:11" s="63" customFormat="1" ht="15">
      <c r="A7" s="311" t="s">
        <v>91</v>
      </c>
      <c r="B7" s="311"/>
      <c r="C7" s="305">
        <f>'Project Registration'!E26</f>
        <v>0</v>
      </c>
      <c r="D7" s="306"/>
      <c r="E7" s="306"/>
      <c r="F7" s="307"/>
      <c r="G7" s="233" t="s">
        <v>92</v>
      </c>
      <c r="H7" s="239">
        <f>'Project Registration'!G26</f>
        <v>0</v>
      </c>
      <c r="I7" s="136"/>
      <c r="J7" s="61"/>
      <c r="K7" s="62"/>
    </row>
    <row r="8" spans="1:11" s="63" customFormat="1" ht="15">
      <c r="A8" s="311" t="s">
        <v>93</v>
      </c>
      <c r="B8" s="311"/>
      <c r="C8" s="305">
        <f>'Project Registration'!E27</f>
        <v>0</v>
      </c>
      <c r="D8" s="306"/>
      <c r="E8" s="306"/>
      <c r="F8" s="307"/>
      <c r="G8" s="234"/>
      <c r="H8" s="209"/>
      <c r="I8" s="137"/>
      <c r="J8" s="61"/>
      <c r="K8" s="62"/>
    </row>
    <row r="9" spans="1:11" s="63" customFormat="1" ht="15">
      <c r="A9" s="311" t="s">
        <v>75</v>
      </c>
      <c r="B9" s="311"/>
      <c r="C9" s="305">
        <f>'Project Registration'!E28</f>
        <v>0</v>
      </c>
      <c r="D9" s="306"/>
      <c r="E9" s="306"/>
      <c r="F9" s="307"/>
      <c r="G9" s="234"/>
      <c r="H9" s="209"/>
      <c r="I9" s="137"/>
      <c r="J9" s="61"/>
      <c r="K9" s="62"/>
    </row>
    <row r="10" spans="1:11" s="63" customFormat="1">
      <c r="A10" s="157" t="s">
        <v>94</v>
      </c>
      <c r="B10" s="156"/>
      <c r="C10" s="317"/>
      <c r="D10" s="317"/>
      <c r="E10" s="317"/>
      <c r="F10" s="317"/>
      <c r="G10" s="155"/>
      <c r="H10" s="138"/>
      <c r="I10" s="138"/>
      <c r="J10" s="61"/>
      <c r="K10" s="62"/>
    </row>
    <row r="11" spans="1:11" s="63" customFormat="1" ht="15">
      <c r="A11" s="308" t="s">
        <v>79</v>
      </c>
      <c r="B11" s="308"/>
      <c r="C11" s="305">
        <f>'Project Registration'!H32</f>
        <v>0</v>
      </c>
      <c r="D11" s="306"/>
      <c r="E11" s="306"/>
      <c r="F11" s="307"/>
      <c r="G11" s="155"/>
      <c r="H11" s="138"/>
      <c r="I11" s="138"/>
      <c r="J11" s="61"/>
      <c r="K11" s="62"/>
    </row>
    <row r="12" spans="1:11" s="63" customFormat="1" ht="15">
      <c r="A12" s="308" t="s">
        <v>80</v>
      </c>
      <c r="B12" s="308"/>
      <c r="C12" s="305">
        <f>'Project Registration'!H33</f>
        <v>0</v>
      </c>
      <c r="D12" s="306"/>
      <c r="E12" s="306"/>
      <c r="F12" s="307"/>
      <c r="G12" s="155"/>
      <c r="H12" s="138"/>
      <c r="I12" s="138"/>
      <c r="J12" s="61"/>
      <c r="K12" s="62"/>
    </row>
    <row r="13" spans="1:11" s="63" customFormat="1" ht="15">
      <c r="A13" s="308" t="s">
        <v>68</v>
      </c>
      <c r="B13" s="308"/>
      <c r="C13" s="305">
        <f>'Project Registration'!H34</f>
        <v>0</v>
      </c>
      <c r="D13" s="306"/>
      <c r="E13" s="306"/>
      <c r="F13" s="307"/>
      <c r="G13" s="155"/>
      <c r="H13" s="138"/>
      <c r="I13" s="138"/>
      <c r="J13" s="61"/>
      <c r="K13" s="62"/>
    </row>
    <row r="14" spans="1:11" s="63" customFormat="1" ht="15">
      <c r="A14" s="308" t="s">
        <v>81</v>
      </c>
      <c r="B14" s="308"/>
      <c r="C14" s="305">
        <f>'Project Registration'!H35</f>
        <v>0</v>
      </c>
      <c r="D14" s="306"/>
      <c r="E14" s="306"/>
      <c r="F14" s="307"/>
      <c r="G14" s="155"/>
      <c r="H14" s="138"/>
      <c r="I14" s="138"/>
      <c r="J14" s="61"/>
      <c r="K14" s="62"/>
    </row>
    <row r="15" spans="1:11" s="63" customFormat="1" ht="15">
      <c r="A15" s="308" t="s">
        <v>82</v>
      </c>
      <c r="B15" s="308"/>
      <c r="C15" s="305">
        <f>'Project Registration'!H36</f>
        <v>0</v>
      </c>
      <c r="D15" s="306"/>
      <c r="E15" s="306"/>
      <c r="F15" s="307"/>
      <c r="G15" s="155"/>
      <c r="H15" s="138"/>
      <c r="I15" s="138"/>
      <c r="J15" s="61"/>
      <c r="K15" s="62"/>
    </row>
    <row r="16" spans="1:11" s="63" customFormat="1" ht="15">
      <c r="A16" s="308" t="s">
        <v>83</v>
      </c>
      <c r="B16" s="308"/>
      <c r="C16" s="305">
        <f>'Project Registration'!H37</f>
        <v>0</v>
      </c>
      <c r="D16" s="306"/>
      <c r="E16" s="306"/>
      <c r="F16" s="307"/>
      <c r="G16" s="155"/>
      <c r="H16" s="138"/>
      <c r="I16" s="138"/>
      <c r="J16" s="61"/>
      <c r="K16" s="62"/>
    </row>
    <row r="17" spans="1:11" s="63" customFormat="1" ht="15">
      <c r="A17" s="308" t="s">
        <v>84</v>
      </c>
      <c r="B17" s="308"/>
      <c r="C17" s="305">
        <f>'Project Registration'!H38</f>
        <v>0</v>
      </c>
      <c r="D17" s="306"/>
      <c r="E17" s="306"/>
      <c r="F17" s="307"/>
      <c r="G17" s="155"/>
      <c r="H17" s="138"/>
      <c r="I17" s="138"/>
      <c r="J17" s="61"/>
      <c r="K17" s="62"/>
    </row>
    <row r="18" spans="1:11" s="63" customFormat="1">
      <c r="A18" s="69"/>
      <c r="B18" s="143"/>
      <c r="C18" s="66"/>
      <c r="D18" s="67"/>
      <c r="E18" s="67"/>
      <c r="F18" s="68"/>
      <c r="G18" s="68"/>
      <c r="H18" s="68"/>
      <c r="I18" s="68"/>
      <c r="J18" s="61"/>
      <c r="K18" s="62"/>
    </row>
    <row r="19" spans="1:11" s="63" customFormat="1">
      <c r="A19" s="69"/>
      <c r="B19" s="176"/>
      <c r="C19" s="252" t="e">
        <f>'[2]Final Application'!A28</f>
        <v>#REF!</v>
      </c>
      <c r="D19" s="177">
        <f>'Project Registration'!G17</f>
        <v>2000</v>
      </c>
      <c r="E19" s="178"/>
      <c r="F19" s="102" t="s">
        <v>95</v>
      </c>
      <c r="G19" s="61"/>
      <c r="H19" s="106"/>
      <c r="I19" s="106"/>
      <c r="J19" s="61"/>
      <c r="K19" s="62"/>
    </row>
    <row r="20" spans="1:11" s="63" customFormat="1">
      <c r="A20" s="69"/>
      <c r="B20" s="176"/>
      <c r="C20" s="252" t="e">
        <f>'[2]Final Application'!A29</f>
        <v>#REF!</v>
      </c>
      <c r="D20" s="210">
        <f>'Project Registration'!G20:G20</f>
        <v>0</v>
      </c>
      <c r="E20" s="178"/>
      <c r="F20" s="158" t="s">
        <v>96</v>
      </c>
      <c r="G20" s="61"/>
      <c r="H20" s="139"/>
      <c r="I20" s="139"/>
      <c r="J20" s="61"/>
      <c r="K20" s="62"/>
    </row>
    <row r="21" spans="1:11" s="63" customFormat="1">
      <c r="A21" s="69"/>
      <c r="B21" s="176"/>
      <c r="C21" s="252" t="str">
        <f>'[2]Final Application'!A30</f>
        <v>Member Discounts:</v>
      </c>
      <c r="D21" s="178">
        <f>'[2]Final Application'!C30:D30</f>
        <v>0</v>
      </c>
      <c r="E21" s="178"/>
      <c r="F21" s="102" t="s">
        <v>97</v>
      </c>
      <c r="G21" s="61"/>
      <c r="H21"/>
      <c r="I21"/>
      <c r="J21" s="61"/>
      <c r="K21" s="62"/>
    </row>
    <row r="22" spans="1:11" s="63" customFormat="1" ht="17" thickBot="1">
      <c r="A22" s="69"/>
      <c r="B22" s="179"/>
      <c r="C22" s="252" t="str">
        <f>'[2]Final Application'!A31</f>
        <v>Amount Due:</v>
      </c>
      <c r="D22" s="178">
        <f>D19-D20-D21</f>
        <v>2000</v>
      </c>
      <c r="E22" s="178"/>
      <c r="F22" s="102" t="s">
        <v>98</v>
      </c>
      <c r="G22" s="61"/>
      <c r="H22" s="106"/>
      <c r="I22" s="106"/>
      <c r="J22" s="61"/>
      <c r="K22" s="62"/>
    </row>
    <row r="23" spans="1:11" s="63" customFormat="1" ht="19" thickBot="1">
      <c r="A23" s="165" t="s">
        <v>99</v>
      </c>
      <c r="B23" s="101"/>
      <c r="C23" s="101"/>
      <c r="D23" s="101"/>
      <c r="E23" s="101"/>
      <c r="F23" s="166"/>
      <c r="G23" s="167"/>
      <c r="H23" s="168"/>
      <c r="I23" s="61"/>
      <c r="J23" s="62"/>
    </row>
    <row r="24" spans="1:11" s="63" customFormat="1">
      <c r="A24" s="103" t="s">
        <v>100</v>
      </c>
      <c r="B24" s="144"/>
      <c r="C24" s="100"/>
      <c r="D24" s="100"/>
      <c r="E24" s="100"/>
      <c r="F24" s="123"/>
      <c r="G24" s="235">
        <f>D46</f>
        <v>180</v>
      </c>
      <c r="J24" s="61"/>
      <c r="K24" s="62"/>
    </row>
    <row r="25" spans="1:11" s="63" customFormat="1" ht="32">
      <c r="A25" s="72" t="s">
        <v>101</v>
      </c>
      <c r="B25" s="145"/>
      <c r="D25" s="73" t="s">
        <v>102</v>
      </c>
      <c r="E25" s="73"/>
      <c r="F25" s="169" t="s">
        <v>103</v>
      </c>
      <c r="G25" s="236" t="s">
        <v>104</v>
      </c>
      <c r="J25" s="61"/>
      <c r="K25" s="62"/>
    </row>
    <row r="26" spans="1:11" s="63" customFormat="1">
      <c r="A26" s="74" t="s">
        <v>105</v>
      </c>
      <c r="B26" s="146"/>
      <c r="D26" s="75">
        <f>D51</f>
        <v>0</v>
      </c>
      <c r="E26" s="75"/>
      <c r="F26" s="170" t="s">
        <v>106</v>
      </c>
      <c r="G26" s="102"/>
      <c r="J26" s="61"/>
      <c r="K26" s="62"/>
    </row>
    <row r="27" spans="1:11" s="63" customFormat="1">
      <c r="A27" s="74" t="s">
        <v>107</v>
      </c>
      <c r="B27" s="146"/>
      <c r="D27" s="75">
        <f>D72</f>
        <v>0</v>
      </c>
      <c r="E27" s="75"/>
      <c r="F27" s="170" t="s">
        <v>108</v>
      </c>
      <c r="G27" s="102"/>
      <c r="J27" s="61"/>
      <c r="K27" s="62"/>
    </row>
    <row r="28" spans="1:11" s="63" customFormat="1">
      <c r="A28" s="74" t="s">
        <v>109</v>
      </c>
      <c r="B28" s="146"/>
      <c r="D28" s="75">
        <f>D97</f>
        <v>0</v>
      </c>
      <c r="E28" s="75"/>
      <c r="F28" s="170" t="s">
        <v>110</v>
      </c>
      <c r="G28" s="102"/>
      <c r="J28" s="61"/>
      <c r="K28" s="62"/>
    </row>
    <row r="29" spans="1:11" s="63" customFormat="1">
      <c r="A29" s="74" t="s">
        <v>111</v>
      </c>
      <c r="B29" s="146"/>
      <c r="D29" s="75">
        <f>D114</f>
        <v>0</v>
      </c>
      <c r="E29" s="75"/>
      <c r="F29" s="171" t="s">
        <v>112</v>
      </c>
      <c r="G29" s="102"/>
      <c r="J29" s="61"/>
      <c r="K29" s="62"/>
    </row>
    <row r="30" spans="1:11" s="63" customFormat="1">
      <c r="A30" s="74" t="s">
        <v>113</v>
      </c>
      <c r="B30" s="146"/>
      <c r="D30" s="75">
        <f>D128</f>
        <v>0</v>
      </c>
      <c r="E30" s="75"/>
      <c r="F30" s="171" t="s">
        <v>108</v>
      </c>
      <c r="G30" s="102"/>
      <c r="J30" s="61"/>
      <c r="K30" s="62"/>
    </row>
    <row r="31" spans="1:11" s="63" customFormat="1">
      <c r="A31" s="74" t="s">
        <v>114</v>
      </c>
      <c r="B31" s="146"/>
      <c r="D31" s="75">
        <f>D138</f>
        <v>0</v>
      </c>
      <c r="E31" s="75"/>
      <c r="F31" s="171" t="s">
        <v>110</v>
      </c>
      <c r="G31" s="102"/>
      <c r="J31" s="61"/>
      <c r="K31" s="62"/>
    </row>
    <row r="32" spans="1:11" s="63" customFormat="1" ht="19">
      <c r="A32" s="64"/>
      <c r="C32" s="124" t="s">
        <v>115</v>
      </c>
      <c r="D32" s="182">
        <f>SUM(D26:D31)</f>
        <v>0</v>
      </c>
      <c r="E32" s="182"/>
      <c r="G32" s="61"/>
      <c r="J32" s="61"/>
      <c r="K32" s="62"/>
    </row>
    <row r="33" spans="1:11" s="63" customFormat="1" ht="15">
      <c r="A33" s="64"/>
      <c r="C33" s="124" t="s">
        <v>116</v>
      </c>
      <c r="D33" s="183">
        <f>G24</f>
        <v>180</v>
      </c>
      <c r="E33" s="183"/>
      <c r="G33" s="61"/>
      <c r="J33" s="61"/>
      <c r="K33" s="62"/>
    </row>
    <row r="34" spans="1:11" s="79" customFormat="1" ht="24">
      <c r="A34" s="76"/>
      <c r="B34" s="172" t="s">
        <v>117</v>
      </c>
      <c r="C34" s="173"/>
      <c r="D34" s="184" t="str">
        <f>IF(D32=0," ",IF(F42&lt;0,"Not Certifiable",(IF(F42&lt;=30,"Certified",(IF(F42&lt;=61,"Silver",(IF(F42&lt;=91,"Gold",(IF(F42&gt;91,"Platinum",("""")))))))))))</f>
        <v xml:space="preserve"> </v>
      </c>
      <c r="E34" s="184"/>
      <c r="G34" s="77"/>
      <c r="J34" s="77"/>
      <c r="K34" s="78"/>
    </row>
    <row r="35" spans="1:11" s="63" customFormat="1">
      <c r="A35" s="65"/>
      <c r="B35" s="143"/>
      <c r="C35" s="66"/>
      <c r="D35" s="67"/>
      <c r="E35" s="67"/>
      <c r="F35" s="68"/>
      <c r="G35" s="68"/>
      <c r="H35" s="68"/>
      <c r="I35" s="68"/>
      <c r="J35" s="61"/>
      <c r="K35" s="62"/>
    </row>
    <row r="36" spans="1:11" s="63" customFormat="1" ht="21">
      <c r="A36" s="318" t="s">
        <v>118</v>
      </c>
      <c r="B36" s="319"/>
      <c r="C36" s="319"/>
      <c r="D36" s="319"/>
      <c r="E36" s="319"/>
      <c r="F36" s="319"/>
      <c r="G36" s="319"/>
      <c r="H36" s="319"/>
      <c r="I36" s="140"/>
      <c r="J36" s="61"/>
      <c r="K36" s="62"/>
    </row>
    <row r="37" spans="1:11" s="63" customFormat="1">
      <c r="A37" s="65"/>
      <c r="B37" s="143"/>
      <c r="C37" s="66"/>
      <c r="D37" s="67"/>
      <c r="E37" s="67"/>
      <c r="F37" s="68"/>
      <c r="G37" s="68"/>
      <c r="H37" s="68"/>
      <c r="I37" s="68"/>
      <c r="J37" s="61"/>
      <c r="K37" s="62"/>
    </row>
    <row r="38" spans="1:11" s="63" customFormat="1" ht="17">
      <c r="A38" s="65"/>
      <c r="B38" s="147" t="s">
        <v>27</v>
      </c>
      <c r="C38" s="128" t="s">
        <v>28</v>
      </c>
      <c r="D38" s="80" t="s">
        <v>29</v>
      </c>
      <c r="E38" s="128"/>
      <c r="G38" s="61"/>
      <c r="I38" s="141"/>
      <c r="J38" s="61"/>
      <c r="K38" s="62"/>
    </row>
    <row r="39" spans="1:11" s="63" customFormat="1" ht="17">
      <c r="A39" s="65"/>
      <c r="B39" s="148" t="s">
        <v>30</v>
      </c>
      <c r="C39" s="128" t="s">
        <v>31</v>
      </c>
      <c r="D39" s="80" t="s">
        <v>29</v>
      </c>
      <c r="E39" s="128"/>
      <c r="G39" s="61"/>
      <c r="I39" s="141"/>
      <c r="J39" s="61"/>
      <c r="K39" s="62"/>
    </row>
    <row r="40" spans="1:11" s="63" customFormat="1" ht="17">
      <c r="A40" s="65"/>
      <c r="B40" s="149" t="s">
        <v>32</v>
      </c>
      <c r="C40" s="128" t="s">
        <v>33</v>
      </c>
      <c r="D40" s="80" t="s">
        <v>29</v>
      </c>
      <c r="E40" s="128"/>
      <c r="G40" s="61"/>
      <c r="I40" s="141"/>
      <c r="J40" s="61"/>
      <c r="K40" s="62"/>
    </row>
    <row r="41" spans="1:11" s="63" customFormat="1" ht="17">
      <c r="A41" s="65"/>
      <c r="B41" s="150" t="s">
        <v>34</v>
      </c>
      <c r="C41" s="128" t="s">
        <v>119</v>
      </c>
      <c r="D41" s="80" t="s">
        <v>29</v>
      </c>
      <c r="E41" s="128"/>
      <c r="G41" s="61"/>
      <c r="I41" s="141"/>
      <c r="J41" s="61"/>
      <c r="K41" s="62"/>
    </row>
    <row r="42" spans="1:11" s="63" customFormat="1" ht="17" thickBot="1">
      <c r="A42" s="70"/>
      <c r="B42" s="151"/>
      <c r="C42" s="71"/>
      <c r="D42" s="81"/>
      <c r="E42" s="81"/>
      <c r="F42" s="125">
        <f>D32-D33</f>
        <v>-180</v>
      </c>
      <c r="G42" s="82"/>
      <c r="H42" s="82"/>
      <c r="I42" s="68"/>
      <c r="J42" s="61"/>
      <c r="K42" s="62"/>
    </row>
    <row r="43" spans="1:11" s="63" customFormat="1" ht="21">
      <c r="A43" s="83" t="s">
        <v>120</v>
      </c>
      <c r="B43" s="152"/>
      <c r="C43" s="84"/>
      <c r="D43" s="131" t="str">
        <f>IF('[2]Project Registration and Team'!B11=0," ",'[2]Project Registration and Team'!B11)</f>
        <v xml:space="preserve"> </v>
      </c>
      <c r="E43" s="131"/>
      <c r="F43" s="131"/>
      <c r="G43" s="237"/>
      <c r="H43" s="131"/>
      <c r="I43" s="132"/>
      <c r="J43" s="61"/>
      <c r="K43" s="62"/>
    </row>
    <row r="44" spans="1:11" s="89" customFormat="1" ht="30">
      <c r="A44" s="85" t="s">
        <v>121</v>
      </c>
      <c r="B44" s="153"/>
      <c r="C44" s="119"/>
      <c r="D44" s="121" t="s">
        <v>122</v>
      </c>
      <c r="E44" s="120" t="s">
        <v>123</v>
      </c>
      <c r="F44" s="126"/>
      <c r="G44" s="126"/>
      <c r="H44" s="86"/>
      <c r="I44" s="129"/>
      <c r="J44" s="87"/>
      <c r="K44" s="88"/>
    </row>
    <row r="45" spans="1:11" s="89" customFormat="1" ht="21">
      <c r="A45" s="90"/>
      <c r="B45" s="153"/>
      <c r="C45" s="119"/>
      <c r="D45" s="122">
        <f>D51+D72+D97+D128+D114+D138</f>
        <v>0</v>
      </c>
      <c r="E45" s="122">
        <f>E51+E72+E97+E128+E114+E138</f>
        <v>0</v>
      </c>
      <c r="F45" s="126"/>
      <c r="G45" s="126"/>
      <c r="H45" s="91"/>
      <c r="I45" s="130"/>
      <c r="J45" s="87"/>
      <c r="K45" s="88"/>
    </row>
    <row r="46" spans="1:11" s="89" customFormat="1" ht="21">
      <c r="A46" s="90"/>
      <c r="B46" s="153"/>
      <c r="C46" s="92"/>
      <c r="D46" s="175">
        <f>100+F51+F72+F97+F114+F128+F138</f>
        <v>180</v>
      </c>
      <c r="E46" s="93"/>
      <c r="F46" s="127" t="s">
        <v>124</v>
      </c>
      <c r="G46" s="94"/>
      <c r="H46" s="94"/>
      <c r="I46" s="129"/>
      <c r="J46" s="87"/>
      <c r="K46" s="88"/>
    </row>
    <row r="47" spans="1:11" s="89" customFormat="1" ht="22" thickBot="1">
      <c r="A47" s="95"/>
      <c r="B47" s="154"/>
      <c r="C47" s="96"/>
      <c r="D47" s="97"/>
      <c r="E47" s="97"/>
      <c r="F47" s="98"/>
      <c r="G47" s="98"/>
      <c r="H47" s="98"/>
      <c r="I47" s="129"/>
      <c r="J47" s="87"/>
      <c r="K47" s="88"/>
    </row>
    <row r="48" spans="1:11" ht="17" thickBot="1"/>
    <row r="49" spans="1:11" ht="21">
      <c r="A49" s="198" t="s">
        <v>125</v>
      </c>
      <c r="B49" s="199"/>
      <c r="C49" s="200"/>
      <c r="D49" s="200"/>
      <c r="E49" s="200"/>
      <c r="F49" s="201"/>
      <c r="G49" s="201"/>
      <c r="H49" s="202"/>
      <c r="I49" s="99"/>
      <c r="J49" s="99"/>
      <c r="K49" s="118"/>
    </row>
    <row r="50" spans="1:11" ht="30">
      <c r="A50" s="203" t="s">
        <v>126</v>
      </c>
      <c r="B50" s="188"/>
      <c r="C50" s="189" t="s">
        <v>127</v>
      </c>
      <c r="D50" s="189" t="s">
        <v>128</v>
      </c>
      <c r="E50" s="190" t="s">
        <v>123</v>
      </c>
      <c r="F50" s="191"/>
      <c r="G50" s="191"/>
      <c r="H50" s="204"/>
      <c r="I50" s="99"/>
      <c r="J50" s="99"/>
      <c r="K50" s="118"/>
    </row>
    <row r="51" spans="1:11" ht="21">
      <c r="A51" s="205"/>
      <c r="B51" s="192">
        <f>SUM(B57:B64)</f>
        <v>0</v>
      </c>
      <c r="C51" s="193">
        <f>SUM(C53:C69)</f>
        <v>137</v>
      </c>
      <c r="D51" s="194">
        <f>SUM(D53:D69)</f>
        <v>0</v>
      </c>
      <c r="E51" s="194">
        <f>SUM(E53:E69)</f>
        <v>0</v>
      </c>
      <c r="F51" s="195">
        <f>IF(D51&lt;30,30-D51,0)</f>
        <v>30</v>
      </c>
      <c r="G51" s="196" t="s">
        <v>129</v>
      </c>
      <c r="H51" s="204"/>
      <c r="J51" s="99"/>
      <c r="K51" s="118"/>
    </row>
    <row r="52" spans="1:11" ht="26">
      <c r="A52" s="309" t="s">
        <v>126</v>
      </c>
      <c r="B52" s="310"/>
      <c r="C52" s="197" t="s">
        <v>130</v>
      </c>
      <c r="D52" s="197" t="s">
        <v>131</v>
      </c>
      <c r="E52" s="197" t="s">
        <v>132</v>
      </c>
      <c r="F52" s="251" t="s">
        <v>133</v>
      </c>
      <c r="G52" s="238" t="s">
        <v>134</v>
      </c>
      <c r="H52" s="206" t="s">
        <v>135</v>
      </c>
    </row>
    <row r="53" spans="1:11" ht="48">
      <c r="A53" s="214" t="s">
        <v>136</v>
      </c>
      <c r="B53" s="215" t="s">
        <v>137</v>
      </c>
      <c r="C53" s="216">
        <v>20</v>
      </c>
      <c r="D53" s="228"/>
      <c r="E53" s="217"/>
      <c r="F53" s="218" t="s">
        <v>138</v>
      </c>
      <c r="G53" s="218" t="s">
        <v>139</v>
      </c>
      <c r="H53" s="230"/>
    </row>
    <row r="54" spans="1:11" ht="32">
      <c r="A54" s="214" t="s">
        <v>140</v>
      </c>
      <c r="B54" s="215" t="s">
        <v>141</v>
      </c>
      <c r="C54" s="216">
        <v>5</v>
      </c>
      <c r="D54" s="228"/>
      <c r="E54" s="217"/>
      <c r="F54" s="218" t="s">
        <v>142</v>
      </c>
      <c r="G54" s="218" t="s">
        <v>143</v>
      </c>
      <c r="H54" s="230"/>
    </row>
    <row r="55" spans="1:11" ht="45" customHeight="1">
      <c r="A55" s="214" t="s">
        <v>144</v>
      </c>
      <c r="B55" s="215" t="s">
        <v>145</v>
      </c>
      <c r="C55" s="216">
        <v>5</v>
      </c>
      <c r="D55" s="228"/>
      <c r="E55" s="217"/>
      <c r="F55" s="218" t="s">
        <v>146</v>
      </c>
      <c r="G55" s="218" t="s">
        <v>147</v>
      </c>
      <c r="H55" s="230"/>
    </row>
    <row r="56" spans="1:11" ht="76" customHeight="1">
      <c r="A56" s="214" t="s">
        <v>148</v>
      </c>
      <c r="B56" s="215" t="s">
        <v>149</v>
      </c>
      <c r="C56" s="216">
        <v>12</v>
      </c>
      <c r="D56" s="228"/>
      <c r="E56" s="217"/>
      <c r="F56" s="218" t="s">
        <v>150</v>
      </c>
      <c r="G56" s="218" t="s">
        <v>151</v>
      </c>
      <c r="H56" s="230"/>
    </row>
    <row r="57" spans="1:11" ht="61" customHeight="1">
      <c r="A57" s="214" t="s">
        <v>152</v>
      </c>
      <c r="B57" s="215" t="s">
        <v>153</v>
      </c>
      <c r="C57" s="216">
        <v>2</v>
      </c>
      <c r="D57" s="228"/>
      <c r="E57" s="217"/>
      <c r="F57" s="218" t="s">
        <v>154</v>
      </c>
      <c r="G57" s="218" t="s">
        <v>155</v>
      </c>
      <c r="H57" s="230"/>
    </row>
    <row r="58" spans="1:11" ht="92" customHeight="1">
      <c r="A58" s="214" t="s">
        <v>156</v>
      </c>
      <c r="B58" s="215" t="s">
        <v>157</v>
      </c>
      <c r="C58" s="216">
        <v>30</v>
      </c>
      <c r="D58" s="228"/>
      <c r="E58" s="217"/>
      <c r="F58" s="218" t="s">
        <v>158</v>
      </c>
      <c r="G58" s="218" t="s">
        <v>159</v>
      </c>
      <c r="H58" s="230"/>
    </row>
    <row r="59" spans="1:11" ht="45" customHeight="1">
      <c r="A59" s="214" t="s">
        <v>160</v>
      </c>
      <c r="B59" s="215" t="s">
        <v>161</v>
      </c>
      <c r="C59" s="216">
        <v>5</v>
      </c>
      <c r="D59" s="228"/>
      <c r="E59" s="217"/>
      <c r="F59" s="218" t="s">
        <v>162</v>
      </c>
      <c r="G59" s="218" t="s">
        <v>163</v>
      </c>
      <c r="H59" s="230"/>
    </row>
    <row r="60" spans="1:11" ht="120" customHeight="1">
      <c r="A60" s="214" t="s">
        <v>164</v>
      </c>
      <c r="B60" s="215" t="s">
        <v>165</v>
      </c>
      <c r="C60" s="216">
        <v>4</v>
      </c>
      <c r="D60" s="228"/>
      <c r="E60" s="217"/>
      <c r="F60" s="218" t="s">
        <v>166</v>
      </c>
      <c r="G60" s="218" t="s">
        <v>167</v>
      </c>
      <c r="H60" s="230"/>
    </row>
    <row r="61" spans="1:11" ht="74" customHeight="1">
      <c r="A61" s="214" t="s">
        <v>168</v>
      </c>
      <c r="B61" s="215" t="s">
        <v>169</v>
      </c>
      <c r="C61" s="216">
        <v>2</v>
      </c>
      <c r="D61" s="228"/>
      <c r="E61" s="217"/>
      <c r="F61" s="218" t="s">
        <v>170</v>
      </c>
      <c r="G61" s="218" t="s">
        <v>171</v>
      </c>
      <c r="H61" s="230"/>
    </row>
    <row r="62" spans="1:11" ht="48">
      <c r="A62" s="214" t="s">
        <v>172</v>
      </c>
      <c r="B62" s="215" t="s">
        <v>173</v>
      </c>
      <c r="C62" s="216">
        <v>2</v>
      </c>
      <c r="D62" s="228"/>
      <c r="E62" s="217"/>
      <c r="F62" s="218" t="s">
        <v>174</v>
      </c>
      <c r="G62" s="218" t="s">
        <v>175</v>
      </c>
      <c r="H62" s="230"/>
    </row>
    <row r="63" spans="1:11" ht="104" customHeight="1">
      <c r="A63" s="214" t="s">
        <v>176</v>
      </c>
      <c r="B63" s="215" t="s">
        <v>177</v>
      </c>
      <c r="C63" s="216">
        <v>4</v>
      </c>
      <c r="D63" s="228"/>
      <c r="E63" s="217"/>
      <c r="F63" s="218" t="s">
        <v>178</v>
      </c>
      <c r="G63" s="218" t="s">
        <v>179</v>
      </c>
      <c r="H63" s="230"/>
    </row>
    <row r="64" spans="1:11" ht="90" customHeight="1">
      <c r="A64" s="214" t="s">
        <v>180</v>
      </c>
      <c r="B64" s="215" t="s">
        <v>181</v>
      </c>
      <c r="C64" s="216">
        <v>3</v>
      </c>
      <c r="D64" s="228"/>
      <c r="E64" s="217"/>
      <c r="F64" s="218" t="s">
        <v>182</v>
      </c>
      <c r="G64" s="218" t="s">
        <v>183</v>
      </c>
      <c r="H64" s="230"/>
    </row>
    <row r="65" spans="1:11" ht="76" customHeight="1">
      <c r="A65" s="214" t="s">
        <v>184</v>
      </c>
      <c r="B65" s="215" t="s">
        <v>185</v>
      </c>
      <c r="C65" s="216">
        <v>3</v>
      </c>
      <c r="D65" s="228"/>
      <c r="E65" s="217"/>
      <c r="F65" s="218" t="s">
        <v>186</v>
      </c>
      <c r="G65" s="218" t="s">
        <v>187</v>
      </c>
      <c r="H65" s="230"/>
    </row>
    <row r="66" spans="1:11" ht="61" customHeight="1">
      <c r="A66" s="214" t="s">
        <v>188</v>
      </c>
      <c r="B66" s="215" t="s">
        <v>189</v>
      </c>
      <c r="C66" s="216">
        <v>4</v>
      </c>
      <c r="D66" s="228"/>
      <c r="E66" s="217"/>
      <c r="F66" s="218" t="s">
        <v>190</v>
      </c>
      <c r="G66" s="218" t="s">
        <v>191</v>
      </c>
      <c r="H66" s="230"/>
    </row>
    <row r="67" spans="1:11" ht="46" customHeight="1">
      <c r="A67" s="214" t="s">
        <v>192</v>
      </c>
      <c r="B67" s="215" t="s">
        <v>193</v>
      </c>
      <c r="C67" s="216">
        <v>20</v>
      </c>
      <c r="D67" s="228"/>
      <c r="E67" s="217"/>
      <c r="F67" s="218" t="s">
        <v>194</v>
      </c>
      <c r="G67" s="218" t="s">
        <v>195</v>
      </c>
      <c r="H67" s="230"/>
    </row>
    <row r="68" spans="1:11" ht="77" customHeight="1">
      <c r="A68" s="214" t="s">
        <v>196</v>
      </c>
      <c r="B68" s="215" t="s">
        <v>197</v>
      </c>
      <c r="C68" s="216">
        <v>6</v>
      </c>
      <c r="D68" s="228"/>
      <c r="E68" s="217"/>
      <c r="F68" s="218" t="s">
        <v>198</v>
      </c>
      <c r="G68" s="218" t="s">
        <v>199</v>
      </c>
      <c r="H68" s="230"/>
    </row>
    <row r="69" spans="1:11" ht="61" customHeight="1">
      <c r="A69" s="214" t="s">
        <v>200</v>
      </c>
      <c r="B69" s="215" t="s">
        <v>201</v>
      </c>
      <c r="C69" s="216">
        <v>10</v>
      </c>
      <c r="D69" s="228"/>
      <c r="E69" s="217"/>
      <c r="F69" s="218" t="s">
        <v>202</v>
      </c>
      <c r="G69" s="218" t="s">
        <v>203</v>
      </c>
      <c r="H69" s="230"/>
    </row>
    <row r="70" spans="1:11" ht="21">
      <c r="A70" s="207" t="s">
        <v>204</v>
      </c>
      <c r="B70" s="185"/>
      <c r="C70" s="186"/>
      <c r="D70" s="186"/>
      <c r="E70" s="186"/>
      <c r="F70" s="187"/>
      <c r="G70" s="187"/>
      <c r="H70" s="208"/>
      <c r="I70" s="99"/>
      <c r="J70" s="99"/>
      <c r="K70" s="118"/>
    </row>
    <row r="71" spans="1:11" ht="30">
      <c r="A71" s="203" t="s">
        <v>126</v>
      </c>
      <c r="B71" s="188"/>
      <c r="C71" s="189" t="s">
        <v>127</v>
      </c>
      <c r="D71" s="189" t="s">
        <v>128</v>
      </c>
      <c r="E71" s="190" t="s">
        <v>123</v>
      </c>
      <c r="F71" s="191"/>
      <c r="G71" s="191"/>
      <c r="H71" s="204"/>
    </row>
    <row r="72" spans="1:11" ht="21">
      <c r="A72" s="205"/>
      <c r="B72" s="192">
        <f>SUM(B77:B84)</f>
        <v>0</v>
      </c>
      <c r="C72" s="193">
        <f>SUM(C74:C94)</f>
        <v>74</v>
      </c>
      <c r="D72" s="194">
        <f>SUM(D74:D94)</f>
        <v>0</v>
      </c>
      <c r="E72" s="194"/>
      <c r="F72" s="195">
        <f>IF(D72&lt;15,15-D72,0)</f>
        <v>15</v>
      </c>
      <c r="G72" s="196" t="s">
        <v>129</v>
      </c>
      <c r="H72" s="204"/>
    </row>
    <row r="73" spans="1:11" ht="26">
      <c r="A73" s="309" t="s">
        <v>126</v>
      </c>
      <c r="B73" s="310"/>
      <c r="C73" s="197" t="s">
        <v>130</v>
      </c>
      <c r="D73" s="197" t="s">
        <v>131</v>
      </c>
      <c r="E73" s="197" t="s">
        <v>132</v>
      </c>
      <c r="F73" s="251" t="s">
        <v>133</v>
      </c>
      <c r="G73" s="238" t="s">
        <v>134</v>
      </c>
      <c r="H73" s="206" t="s">
        <v>135</v>
      </c>
    </row>
    <row r="74" spans="1:11" ht="90" customHeight="1">
      <c r="A74" s="214" t="s">
        <v>205</v>
      </c>
      <c r="B74" s="215" t="s">
        <v>206</v>
      </c>
      <c r="C74" s="216">
        <v>5</v>
      </c>
      <c r="D74" s="228"/>
      <c r="E74" s="217"/>
      <c r="F74" s="219" t="s">
        <v>207</v>
      </c>
      <c r="G74" s="218" t="s">
        <v>208</v>
      </c>
      <c r="H74" s="230"/>
    </row>
    <row r="75" spans="1:11" ht="46" customHeight="1">
      <c r="A75" s="214" t="s">
        <v>209</v>
      </c>
      <c r="B75" s="215" t="s">
        <v>210</v>
      </c>
      <c r="C75" s="216">
        <v>1</v>
      </c>
      <c r="D75" s="228"/>
      <c r="E75" s="217"/>
      <c r="F75" s="218" t="s">
        <v>211</v>
      </c>
      <c r="G75" s="218" t="s">
        <v>212</v>
      </c>
      <c r="H75" s="230"/>
    </row>
    <row r="76" spans="1:11" ht="17">
      <c r="A76" s="214" t="s">
        <v>213</v>
      </c>
      <c r="B76" s="215" t="s">
        <v>214</v>
      </c>
      <c r="C76" s="216">
        <v>2</v>
      </c>
      <c r="D76" s="228"/>
      <c r="E76" s="217"/>
      <c r="F76" s="218" t="s">
        <v>215</v>
      </c>
      <c r="G76" s="187" t="s">
        <v>216</v>
      </c>
      <c r="H76" s="230"/>
    </row>
    <row r="77" spans="1:11" ht="90" customHeight="1">
      <c r="A77" s="214" t="s">
        <v>217</v>
      </c>
      <c r="B77" s="215" t="s">
        <v>218</v>
      </c>
      <c r="C77" s="216">
        <v>4</v>
      </c>
      <c r="D77" s="228"/>
      <c r="E77" s="217"/>
      <c r="F77" s="218" t="s">
        <v>219</v>
      </c>
      <c r="G77" s="218" t="s">
        <v>220</v>
      </c>
      <c r="H77" s="230"/>
    </row>
    <row r="78" spans="1:11" ht="151" customHeight="1">
      <c r="A78" s="214" t="s">
        <v>221</v>
      </c>
      <c r="B78" s="215" t="s">
        <v>222</v>
      </c>
      <c r="C78" s="216">
        <v>5</v>
      </c>
      <c r="D78" s="228"/>
      <c r="E78" s="217"/>
      <c r="F78" s="218" t="s">
        <v>223</v>
      </c>
      <c r="G78" s="218" t="s">
        <v>224</v>
      </c>
      <c r="H78" s="230"/>
    </row>
    <row r="79" spans="1:11" ht="62" customHeight="1">
      <c r="A79" s="214" t="s">
        <v>225</v>
      </c>
      <c r="B79" s="215" t="s">
        <v>226</v>
      </c>
      <c r="C79" s="216">
        <v>3</v>
      </c>
      <c r="D79" s="228"/>
      <c r="E79" s="217"/>
      <c r="F79" s="218" t="s">
        <v>227</v>
      </c>
      <c r="G79" s="218" t="s">
        <v>228</v>
      </c>
      <c r="H79" s="230"/>
    </row>
    <row r="80" spans="1:11" ht="92" customHeight="1">
      <c r="A80" s="214" t="s">
        <v>229</v>
      </c>
      <c r="B80" s="215" t="s">
        <v>230</v>
      </c>
      <c r="C80" s="216">
        <v>4</v>
      </c>
      <c r="D80" s="228"/>
      <c r="E80" s="217"/>
      <c r="F80" s="218" t="s">
        <v>231</v>
      </c>
      <c r="G80" s="218" t="s">
        <v>232</v>
      </c>
      <c r="H80" s="230"/>
    </row>
    <row r="81" spans="1:11" ht="47" customHeight="1">
      <c r="A81" s="214" t="s">
        <v>233</v>
      </c>
      <c r="B81" s="215" t="s">
        <v>234</v>
      </c>
      <c r="C81" s="216">
        <v>1</v>
      </c>
      <c r="D81" s="228"/>
      <c r="E81" s="217"/>
      <c r="F81" s="218" t="s">
        <v>235</v>
      </c>
      <c r="G81" s="218" t="s">
        <v>236</v>
      </c>
      <c r="H81" s="230"/>
    </row>
    <row r="82" spans="1:11" ht="120" customHeight="1">
      <c r="A82" s="214" t="s">
        <v>237</v>
      </c>
      <c r="B82" s="215" t="s">
        <v>238</v>
      </c>
      <c r="C82" s="216">
        <v>4</v>
      </c>
      <c r="D82" s="228"/>
      <c r="E82" s="217"/>
      <c r="F82" s="218" t="s">
        <v>239</v>
      </c>
      <c r="G82" s="218" t="s">
        <v>240</v>
      </c>
      <c r="H82" s="230"/>
    </row>
    <row r="83" spans="1:11" ht="44" customHeight="1">
      <c r="A83" s="214" t="s">
        <v>241</v>
      </c>
      <c r="B83" s="215" t="s">
        <v>242</v>
      </c>
      <c r="C83" s="216">
        <v>4</v>
      </c>
      <c r="D83" s="228"/>
      <c r="E83" s="217"/>
      <c r="F83" s="218" t="s">
        <v>243</v>
      </c>
      <c r="G83" s="218" t="s">
        <v>244</v>
      </c>
      <c r="H83" s="230"/>
    </row>
    <row r="84" spans="1:11" ht="61" customHeight="1">
      <c r="A84" s="214" t="s">
        <v>245</v>
      </c>
      <c r="B84" s="215" t="s">
        <v>246</v>
      </c>
      <c r="C84" s="216">
        <v>2</v>
      </c>
      <c r="D84" s="228"/>
      <c r="E84" s="217"/>
      <c r="F84" s="218" t="s">
        <v>247</v>
      </c>
      <c r="G84" s="218" t="s">
        <v>248</v>
      </c>
      <c r="H84" s="230"/>
    </row>
    <row r="85" spans="1:11" ht="61" customHeight="1">
      <c r="A85" s="214" t="s">
        <v>249</v>
      </c>
      <c r="B85" s="215" t="s">
        <v>250</v>
      </c>
      <c r="C85" s="216">
        <v>1</v>
      </c>
      <c r="D85" s="228"/>
      <c r="E85" s="217"/>
      <c r="F85" s="218" t="s">
        <v>251</v>
      </c>
      <c r="G85" s="218" t="s">
        <v>252</v>
      </c>
      <c r="H85" s="230"/>
    </row>
    <row r="86" spans="1:11" ht="62" customHeight="1">
      <c r="A86" s="214" t="s">
        <v>253</v>
      </c>
      <c r="B86" s="215" t="s">
        <v>254</v>
      </c>
      <c r="C86" s="216">
        <v>3</v>
      </c>
      <c r="D86" s="228"/>
      <c r="E86" s="217"/>
      <c r="F86" s="218" t="s">
        <v>255</v>
      </c>
      <c r="G86" s="218" t="s">
        <v>256</v>
      </c>
      <c r="H86" s="230"/>
    </row>
    <row r="87" spans="1:11" ht="17">
      <c r="A87" s="214" t="s">
        <v>257</v>
      </c>
      <c r="B87" s="215" t="s">
        <v>258</v>
      </c>
      <c r="C87" s="216">
        <v>4</v>
      </c>
      <c r="D87" s="228"/>
      <c r="E87" s="217"/>
      <c r="F87" s="218" t="s">
        <v>259</v>
      </c>
      <c r="G87" s="218" t="s">
        <v>260</v>
      </c>
      <c r="H87" s="230"/>
    </row>
    <row r="88" spans="1:11" ht="32">
      <c r="A88" s="214" t="s">
        <v>261</v>
      </c>
      <c r="B88" s="215" t="s">
        <v>262</v>
      </c>
      <c r="C88" s="216">
        <v>5</v>
      </c>
      <c r="D88" s="228"/>
      <c r="E88" s="217"/>
      <c r="F88" s="218" t="s">
        <v>263</v>
      </c>
      <c r="G88" s="218" t="s">
        <v>264</v>
      </c>
      <c r="H88" s="230"/>
    </row>
    <row r="89" spans="1:11" ht="62" customHeight="1">
      <c r="A89" s="214" t="s">
        <v>265</v>
      </c>
      <c r="B89" s="215" t="s">
        <v>266</v>
      </c>
      <c r="C89" s="216">
        <v>5</v>
      </c>
      <c r="D89" s="228"/>
      <c r="E89" s="217"/>
      <c r="F89" s="218" t="s">
        <v>267</v>
      </c>
      <c r="G89" s="218" t="s">
        <v>264</v>
      </c>
      <c r="H89" s="230"/>
    </row>
    <row r="90" spans="1:11" ht="32">
      <c r="A90" s="214" t="s">
        <v>268</v>
      </c>
      <c r="B90" s="215" t="s">
        <v>269</v>
      </c>
      <c r="C90" s="216">
        <v>5</v>
      </c>
      <c r="D90" s="228"/>
      <c r="E90" s="217"/>
      <c r="F90" s="218" t="s">
        <v>270</v>
      </c>
      <c r="G90" s="218" t="s">
        <v>271</v>
      </c>
      <c r="H90" s="230"/>
    </row>
    <row r="91" spans="1:11" ht="32">
      <c r="A91" s="214" t="s">
        <v>272</v>
      </c>
      <c r="B91" s="215" t="s">
        <v>273</v>
      </c>
      <c r="C91" s="216">
        <v>5</v>
      </c>
      <c r="D91" s="228"/>
      <c r="E91" s="217"/>
      <c r="F91" s="218" t="s">
        <v>274</v>
      </c>
      <c r="G91" s="218" t="s">
        <v>264</v>
      </c>
      <c r="H91" s="230"/>
    </row>
    <row r="92" spans="1:11" ht="64">
      <c r="A92" s="214" t="s">
        <v>275</v>
      </c>
      <c r="B92" s="215" t="s">
        <v>276</v>
      </c>
      <c r="C92" s="216">
        <v>5</v>
      </c>
      <c r="D92" s="228"/>
      <c r="E92" s="217"/>
      <c r="F92" s="218" t="s">
        <v>277</v>
      </c>
      <c r="G92" s="218" t="s">
        <v>278</v>
      </c>
      <c r="H92" s="230"/>
    </row>
    <row r="93" spans="1:11" ht="80">
      <c r="A93" s="214" t="s">
        <v>279</v>
      </c>
      <c r="B93" s="215" t="s">
        <v>280</v>
      </c>
      <c r="C93" s="216">
        <v>5</v>
      </c>
      <c r="D93" s="228"/>
      <c r="E93" s="217"/>
      <c r="F93" s="218" t="s">
        <v>281</v>
      </c>
      <c r="G93" s="218" t="s">
        <v>282</v>
      </c>
      <c r="H93" s="230"/>
    </row>
    <row r="94" spans="1:11" ht="48">
      <c r="A94" s="214" t="s">
        <v>283</v>
      </c>
      <c r="B94" s="215" t="s">
        <v>284</v>
      </c>
      <c r="C94" s="216">
        <v>1</v>
      </c>
      <c r="D94" s="228"/>
      <c r="E94" s="217"/>
      <c r="F94" s="218" t="s">
        <v>285</v>
      </c>
      <c r="G94" s="218" t="s">
        <v>286</v>
      </c>
      <c r="H94" s="230"/>
    </row>
    <row r="95" spans="1:11" ht="21">
      <c r="A95" s="207" t="s">
        <v>287</v>
      </c>
      <c r="B95" s="185"/>
      <c r="C95" s="186"/>
      <c r="D95" s="186"/>
      <c r="E95" s="186"/>
      <c r="F95" s="187"/>
      <c r="G95" s="187"/>
      <c r="H95" s="208"/>
      <c r="I95" s="99"/>
      <c r="J95" s="99"/>
      <c r="K95" s="118"/>
    </row>
    <row r="96" spans="1:11" ht="30">
      <c r="A96" s="203" t="s">
        <v>126</v>
      </c>
      <c r="B96" s="188"/>
      <c r="C96" s="189" t="s">
        <v>127</v>
      </c>
      <c r="D96" s="189" t="s">
        <v>128</v>
      </c>
      <c r="E96" s="190" t="s">
        <v>123</v>
      </c>
      <c r="F96" s="191"/>
      <c r="G96" s="191"/>
      <c r="H96" s="204"/>
    </row>
    <row r="97" spans="1:11" ht="21">
      <c r="A97" s="205"/>
      <c r="B97" s="192"/>
      <c r="C97" s="193">
        <f>SUM(C99:C111)</f>
        <v>53</v>
      </c>
      <c r="D97" s="194">
        <f>SUM(D99:D111)</f>
        <v>0</v>
      </c>
      <c r="E97" s="194"/>
      <c r="F97" s="195">
        <f>IF(D97&lt;5,5-D97,0)</f>
        <v>5</v>
      </c>
      <c r="G97" s="196" t="s">
        <v>129</v>
      </c>
      <c r="H97" s="204"/>
    </row>
    <row r="98" spans="1:11" ht="26">
      <c r="A98" s="309" t="s">
        <v>126</v>
      </c>
      <c r="B98" s="310"/>
      <c r="C98" s="197" t="s">
        <v>130</v>
      </c>
      <c r="D98" s="197" t="s">
        <v>131</v>
      </c>
      <c r="E98" s="197" t="s">
        <v>132</v>
      </c>
      <c r="F98" s="251" t="s">
        <v>133</v>
      </c>
      <c r="G98" s="238" t="s">
        <v>134</v>
      </c>
      <c r="H98" s="206" t="s">
        <v>135</v>
      </c>
    </row>
    <row r="99" spans="1:11" ht="122" customHeight="1">
      <c r="A99" s="214" t="s">
        <v>288</v>
      </c>
      <c r="B99" s="215" t="s">
        <v>289</v>
      </c>
      <c r="C99" s="216">
        <v>3</v>
      </c>
      <c r="D99" s="228"/>
      <c r="E99" s="217"/>
      <c r="F99" s="218" t="s">
        <v>290</v>
      </c>
      <c r="G99" s="218" t="s">
        <v>291</v>
      </c>
      <c r="H99" s="230"/>
    </row>
    <row r="100" spans="1:11" ht="80">
      <c r="A100" s="214" t="s">
        <v>292</v>
      </c>
      <c r="B100" s="215" t="s">
        <v>293</v>
      </c>
      <c r="C100" s="216">
        <v>6</v>
      </c>
      <c r="D100" s="228"/>
      <c r="E100" s="217"/>
      <c r="F100" s="218" t="s">
        <v>294</v>
      </c>
      <c r="G100" s="218" t="s">
        <v>295</v>
      </c>
      <c r="H100" s="230"/>
    </row>
    <row r="101" spans="1:11" ht="32">
      <c r="A101" s="214" t="s">
        <v>296</v>
      </c>
      <c r="B101" s="215" t="s">
        <v>297</v>
      </c>
      <c r="C101" s="216">
        <v>10</v>
      </c>
      <c r="D101" s="228"/>
      <c r="E101" s="217"/>
      <c r="F101" s="218" t="s">
        <v>298</v>
      </c>
      <c r="G101" s="218" t="s">
        <v>295</v>
      </c>
      <c r="H101" s="230"/>
    </row>
    <row r="102" spans="1:11" ht="32" customHeight="1">
      <c r="A102" s="214" t="s">
        <v>299</v>
      </c>
      <c r="B102" s="215" t="s">
        <v>300</v>
      </c>
      <c r="C102" s="216">
        <v>3</v>
      </c>
      <c r="D102" s="228"/>
      <c r="E102" s="217"/>
      <c r="F102" s="218" t="s">
        <v>301</v>
      </c>
      <c r="G102" s="218" t="s">
        <v>302</v>
      </c>
      <c r="H102" s="230"/>
    </row>
    <row r="103" spans="1:11" ht="48">
      <c r="A103" s="214" t="s">
        <v>303</v>
      </c>
      <c r="B103" s="215" t="s">
        <v>304</v>
      </c>
      <c r="C103" s="216">
        <v>2</v>
      </c>
      <c r="D103" s="228"/>
      <c r="E103" s="217"/>
      <c r="F103" s="218" t="s">
        <v>305</v>
      </c>
      <c r="G103" s="218" t="s">
        <v>306</v>
      </c>
      <c r="H103" s="230"/>
    </row>
    <row r="104" spans="1:11" ht="48">
      <c r="A104" s="214" t="s">
        <v>307</v>
      </c>
      <c r="B104" s="215" t="s">
        <v>308</v>
      </c>
      <c r="C104" s="216">
        <v>6</v>
      </c>
      <c r="D104" s="228"/>
      <c r="E104" s="217"/>
      <c r="F104" s="218" t="s">
        <v>309</v>
      </c>
      <c r="G104" s="218" t="s">
        <v>306</v>
      </c>
      <c r="H104" s="230"/>
    </row>
    <row r="105" spans="1:11" ht="34">
      <c r="A105" s="214" t="s">
        <v>310</v>
      </c>
      <c r="B105" s="215" t="s">
        <v>311</v>
      </c>
      <c r="C105" s="216">
        <v>1</v>
      </c>
      <c r="D105" s="228"/>
      <c r="E105" s="217"/>
      <c r="F105" s="218" t="s">
        <v>312</v>
      </c>
      <c r="G105" s="218" t="s">
        <v>313</v>
      </c>
      <c r="H105" s="230"/>
    </row>
    <row r="106" spans="1:11" ht="32">
      <c r="A106" s="214" t="s">
        <v>314</v>
      </c>
      <c r="B106" s="215" t="s">
        <v>315</v>
      </c>
      <c r="C106" s="216">
        <v>2</v>
      </c>
      <c r="D106" s="228"/>
      <c r="E106" s="217"/>
      <c r="F106" s="218" t="s">
        <v>316</v>
      </c>
      <c r="G106" s="218" t="s">
        <v>313</v>
      </c>
      <c r="H106" s="230"/>
    </row>
    <row r="107" spans="1:11" ht="64">
      <c r="A107" s="214" t="s">
        <v>317</v>
      </c>
      <c r="B107" s="215" t="s">
        <v>318</v>
      </c>
      <c r="C107" s="216">
        <v>10</v>
      </c>
      <c r="D107" s="228"/>
      <c r="E107" s="217"/>
      <c r="F107" s="218" t="s">
        <v>319</v>
      </c>
      <c r="G107" s="218" t="s">
        <v>320</v>
      </c>
      <c r="H107" s="230"/>
    </row>
    <row r="108" spans="1:11" ht="48">
      <c r="A108" s="214" t="s">
        <v>321</v>
      </c>
      <c r="B108" s="215" t="s">
        <v>322</v>
      </c>
      <c r="C108" s="216">
        <v>4</v>
      </c>
      <c r="D108" s="228"/>
      <c r="E108" s="217"/>
      <c r="F108" s="218" t="s">
        <v>323</v>
      </c>
      <c r="G108" s="218" t="s">
        <v>324</v>
      </c>
      <c r="H108" s="230"/>
    </row>
    <row r="109" spans="1:11" ht="32">
      <c r="A109" s="214" t="s">
        <v>325</v>
      </c>
      <c r="B109" s="215" t="s">
        <v>326</v>
      </c>
      <c r="C109" s="216">
        <v>1</v>
      </c>
      <c r="D109" s="228"/>
      <c r="E109" s="217"/>
      <c r="F109" s="218" t="s">
        <v>327</v>
      </c>
      <c r="G109" s="218" t="s">
        <v>328</v>
      </c>
      <c r="H109" s="230"/>
    </row>
    <row r="110" spans="1:11" ht="17">
      <c r="A110" s="214" t="s">
        <v>329</v>
      </c>
      <c r="B110" s="215" t="s">
        <v>330</v>
      </c>
      <c r="C110" s="216">
        <v>2</v>
      </c>
      <c r="D110" s="228"/>
      <c r="E110" s="217"/>
      <c r="F110" s="218" t="s">
        <v>331</v>
      </c>
      <c r="G110" s="218" t="s">
        <v>332</v>
      </c>
      <c r="H110" s="230"/>
    </row>
    <row r="111" spans="1:11" ht="32">
      <c r="A111" s="214" t="s">
        <v>333</v>
      </c>
      <c r="B111" s="215" t="s">
        <v>334</v>
      </c>
      <c r="C111" s="216">
        <v>3</v>
      </c>
      <c r="D111" s="228"/>
      <c r="E111" s="217"/>
      <c r="F111" s="218" t="s">
        <v>335</v>
      </c>
      <c r="G111" s="218" t="s">
        <v>336</v>
      </c>
      <c r="H111" s="230"/>
    </row>
    <row r="112" spans="1:11" ht="21">
      <c r="A112" s="207" t="s">
        <v>337</v>
      </c>
      <c r="B112" s="185"/>
      <c r="C112" s="186"/>
      <c r="D112" s="186"/>
      <c r="E112" s="186"/>
      <c r="F112" s="187"/>
      <c r="G112" s="187"/>
      <c r="H112" s="208"/>
      <c r="I112" s="99"/>
      <c r="J112" s="99"/>
      <c r="K112" s="118"/>
    </row>
    <row r="113" spans="1:11" ht="30">
      <c r="A113" s="203" t="s">
        <v>126</v>
      </c>
      <c r="B113" s="188"/>
      <c r="C113" s="189" t="s">
        <v>127</v>
      </c>
      <c r="D113" s="189" t="s">
        <v>128</v>
      </c>
      <c r="E113" s="190" t="s">
        <v>123</v>
      </c>
      <c r="F113" s="191"/>
      <c r="G113" s="191"/>
      <c r="H113" s="204"/>
      <c r="I113" s="99"/>
      <c r="J113" s="99"/>
      <c r="K113" s="118"/>
    </row>
    <row r="114" spans="1:11" ht="21">
      <c r="A114" s="205"/>
      <c r="B114" s="192"/>
      <c r="C114" s="193">
        <f>SUM(C116:C125)</f>
        <v>37</v>
      </c>
      <c r="D114" s="194">
        <f>SUM(D116:D125)</f>
        <v>0</v>
      </c>
      <c r="E114" s="194"/>
      <c r="F114" s="195">
        <f>IF(D114&lt;10,10-D114,0)</f>
        <v>10</v>
      </c>
      <c r="G114" s="196" t="s">
        <v>129</v>
      </c>
      <c r="H114" s="204"/>
      <c r="I114" s="99"/>
      <c r="J114" s="99"/>
      <c r="K114" s="118"/>
    </row>
    <row r="115" spans="1:11" ht="26">
      <c r="A115" s="309" t="s">
        <v>126</v>
      </c>
      <c r="B115" s="310"/>
      <c r="C115" s="197" t="s">
        <v>130</v>
      </c>
      <c r="D115" s="197" t="s">
        <v>131</v>
      </c>
      <c r="E115" s="197" t="s">
        <v>132</v>
      </c>
      <c r="F115" s="251" t="s">
        <v>133</v>
      </c>
      <c r="G115" s="238" t="s">
        <v>134</v>
      </c>
      <c r="H115" s="206" t="s">
        <v>135</v>
      </c>
      <c r="I115" s="99"/>
      <c r="J115" s="99"/>
      <c r="K115" s="118"/>
    </row>
    <row r="116" spans="1:11" ht="106" customHeight="1">
      <c r="A116" s="214" t="s">
        <v>338</v>
      </c>
      <c r="B116" s="215" t="s">
        <v>339</v>
      </c>
      <c r="C116" s="216">
        <v>4</v>
      </c>
      <c r="D116" s="228"/>
      <c r="E116" s="217"/>
      <c r="F116" s="218" t="s">
        <v>340</v>
      </c>
      <c r="G116" s="218" t="s">
        <v>341</v>
      </c>
      <c r="H116" s="230"/>
    </row>
    <row r="117" spans="1:11" ht="73" customHeight="1">
      <c r="A117" s="214" t="s">
        <v>342</v>
      </c>
      <c r="B117" s="215" t="s">
        <v>343</v>
      </c>
      <c r="C117" s="216">
        <v>2</v>
      </c>
      <c r="D117" s="228"/>
      <c r="E117" s="217"/>
      <c r="F117" s="218" t="s">
        <v>344</v>
      </c>
      <c r="G117" s="218" t="s">
        <v>345</v>
      </c>
      <c r="H117" s="230"/>
    </row>
    <row r="118" spans="1:11" ht="61" customHeight="1">
      <c r="A118" s="214" t="s">
        <v>346</v>
      </c>
      <c r="B118" s="215" t="s">
        <v>347</v>
      </c>
      <c r="C118" s="216">
        <v>4</v>
      </c>
      <c r="D118" s="228"/>
      <c r="E118" s="217"/>
      <c r="F118" s="218" t="s">
        <v>348</v>
      </c>
      <c r="G118" s="218" t="s">
        <v>349</v>
      </c>
      <c r="H118" s="230"/>
    </row>
    <row r="119" spans="1:11" ht="121" customHeight="1">
      <c r="A119" s="214" t="s">
        <v>350</v>
      </c>
      <c r="B119" s="215" t="s">
        <v>351</v>
      </c>
      <c r="C119" s="216">
        <v>5</v>
      </c>
      <c r="D119" s="228"/>
      <c r="E119" s="217"/>
      <c r="F119" s="218" t="s">
        <v>352</v>
      </c>
      <c r="G119" s="218" t="s">
        <v>353</v>
      </c>
      <c r="H119" s="230"/>
    </row>
    <row r="120" spans="1:11" ht="46" customHeight="1">
      <c r="A120" s="214" t="s">
        <v>354</v>
      </c>
      <c r="B120" s="215" t="s">
        <v>355</v>
      </c>
      <c r="C120" s="216">
        <v>2</v>
      </c>
      <c r="D120" s="228"/>
      <c r="E120" s="217"/>
      <c r="F120" s="218" t="s">
        <v>356</v>
      </c>
      <c r="G120" s="218" t="s">
        <v>357</v>
      </c>
      <c r="H120" s="230"/>
    </row>
    <row r="121" spans="1:11" ht="61" customHeight="1">
      <c r="A121" s="214" t="s">
        <v>358</v>
      </c>
      <c r="B121" s="215" t="s">
        <v>359</v>
      </c>
      <c r="C121" s="216">
        <v>2</v>
      </c>
      <c r="D121" s="228"/>
      <c r="E121" s="217"/>
      <c r="F121" s="218" t="s">
        <v>360</v>
      </c>
      <c r="G121" s="218" t="s">
        <v>361</v>
      </c>
      <c r="H121" s="230"/>
    </row>
    <row r="122" spans="1:11" ht="195" customHeight="1">
      <c r="A122" s="214" t="s">
        <v>362</v>
      </c>
      <c r="B122" s="215" t="s">
        <v>363</v>
      </c>
      <c r="C122" s="216">
        <v>9</v>
      </c>
      <c r="D122" s="228"/>
      <c r="E122" s="217"/>
      <c r="F122" s="218" t="s">
        <v>364</v>
      </c>
      <c r="G122" s="218" t="s">
        <v>365</v>
      </c>
      <c r="H122" s="230"/>
    </row>
    <row r="123" spans="1:11" ht="30" customHeight="1">
      <c r="A123" s="214" t="s">
        <v>366</v>
      </c>
      <c r="B123" s="215" t="s">
        <v>367</v>
      </c>
      <c r="C123" s="216">
        <v>1</v>
      </c>
      <c r="D123" s="228"/>
      <c r="E123" s="217"/>
      <c r="F123" s="218" t="s">
        <v>368</v>
      </c>
      <c r="G123" s="218" t="s">
        <v>369</v>
      </c>
      <c r="H123" s="230"/>
    </row>
    <row r="124" spans="1:11" ht="120" customHeight="1">
      <c r="A124" s="214" t="s">
        <v>370</v>
      </c>
      <c r="B124" s="215" t="s">
        <v>371</v>
      </c>
      <c r="C124" s="216">
        <v>5</v>
      </c>
      <c r="D124" s="228"/>
      <c r="E124" s="217"/>
      <c r="F124" s="218" t="s">
        <v>372</v>
      </c>
      <c r="G124" s="218" t="s">
        <v>373</v>
      </c>
      <c r="H124" s="230"/>
    </row>
    <row r="125" spans="1:11" ht="197" customHeight="1">
      <c r="A125" s="214" t="s">
        <v>374</v>
      </c>
      <c r="B125" s="215" t="s">
        <v>375</v>
      </c>
      <c r="C125" s="216">
        <v>3</v>
      </c>
      <c r="D125" s="228"/>
      <c r="E125" s="217"/>
      <c r="F125" s="218" t="s">
        <v>376</v>
      </c>
      <c r="G125" s="218" t="s">
        <v>377</v>
      </c>
      <c r="H125" s="230"/>
    </row>
    <row r="126" spans="1:11" ht="21">
      <c r="A126" s="207" t="s">
        <v>378</v>
      </c>
      <c r="B126" s="185"/>
      <c r="C126" s="186"/>
      <c r="D126" s="186"/>
      <c r="E126" s="186"/>
      <c r="F126" s="187"/>
      <c r="G126" s="187"/>
      <c r="H126" s="208"/>
      <c r="I126" s="99"/>
      <c r="J126" s="99"/>
      <c r="K126" s="118"/>
    </row>
    <row r="127" spans="1:11" ht="30">
      <c r="A127" s="203" t="s">
        <v>126</v>
      </c>
      <c r="B127" s="188"/>
      <c r="C127" s="189" t="s">
        <v>127</v>
      </c>
      <c r="D127" s="189" t="s">
        <v>128</v>
      </c>
      <c r="E127" s="190" t="s">
        <v>123</v>
      </c>
      <c r="F127" s="191"/>
      <c r="G127" s="191"/>
      <c r="H127" s="204"/>
      <c r="I127" s="99"/>
      <c r="J127" s="99"/>
      <c r="K127" s="118"/>
    </row>
    <row r="128" spans="1:11" ht="21">
      <c r="A128" s="205"/>
      <c r="B128" s="192"/>
      <c r="C128" s="193">
        <f>SUM(C130:C135)</f>
        <v>31</v>
      </c>
      <c r="D128" s="194">
        <f>SUM(D130:D135)</f>
        <v>0</v>
      </c>
      <c r="E128" s="194"/>
      <c r="F128" s="195">
        <f>IF(D128&lt;15,15-D128,0)</f>
        <v>15</v>
      </c>
      <c r="G128" s="196" t="s">
        <v>129</v>
      </c>
      <c r="H128" s="204"/>
      <c r="I128" s="99"/>
      <c r="J128" s="99"/>
      <c r="K128" s="118"/>
    </row>
    <row r="129" spans="1:11" ht="26">
      <c r="A129" s="309" t="s">
        <v>126</v>
      </c>
      <c r="B129" s="310"/>
      <c r="C129" s="197" t="s">
        <v>130</v>
      </c>
      <c r="D129" s="197" t="s">
        <v>131</v>
      </c>
      <c r="E129" s="197" t="s">
        <v>132</v>
      </c>
      <c r="F129" s="251" t="s">
        <v>133</v>
      </c>
      <c r="G129" s="238" t="s">
        <v>134</v>
      </c>
      <c r="H129" s="206" t="s">
        <v>135</v>
      </c>
      <c r="I129" s="99"/>
      <c r="J129" s="99"/>
      <c r="K129" s="118"/>
    </row>
    <row r="130" spans="1:11" ht="167" customHeight="1">
      <c r="A130" s="214" t="s">
        <v>379</v>
      </c>
      <c r="B130" s="215" t="s">
        <v>380</v>
      </c>
      <c r="C130" s="216">
        <v>20</v>
      </c>
      <c r="D130" s="228"/>
      <c r="E130" s="217"/>
      <c r="F130" s="218" t="s">
        <v>381</v>
      </c>
      <c r="G130" s="218" t="s">
        <v>382</v>
      </c>
      <c r="H130" s="230"/>
    </row>
    <row r="131" spans="1:11" ht="48">
      <c r="A131" s="214" t="s">
        <v>383</v>
      </c>
      <c r="B131" s="215" t="s">
        <v>384</v>
      </c>
      <c r="C131" s="216">
        <v>3</v>
      </c>
      <c r="D131" s="228"/>
      <c r="E131" s="217"/>
      <c r="F131" s="218" t="s">
        <v>385</v>
      </c>
      <c r="G131" s="218" t="s">
        <v>386</v>
      </c>
      <c r="H131" s="230"/>
    </row>
    <row r="132" spans="1:11" ht="32">
      <c r="A132" s="214" t="s">
        <v>387</v>
      </c>
      <c r="B132" s="215" t="s">
        <v>388</v>
      </c>
      <c r="C132" s="216">
        <v>1</v>
      </c>
      <c r="D132" s="228"/>
      <c r="E132" s="217"/>
      <c r="F132" s="219" t="s">
        <v>389</v>
      </c>
      <c r="G132" s="218" t="s">
        <v>390</v>
      </c>
      <c r="H132" s="230"/>
    </row>
    <row r="133" spans="1:11" ht="48">
      <c r="A133" s="214" t="s">
        <v>391</v>
      </c>
      <c r="B133" s="215" t="s">
        <v>392</v>
      </c>
      <c r="C133" s="216">
        <v>1</v>
      </c>
      <c r="D133" s="228"/>
      <c r="E133" s="217"/>
      <c r="F133" s="219" t="s">
        <v>393</v>
      </c>
      <c r="G133" s="218" t="s">
        <v>390</v>
      </c>
      <c r="H133" s="230"/>
    </row>
    <row r="134" spans="1:11" ht="32">
      <c r="A134" s="214" t="s">
        <v>394</v>
      </c>
      <c r="B134" s="215" t="s">
        <v>395</v>
      </c>
      <c r="C134" s="216">
        <v>1</v>
      </c>
      <c r="D134" s="228"/>
      <c r="E134" s="217"/>
      <c r="F134" s="219" t="s">
        <v>396</v>
      </c>
      <c r="G134" s="218" t="s">
        <v>397</v>
      </c>
      <c r="H134" s="230"/>
    </row>
    <row r="135" spans="1:11" ht="76" customHeight="1">
      <c r="A135" s="214" t="s">
        <v>398</v>
      </c>
      <c r="B135" s="215" t="s">
        <v>399</v>
      </c>
      <c r="C135" s="216">
        <v>5</v>
      </c>
      <c r="D135" s="228"/>
      <c r="E135" s="217"/>
      <c r="F135" s="218" t="s">
        <v>400</v>
      </c>
      <c r="G135" s="218" t="s">
        <v>401</v>
      </c>
      <c r="H135" s="230"/>
    </row>
    <row r="136" spans="1:11" ht="21">
      <c r="A136" s="207" t="s">
        <v>402</v>
      </c>
      <c r="B136" s="185"/>
      <c r="C136" s="186"/>
      <c r="D136" s="186"/>
      <c r="E136" s="186"/>
      <c r="F136" s="187"/>
      <c r="G136" s="187"/>
      <c r="H136" s="208"/>
      <c r="I136" s="99"/>
      <c r="J136" s="99"/>
      <c r="K136" s="118"/>
    </row>
    <row r="137" spans="1:11" ht="30">
      <c r="A137" s="203" t="s">
        <v>126</v>
      </c>
      <c r="B137" s="188"/>
      <c r="C137" s="189" t="s">
        <v>127</v>
      </c>
      <c r="D137" s="189" t="s">
        <v>128</v>
      </c>
      <c r="E137" s="190" t="s">
        <v>123</v>
      </c>
      <c r="F137" s="191"/>
      <c r="G137" s="191"/>
      <c r="H137" s="204"/>
      <c r="I137" s="99"/>
      <c r="J137" s="99"/>
      <c r="K137" s="118"/>
    </row>
    <row r="138" spans="1:11" ht="21">
      <c r="A138" s="205"/>
      <c r="B138" s="192"/>
      <c r="C138" s="193">
        <f>SUM(C140:C148)</f>
        <v>16</v>
      </c>
      <c r="D138" s="194">
        <f>SUM(D140:D148)</f>
        <v>0</v>
      </c>
      <c r="E138" s="194"/>
      <c r="F138" s="195">
        <f>IF(D138&lt;5,5-D138,0)</f>
        <v>5</v>
      </c>
      <c r="G138" s="196" t="s">
        <v>129</v>
      </c>
      <c r="H138" s="204"/>
      <c r="I138" s="99"/>
      <c r="J138" s="99"/>
      <c r="K138" s="118"/>
    </row>
    <row r="139" spans="1:11" ht="26">
      <c r="A139" s="309" t="s">
        <v>126</v>
      </c>
      <c r="B139" s="310"/>
      <c r="C139" s="197" t="s">
        <v>130</v>
      </c>
      <c r="D139" s="197" t="s">
        <v>131</v>
      </c>
      <c r="E139" s="197" t="s">
        <v>132</v>
      </c>
      <c r="F139" s="251" t="s">
        <v>133</v>
      </c>
      <c r="G139" s="238" t="s">
        <v>134</v>
      </c>
      <c r="H139" s="206" t="s">
        <v>135</v>
      </c>
      <c r="I139" s="99"/>
      <c r="J139" s="99"/>
      <c r="K139" s="118"/>
    </row>
    <row r="140" spans="1:11" ht="76" customHeight="1">
      <c r="A140" s="214" t="s">
        <v>403</v>
      </c>
      <c r="B140" s="215" t="s">
        <v>404</v>
      </c>
      <c r="C140" s="216">
        <v>3</v>
      </c>
      <c r="D140" s="228"/>
      <c r="E140" s="217"/>
      <c r="F140" s="218" t="s">
        <v>405</v>
      </c>
      <c r="G140" s="218" t="s">
        <v>406</v>
      </c>
      <c r="H140" s="230"/>
    </row>
    <row r="141" spans="1:11" ht="61" customHeight="1">
      <c r="A141" s="214" t="s">
        <v>407</v>
      </c>
      <c r="B141" s="215" t="s">
        <v>408</v>
      </c>
      <c r="C141" s="216">
        <v>1</v>
      </c>
      <c r="D141" s="228"/>
      <c r="E141" s="217"/>
      <c r="F141" s="219" t="s">
        <v>409</v>
      </c>
      <c r="G141" s="218" t="s">
        <v>410</v>
      </c>
      <c r="H141" s="230"/>
    </row>
    <row r="142" spans="1:11" ht="49" customHeight="1">
      <c r="A142" s="214" t="s">
        <v>411</v>
      </c>
      <c r="B142" s="215" t="s">
        <v>412</v>
      </c>
      <c r="C142" s="216">
        <v>1</v>
      </c>
      <c r="D142" s="228"/>
      <c r="E142" s="217"/>
      <c r="F142" s="219" t="s">
        <v>413</v>
      </c>
      <c r="G142" s="218" t="s">
        <v>414</v>
      </c>
      <c r="H142" s="230"/>
    </row>
    <row r="143" spans="1:11" ht="59" customHeight="1">
      <c r="A143" s="214" t="s">
        <v>415</v>
      </c>
      <c r="B143" s="215" t="s">
        <v>416</v>
      </c>
      <c r="C143" s="216">
        <v>2</v>
      </c>
      <c r="D143" s="228"/>
      <c r="E143" s="217"/>
      <c r="F143" s="219" t="s">
        <v>417</v>
      </c>
      <c r="G143" s="218" t="s">
        <v>418</v>
      </c>
      <c r="H143" s="230"/>
    </row>
    <row r="144" spans="1:11" ht="64">
      <c r="A144" s="214" t="s">
        <v>419</v>
      </c>
      <c r="B144" s="215" t="s">
        <v>420</v>
      </c>
      <c r="C144" s="216">
        <v>1</v>
      </c>
      <c r="D144" s="228"/>
      <c r="E144" s="217"/>
      <c r="F144" s="219" t="s">
        <v>421</v>
      </c>
      <c r="G144" s="218" t="s">
        <v>422</v>
      </c>
      <c r="H144" s="230"/>
    </row>
    <row r="145" spans="1:8" ht="32">
      <c r="A145" s="214" t="s">
        <v>423</v>
      </c>
      <c r="B145" s="215" t="s">
        <v>424</v>
      </c>
      <c r="C145" s="216">
        <v>1</v>
      </c>
      <c r="D145" s="228"/>
      <c r="E145" s="217"/>
      <c r="F145" s="219" t="s">
        <v>425</v>
      </c>
      <c r="G145" s="218" t="s">
        <v>426</v>
      </c>
      <c r="H145" s="230"/>
    </row>
    <row r="146" spans="1:8" ht="137" customHeight="1">
      <c r="A146" s="214" t="s">
        <v>427</v>
      </c>
      <c r="B146" s="215" t="s">
        <v>428</v>
      </c>
      <c r="C146" s="216">
        <v>5</v>
      </c>
      <c r="D146" s="228"/>
      <c r="E146" s="217"/>
      <c r="F146" s="219" t="s">
        <v>429</v>
      </c>
      <c r="G146" s="218" t="s">
        <v>430</v>
      </c>
      <c r="H146" s="230"/>
    </row>
    <row r="147" spans="1:8" ht="45" customHeight="1">
      <c r="A147" s="214" t="s">
        <v>431</v>
      </c>
      <c r="B147" s="215" t="s">
        <v>432</v>
      </c>
      <c r="C147" s="216">
        <v>1</v>
      </c>
      <c r="D147" s="228"/>
      <c r="E147" s="217"/>
      <c r="F147" s="219" t="s">
        <v>433</v>
      </c>
      <c r="G147" s="218" t="s">
        <v>434</v>
      </c>
      <c r="H147" s="230"/>
    </row>
    <row r="148" spans="1:8" ht="49" thickBot="1">
      <c r="A148" s="220" t="s">
        <v>435</v>
      </c>
      <c r="B148" s="221" t="s">
        <v>436</v>
      </c>
      <c r="C148" s="232">
        <v>1</v>
      </c>
      <c r="D148" s="229"/>
      <c r="E148" s="222"/>
      <c r="F148" s="223" t="s">
        <v>437</v>
      </c>
      <c r="G148" s="224" t="s">
        <v>438</v>
      </c>
      <c r="H148" s="231"/>
    </row>
    <row r="150" spans="1:8">
      <c r="A150" s="118"/>
    </row>
    <row r="154" spans="1:8">
      <c r="A154"/>
      <c r="H154"/>
    </row>
    <row r="155" spans="1:8">
      <c r="A155"/>
      <c r="B155" s="225"/>
      <c r="H155"/>
    </row>
    <row r="156" spans="1:8">
      <c r="A156"/>
      <c r="B156" s="225"/>
      <c r="H156"/>
    </row>
    <row r="157" spans="1:8">
      <c r="A157"/>
      <c r="B157" s="225"/>
      <c r="H157"/>
    </row>
    <row r="158" spans="1:8">
      <c r="A158"/>
      <c r="B158" s="225"/>
      <c r="H158"/>
    </row>
    <row r="159" spans="1:8">
      <c r="A159"/>
      <c r="B159" s="225"/>
      <c r="H159"/>
    </row>
    <row r="160" spans="1:8">
      <c r="A160"/>
      <c r="B160" s="225"/>
      <c r="H160"/>
    </row>
    <row r="161" spans="1:8">
      <c r="A161"/>
      <c r="H161"/>
    </row>
    <row r="164" spans="1:8">
      <c r="A164"/>
      <c r="H164"/>
    </row>
    <row r="165" spans="1:8">
      <c r="A165"/>
      <c r="D165" s="226"/>
      <c r="E165" s="226"/>
      <c r="F165" s="227"/>
      <c r="H165"/>
    </row>
    <row r="166" spans="1:8">
      <c r="A166"/>
      <c r="D166" s="226"/>
      <c r="E166" s="226"/>
      <c r="F166" s="227"/>
      <c r="H166"/>
    </row>
    <row r="167" spans="1:8">
      <c r="A167"/>
      <c r="D167" s="226"/>
      <c r="E167" s="226"/>
      <c r="F167" s="227"/>
      <c r="H167"/>
    </row>
    <row r="168" spans="1:8">
      <c r="A168"/>
      <c r="D168" s="226"/>
      <c r="E168" s="226"/>
      <c r="F168" s="227"/>
      <c r="H168"/>
    </row>
    <row r="169" spans="1:8">
      <c r="A169"/>
      <c r="D169" s="226"/>
      <c r="E169" s="226"/>
      <c r="F169" s="227"/>
      <c r="H169"/>
    </row>
    <row r="170" spans="1:8">
      <c r="A170"/>
      <c r="D170" s="226"/>
      <c r="E170" s="226"/>
      <c r="F170" s="227"/>
      <c r="H170"/>
    </row>
    <row r="171" spans="1:8">
      <c r="A171"/>
      <c r="H171"/>
    </row>
  </sheetData>
  <sheetProtection algorithmName="SHA-512" hashValue="FTZvaC2W6xIfq0G24S8HJ6/ut4G21rBCXCj4zPBxGp8dscoXgYrb8T6bc2iocr8qV/dRTvBOpmv/lsvGpCNXpA==" saltValue="Bxgs7FhePIpDovKeNhI/1g==" spinCount="100000" sheet="1" selectLockedCells="1"/>
  <mergeCells count="34">
    <mergeCell ref="A98:B98"/>
    <mergeCell ref="A115:B115"/>
    <mergeCell ref="A129:B129"/>
    <mergeCell ref="A139:B139"/>
    <mergeCell ref="C10:F10"/>
    <mergeCell ref="A73:B73"/>
    <mergeCell ref="C11:F11"/>
    <mergeCell ref="C12:F12"/>
    <mergeCell ref="C13:F13"/>
    <mergeCell ref="C14:F14"/>
    <mergeCell ref="C15:F15"/>
    <mergeCell ref="C16:F16"/>
    <mergeCell ref="C17:F17"/>
    <mergeCell ref="A36:H36"/>
    <mergeCell ref="A1:H1"/>
    <mergeCell ref="A2:H2"/>
    <mergeCell ref="C5:F5"/>
    <mergeCell ref="C6:F6"/>
    <mergeCell ref="C7:F7"/>
    <mergeCell ref="A5:B5"/>
    <mergeCell ref="A6:B6"/>
    <mergeCell ref="A7:B7"/>
    <mergeCell ref="C8:F8"/>
    <mergeCell ref="C9:F9"/>
    <mergeCell ref="A11:B11"/>
    <mergeCell ref="A12:B12"/>
    <mergeCell ref="A52:B52"/>
    <mergeCell ref="A8:B8"/>
    <mergeCell ref="A9:B9"/>
    <mergeCell ref="A13:B13"/>
    <mergeCell ref="A14:B14"/>
    <mergeCell ref="A15:B15"/>
    <mergeCell ref="A16:B16"/>
    <mergeCell ref="A17:B17"/>
  </mergeCells>
  <phoneticPr fontId="37" type="noConversion"/>
  <printOptions horizontalCentered="1"/>
  <pageMargins left="0.7" right="0.7" top="0.75" bottom="0.75" header="0.3" footer="0.3"/>
  <pageSetup scale="48" fitToHeight="22" orientation="landscape" r:id="rId1"/>
  <headerFooter>
    <oddFooter>&amp;C&amp;G&amp;R&amp;P of &amp;N</oddFooter>
  </headerFooter>
  <rowBreaks count="5" manualBreakCount="5">
    <brk id="69" max="7" man="1"/>
    <brk id="94" max="7" man="1"/>
    <brk id="111" max="7" man="1"/>
    <brk id="125" max="7" man="1"/>
    <brk id="135" max="7" man="1"/>
  </rowBreaks>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Project Registration</vt:lpstr>
      <vt:lpstr>Land Dev Cert</vt:lpstr>
      <vt:lpstr>Instructions!Print_Area</vt:lpstr>
      <vt:lpstr>'Land Dev Cert'!Print_Area</vt:lpstr>
      <vt:lpstr>'Project Registration'!Print_Area</vt:lpstr>
      <vt:lpstr>'Project Registration'!Print_Titles</vt:lpstr>
    </vt:vector>
  </TitlesOfParts>
  <Manager/>
  <Company>The Pizzuti Companies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Wrenn</dc:creator>
  <cp:keywords/>
  <dc:description/>
  <cp:lastModifiedBy>Stacy Ossowicz</cp:lastModifiedBy>
  <cp:revision/>
  <dcterms:created xsi:type="dcterms:W3CDTF">2010-08-24T17:24:16Z</dcterms:created>
  <dcterms:modified xsi:type="dcterms:W3CDTF">2025-01-02T16:38:31Z</dcterms:modified>
  <cp:category/>
  <cp:contentStatus/>
</cp:coreProperties>
</file>