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saveExternalLinkValues="0" autoCompressPictures="0"/>
  <mc:AlternateContent xmlns:mc="http://schemas.openxmlformats.org/markup-compatibility/2006">
    <mc:Choice Requires="x15">
      <x15ac:absPath xmlns:x15ac="http://schemas.microsoft.com/office/spreadsheetml/2010/11/ac" url="/Users/stacyossowicz/TCS Dropbox/1- Trifecta Construction Server/FGBC Standard Documents Revision Folder/1 2022/Commercial  V4 2022/"/>
    </mc:Choice>
  </mc:AlternateContent>
  <xr:revisionPtr revIDLastSave="0" documentId="13_ncr:1_{397A337D-74C9-5F41-B0F3-E2AAE223C110}" xr6:coauthVersionLast="47" xr6:coauthVersionMax="47" xr10:uidLastSave="{00000000-0000-0000-0000-000000000000}"/>
  <bookViews>
    <workbookView xWindow="35340" yWindow="500" windowWidth="33460" windowHeight="26220" tabRatio="984" activeTab="1" xr2:uid="{00000000-000D-0000-FFFF-FFFF00000000}"/>
  </bookViews>
  <sheets>
    <sheet name="Prerequisites" sheetId="1" state="hidden" r:id="rId1"/>
    <sheet name="Instructions" sheetId="2" r:id="rId2"/>
    <sheet name="Project Registration and Team" sheetId="3" r:id="rId3"/>
    <sheet name="Final Application" sheetId="4" r:id="rId4"/>
    <sheet name="1 Project Management" sheetId="5" r:id="rId5"/>
    <sheet name="2 Energy " sheetId="6" r:id="rId6"/>
    <sheet name="3 Water" sheetId="7" r:id="rId7"/>
    <sheet name="4 Site" sheetId="8" r:id="rId8"/>
    <sheet name="5 Health" sheetId="9" r:id="rId9"/>
    <sheet name="6 Materials" sheetId="10" r:id="rId10"/>
    <sheet name="Materials Worksheet" sheetId="11" r:id="rId11"/>
    <sheet name="7 Disaster Mitigation" sheetId="12" r:id="rId12"/>
    <sheet name="Disaster Mitigation (2)" sheetId="13" state="hidden" r:id="rId13"/>
    <sheet name="V2" sheetId="14" state="hidden" r:id="rId14"/>
    <sheet name="8 Innovation " sheetId="15" r:id="rId15"/>
    <sheet name="LONG SUMMARY Evaluator" sheetId="16" r:id="rId16"/>
    <sheet name="Sheet1" sheetId="21" r:id="rId17"/>
    <sheet name="Long Summary Deailed" sheetId="17" state="hidden" r:id="rId18"/>
    <sheet name="DESIGN REVIEW CREDITS" sheetId="18" state="hidden" r:id="rId19"/>
    <sheet name="Submittals" sheetId="19" state="hidden" r:id="rId20"/>
    <sheet name="Evaluator Sumary" sheetId="20" state="hidden" r:id="rId21"/>
  </sheets>
  <externalReferences>
    <externalReference r:id="rId22"/>
  </externalReferences>
  <definedNames>
    <definedName name="_">Prerequisites!$E$34:$E$37</definedName>
    <definedName name="access" localSheetId="8">'5 Health'!$H$83:$H$87</definedName>
    <definedName name="access" localSheetId="9">'6 Materials'!$H$57:$H$61</definedName>
    <definedName name="access" localSheetId="11">'7 Disaster Mitigation'!$H$46:$H$50</definedName>
    <definedName name="access" localSheetId="12">'Disaster Mitigation (2)'!$K$38:$K$41</definedName>
    <definedName name="access">'4 Site'!$H$136:$H$139</definedName>
    <definedName name="Access_to_Basic_Services" localSheetId="8">'5 Health'!$H$89:$H$114</definedName>
    <definedName name="Access_to_Basic_Services" localSheetId="9">'6 Materials'!$H$63:$H$89</definedName>
    <definedName name="Access_to_Basic_Services" localSheetId="11">'7 Disaster Mitigation'!$H$52:$H$78</definedName>
    <definedName name="Access_to_Basic_Services" localSheetId="12">'Disaster Mitigation (2)'!$K$43:$K$67</definedName>
    <definedName name="Access_to_Basic_Services">'4 Site'!$H$141:$H$167</definedName>
    <definedName name="accesscount" localSheetId="8">'5 Health'!$H$89:$H$114</definedName>
    <definedName name="accesscount" localSheetId="9">'6 Materials'!$H$63:$H$89</definedName>
    <definedName name="accesscount" localSheetId="11">'7 Disaster Mitigation'!$H$52:$H$78</definedName>
    <definedName name="accesscount" localSheetId="12">'Disaster Mitigation (2)'!$K$43:$K$67</definedName>
    <definedName name="accesscount">'4 Site'!$H$141:$H$167</definedName>
    <definedName name="blandtothree" localSheetId="8">'5 Health'!$N$75:$N$83</definedName>
    <definedName name="blandtothree" localSheetId="9">'6 Materials'!$N$51:$N$57</definedName>
    <definedName name="blandtothree" localSheetId="11">'7 Disaster Mitigation'!$N$39:$N$44</definedName>
    <definedName name="blandtothree" localSheetId="12">'Disaster Mitigation (2)'!$Q$33:$Q$38</definedName>
    <definedName name="blandtothree">'4 Site'!$O$128:$O$135</definedName>
    <definedName name="blanktohundred" localSheetId="8">'5 Health'!$M$75:$M$81</definedName>
    <definedName name="blanktohundred" localSheetId="9">'6 Materials'!$M$51:$M$55</definedName>
    <definedName name="blanktohundred" localSheetId="11">'7 Disaster Mitigation'!$M$39:$M$44</definedName>
    <definedName name="blanktohundred" localSheetId="12">'Disaster Mitigation (2)'!$P$33:$P$37</definedName>
    <definedName name="blanktohundred">'4 Site'!$N$128:$N$135</definedName>
    <definedName name="cat2credit5" localSheetId="18">#REF!</definedName>
    <definedName name="cat2credit5" localSheetId="20">#REF!</definedName>
    <definedName name="cat2credit5" localSheetId="17">#REF!</definedName>
    <definedName name="cat2credit5">#REF!</definedName>
    <definedName name="contract">'2 Energy '!$J$89:$J$94</definedName>
    <definedName name="daylight" localSheetId="6">'3 Water'!$M$117:$M$121</definedName>
    <definedName name="daylight" localSheetId="7">'4 Site'!$K$149:$K$153</definedName>
    <definedName name="daylight" localSheetId="8">'5 Health'!$J$99:$J$103</definedName>
    <definedName name="daylight" localSheetId="9">'6 Materials'!$J$69:$J$73</definedName>
    <definedName name="daylight" localSheetId="11">'7 Disaster Mitigation'!$J$59:$J$63</definedName>
    <definedName name="daylight" localSheetId="12">'Disaster Mitigation (2)'!$M$50:$M$54</definedName>
    <definedName name="daylight">'2 Energy '!$J$91:$J$95</definedName>
    <definedName name="ddoneandtwo">'[1]Disaster Mitigation'!$G$75:$G$78</definedName>
    <definedName name="dropdownone" localSheetId="18">'[1]Lot Choice'!#REF!</definedName>
    <definedName name="dropdownone" localSheetId="20">'[1]Lot Choice'!#REF!</definedName>
    <definedName name="dropdownone" localSheetId="3">'[1]Lot Choice'!#REF!</definedName>
    <definedName name="dropdownone" localSheetId="17">'[1]Lot Choice'!#REF!</definedName>
    <definedName name="dropdownone" localSheetId="2">'[1]Lot Choice'!#REF!</definedName>
    <definedName name="dropdownone">'[1]Lot Choice'!#REF!</definedName>
    <definedName name="EnergyPerformanceImprovement" localSheetId="4">'1 Project Management'!#REF!</definedName>
    <definedName name="EnergyPerformanceImprovement" localSheetId="5">'2 Energy '!$F$31:$F$39</definedName>
    <definedName name="EnergyPerformanceImprovement" localSheetId="6">'3 Water'!$F$62:$F$81</definedName>
    <definedName name="EnergyPerformanceImprovement" localSheetId="7">'4 Site'!$G$53:$G$53</definedName>
    <definedName name="EnergyPerformanceImprovement" localSheetId="8">'5 Health'!#REF!</definedName>
    <definedName name="EnergyPerformanceImprovement" localSheetId="9">'6 Materials'!#REF!</definedName>
    <definedName name="EnergyPerformanceImprovement" localSheetId="11">'7 Disaster Mitigation'!#REF!</definedName>
    <definedName name="EnergyPerformanceImprovement" localSheetId="12">'Disaster Mitigation (2)'!#REF!</definedName>
    <definedName name="EnergyPerformanceImprovement" localSheetId="20">'Evaluator Sumary'!#REF!</definedName>
    <definedName name="EnergyPerformanceImprovement" localSheetId="3">'Final Application'!#REF!</definedName>
    <definedName name="EnergyPerformanceImprovement" localSheetId="17">'Long Summary Deailed'!#REF!</definedName>
    <definedName name="EnergyPerformanceImprovement" localSheetId="13">'V2'!$G$41:$G$58</definedName>
    <definedName name="energyperformanceimprvement" localSheetId="4">'1 Project Management'!#REF!</definedName>
    <definedName name="energyperformanceimprvement" localSheetId="5">'2 Energy '!$F$31:$F$39</definedName>
    <definedName name="energyperformanceimprvement" localSheetId="6">'3 Water'!$F$62:$F$81</definedName>
    <definedName name="energyperformanceimprvement" localSheetId="7">'4 Site'!$G$53:$G$53</definedName>
    <definedName name="energyperformanceimprvement" localSheetId="8">'5 Health'!#REF!</definedName>
    <definedName name="energyperformanceimprvement" localSheetId="9">'6 Materials'!#REF!</definedName>
    <definedName name="energyperformanceimprvement" localSheetId="11">'7 Disaster Mitigation'!#REF!</definedName>
    <definedName name="energyperformanceimprvement" localSheetId="12">'Disaster Mitigation (2)'!#REF!</definedName>
    <definedName name="energyperformanceimprvement" localSheetId="20">'Evaluator Sumary'!#REF!</definedName>
    <definedName name="energyperformanceimprvement" localSheetId="3">'Final Application'!#REF!</definedName>
    <definedName name="energyperformanceimprvement" localSheetId="17">'Long Summary Deailed'!#REF!</definedName>
    <definedName name="energyperformanceimprvement" localSheetId="13">'V2'!$G$41:$G$58</definedName>
    <definedName name="Energysavings" localSheetId="6">'3 Water'!$I$117:$I$136</definedName>
    <definedName name="Energysavings" localSheetId="7">'4 Site'!$J$150:$J$168</definedName>
    <definedName name="Energysavings" localSheetId="8">'5 Health'!$I$98:$I$115</definedName>
    <definedName name="Energysavings" localSheetId="9">'6 Materials'!$I$70:$I$89</definedName>
    <definedName name="Energysavings" localSheetId="11">'7 Disaster Mitigation'!$I$57:$I$77</definedName>
    <definedName name="Energysavings" localSheetId="12">'Disaster Mitigation (2)'!$L$50:$L$69</definedName>
    <definedName name="Energysavings">'2 Energy '!$I$93:$I$111</definedName>
    <definedName name="FFL" localSheetId="7">'4 Site'!$K$139:$K$143</definedName>
    <definedName name="FFL" localSheetId="8">'5 Health'!$J$88:$J$93</definedName>
    <definedName name="FFL" localSheetId="9">'6 Materials'!$J$60:$J$64</definedName>
    <definedName name="FFL" localSheetId="11">'7 Disaster Mitigation'!$J$47:$J$54</definedName>
    <definedName name="FFL" localSheetId="12">'Disaster Mitigation (2)'!$M$40:$M$45</definedName>
    <definedName name="FFL">'3 Water'!$M$107:$M$111</definedName>
    <definedName name="fflblank" localSheetId="7">'4 Site'!$K$138:$K$143</definedName>
    <definedName name="fflblank" localSheetId="8">'5 Health'!$J$87:$J$93</definedName>
    <definedName name="fflblank" localSheetId="9">'6 Materials'!$J$59:$J$64</definedName>
    <definedName name="fflblank" localSheetId="11">'7 Disaster Mitigation'!$J$47:$J$54</definedName>
    <definedName name="fflblank" localSheetId="12">'Disaster Mitigation (2)'!$M$39:$M$45</definedName>
    <definedName name="fflblank">'3 Water'!$M$106:$M$111</definedName>
    <definedName name="fflenter" localSheetId="7">'4 Site'!$M$128:$M$133</definedName>
    <definedName name="fflenter" localSheetId="8">'5 Health'!$L$75:$L$82</definedName>
    <definedName name="fflenter" localSheetId="9">'6 Materials'!$L$51:$L$56</definedName>
    <definedName name="fflenter" localSheetId="11">'7 Disaster Mitigation'!$L$39:$L$43</definedName>
    <definedName name="fflenter" localSheetId="12">'Disaster Mitigation (2)'!$O$33:$O$37</definedName>
    <definedName name="fflenter">'3 Water'!$O$98:$O$103</definedName>
    <definedName name="FFSprerequisite" localSheetId="6">'3 Water'!$I$98:$I$100</definedName>
    <definedName name="FFSprerequisite" localSheetId="7">'4 Site'!$J$128:$J$133</definedName>
    <definedName name="FFSprerequisite" localSheetId="8">'5 Health'!$I$75:$I$79</definedName>
    <definedName name="FFSprerequisite" localSheetId="9">'6 Materials'!$I$51:$I$53</definedName>
    <definedName name="FFSprerequisite" localSheetId="11">'7 Disaster Mitigation'!$I$39:$I$41</definedName>
    <definedName name="FFSprerequisite" localSheetId="12">'Disaster Mitigation (2)'!$L$32:$L$35</definedName>
    <definedName name="FFSprerequisite">'2 Energy '!$I$74:$I$76</definedName>
    <definedName name="five" localSheetId="20">'Evaluator Sumary'!#REF!</definedName>
    <definedName name="five" localSheetId="3">'Final Application'!#REF!</definedName>
    <definedName name="five" localSheetId="17">'Long Summary Deailed'!#REF!</definedName>
    <definedName name="five">'1 Project Management'!$G$37:$G$39</definedName>
    <definedName name="greenpower" localSheetId="6">'3 Water'!$M$117:$M$120</definedName>
    <definedName name="greenpower" localSheetId="7">'4 Site'!$K$149:$K$152</definedName>
    <definedName name="greenpower" localSheetId="8">'5 Health'!$J$99:$J$102</definedName>
    <definedName name="greenpower" localSheetId="9">'6 Materials'!$J$69:$J$72</definedName>
    <definedName name="greenpower" localSheetId="11">'7 Disaster Mitigation'!$J$59:$J$62</definedName>
    <definedName name="greenpower" localSheetId="12">'Disaster Mitigation (2)'!$M$50:$M$53</definedName>
    <definedName name="greenpower">'2 Energy '!$J$91:$J$94</definedName>
    <definedName name="healthpre" localSheetId="9">'6 Materials'!$J$64:$J$67</definedName>
    <definedName name="healthpre" localSheetId="11">'7 Disaster Mitigation'!$J$54:$J$57</definedName>
    <definedName name="healthpre" localSheetId="12">'Disaster Mitigation (2)'!$M$45:$M$48</definedName>
    <definedName name="healthpre">'5 Health'!$J$93:$J$96</definedName>
    <definedName name="irrigation" localSheetId="7">'4 Site'!$M$135:$M$138</definedName>
    <definedName name="irrigation" localSheetId="8">'5 Health'!$L$84:$L$87</definedName>
    <definedName name="irrigation" localSheetId="9">'6 Materials'!$L$58:$L$61</definedName>
    <definedName name="irrigation" localSheetId="11">'7 Disaster Mitigation'!$L$45:$L$48</definedName>
    <definedName name="irrigation" localSheetId="12">'Disaster Mitigation (2)'!$O$39:$O$42</definedName>
    <definedName name="irrigation">'3 Water'!$O$105:$O$109</definedName>
    <definedName name="loghting" localSheetId="9">'6 Materials'!$R$51:$R$58</definedName>
    <definedName name="loghting" localSheetId="11">'7 Disaster Mitigation'!$R$39:$R$45</definedName>
    <definedName name="loghting" localSheetId="12">'Disaster Mitigation (2)'!$U$33:$U$38</definedName>
    <definedName name="loghting">'5 Health'!$R$75:$R$79</definedName>
    <definedName name="lottoral" localSheetId="8">'5 Health'!$Q$75:$Q$78</definedName>
    <definedName name="lottoral" localSheetId="9">'6 Materials'!$Q$51:$Q$57</definedName>
    <definedName name="lottoral" localSheetId="11">'7 Disaster Mitigation'!$Q$39:$Q$44</definedName>
    <definedName name="lottoral" localSheetId="12">'Disaster Mitigation (2)'!$T$33:$T$37</definedName>
    <definedName name="lottoral">'4 Site'!$R$128:$R$135</definedName>
    <definedName name="N_A">Prerequisites!$E$36:$E$38</definedName>
    <definedName name="NA?yesno" localSheetId="18">#REF!</definedName>
    <definedName name="NA?yesno" localSheetId="20">#REF!</definedName>
    <definedName name="NA?yesno" localSheetId="3">#REF!</definedName>
    <definedName name="NA?yesno" localSheetId="17">#REF!</definedName>
    <definedName name="NA?yesno" localSheetId="2">#REF!</definedName>
    <definedName name="NA?yesno">#REF!</definedName>
    <definedName name="nafive" localSheetId="12">'Disaster Mitigation (2)'!$M$37:$M$40</definedName>
    <definedName name="nafive">'7 Disaster Mitigation'!$J$44:$J$47</definedName>
    <definedName name="naone" localSheetId="8">'5 Health'!$I$75:$I$81</definedName>
    <definedName name="naone" localSheetId="9">'6 Materials'!$I$51:$I$55</definedName>
    <definedName name="naone" localSheetId="11">'7 Disaster Mitigation'!$I$39:$I$42</definedName>
    <definedName name="naone" localSheetId="12">'Disaster Mitigation (2)'!$L$33:$L$36</definedName>
    <definedName name="naone">'4 Site'!$J$128:$J$133</definedName>
    <definedName name="natoten" localSheetId="8">'5 Health'!$L$75:$L$90</definedName>
    <definedName name="natoten" localSheetId="9">'6 Materials'!$L$51:$L$64</definedName>
    <definedName name="natoten" localSheetId="11">'7 Disaster Mitigation'!$L$39:$L$51</definedName>
    <definedName name="natoten" localSheetId="12">'Disaster Mitigation (2)'!$O$33:$O$45</definedName>
    <definedName name="natoten">'4 Site'!$M$128:$M$141</definedName>
    <definedName name="natwo" localSheetId="8">'5 Health'!$J$75:$J$82</definedName>
    <definedName name="natwo" localSheetId="9">'6 Materials'!$J$51:$J$55</definedName>
    <definedName name="natwo" localSheetId="11">'7 Disaster Mitigation'!$J$39:$J$42</definedName>
    <definedName name="natwo" localSheetId="12">'Disaster Mitigation (2)'!$M$33:$M$36</definedName>
    <definedName name="natwo">'4 Site'!$K$128:$K$133</definedName>
    <definedName name="naupto4" localSheetId="8">'5 Health'!$K$75:$K$84</definedName>
    <definedName name="naupto4" localSheetId="9">'6 Materials'!$K$51:$K$57</definedName>
    <definedName name="naupto4" localSheetId="11">'7 Disaster Mitigation'!$K$39:$K$45</definedName>
    <definedName name="naupto4" localSheetId="12">'Disaster Mitigation (2)'!$N$33:$N$39</definedName>
    <definedName name="naupto4">'4 Site'!$L$128:$L$136</definedName>
    <definedName name="one" localSheetId="20">'Evaluator Sumary'!#REF!</definedName>
    <definedName name="one" localSheetId="3">'Final Application'!#REF!</definedName>
    <definedName name="one" localSheetId="17">'Long Summary Deailed'!#REF!</definedName>
    <definedName name="one">'1 Project Management'!$F$29:$F$32</definedName>
    <definedName name="oneonly" localSheetId="6">'3 Water'!$G$100</definedName>
    <definedName name="oneonly" localSheetId="7">'4 Site'!#REF!</definedName>
    <definedName name="oneonly" localSheetId="8">'5 Health'!$H$79</definedName>
    <definedName name="oneonly" localSheetId="9">'6 Materials'!$H$53</definedName>
    <definedName name="oneonly" localSheetId="11">'7 Disaster Mitigation'!#REF!</definedName>
    <definedName name="oneonly" localSheetId="12">'Disaster Mitigation (2)'!$K$35</definedName>
    <definedName name="oneonly">'2 Energy '!$G$76</definedName>
    <definedName name="onetwo" localSheetId="6">'3 Water'!$G$103:$G$104</definedName>
    <definedName name="onetwo" localSheetId="7">'4 Site'!$H$135:$H$135</definedName>
    <definedName name="onetwo" localSheetId="8">'5 Health'!$H$82:$H$82</definedName>
    <definedName name="onetwo" localSheetId="9">'6 Materials'!$H$56:$H$56</definedName>
    <definedName name="onetwo" localSheetId="11">'7 Disaster Mitigation'!$H$44:$H$44</definedName>
    <definedName name="onetwo" localSheetId="12">'Disaster Mitigation (2)'!$K$37:$K$37</definedName>
    <definedName name="onetwo">'2 Energy '!$G$78:$G$79</definedName>
    <definedName name="prereq">'4 Site'!$K$139:$K$142</definedName>
    <definedName name="prerequisites" localSheetId="6">'3 Water'!$I$98:$I$100</definedName>
    <definedName name="prerequisites" localSheetId="7">'4 Site'!$J$128:$J$133</definedName>
    <definedName name="prerequisites" localSheetId="8">'5 Health'!$I$75:$I$79</definedName>
    <definedName name="prerequisites" localSheetId="9">'6 Materials'!$I$51:$I$53</definedName>
    <definedName name="prerequisites" localSheetId="11">'7 Disaster Mitigation'!$I$39:$I$41</definedName>
    <definedName name="prerequisites" localSheetId="12">'Disaster Mitigation (2)'!$L$33:$L$35</definedName>
    <definedName name="prerequisites">'2 Energy '!$I$74:$I$76</definedName>
    <definedName name="Prerequisitesblank" localSheetId="6">'3 Water'!$I$98:$I$100</definedName>
    <definedName name="Prerequisitesblank" localSheetId="7">'4 Site'!$J$128:$J$133</definedName>
    <definedName name="Prerequisitesblank" localSheetId="8">'5 Health'!$I$75:$I$79</definedName>
    <definedName name="Prerequisitesblank" localSheetId="9">'6 Materials'!$I$51:$I$53</definedName>
    <definedName name="Prerequisitesblank" localSheetId="11">'7 Disaster Mitigation'!$I$39:$I$41</definedName>
    <definedName name="Prerequisitesblank" localSheetId="12">'Disaster Mitigation (2)'!$L$24:$L$35</definedName>
    <definedName name="Prerequisitesblank">'2 Energy '!$I$74:$I$76</definedName>
    <definedName name="_xlnm.Print_Area" localSheetId="4">'1 Project Management'!$A$1:$F$28</definedName>
    <definedName name="_xlnm.Print_Area" localSheetId="5">'2 Energy '!$A$1:$G$72</definedName>
    <definedName name="_xlnm.Print_Area" localSheetId="6">'3 Water'!$A$1:$G$94</definedName>
    <definedName name="_xlnm.Print_Area" localSheetId="7">'4 Site'!$A$1:$H$128</definedName>
    <definedName name="_xlnm.Print_Area" localSheetId="8">'5 Health'!$A$1:$H$78</definedName>
    <definedName name="_xlnm.Print_Area" localSheetId="9">'6 Materials'!$A$1:$H$51</definedName>
    <definedName name="_xlnm.Print_Area" localSheetId="11">'7 Disaster Mitigation'!$A$1:$H$38</definedName>
    <definedName name="_xlnm.Print_Area" localSheetId="14">'8 Innovation '!$A$1:$I$9</definedName>
    <definedName name="_xlnm.Print_Area" localSheetId="12">'Disaster Mitigation (2)'!$B$1:$J$31</definedName>
    <definedName name="_xlnm.Print_Area" localSheetId="20">'Evaluator Sumary'!$A$1:$K$252</definedName>
    <definedName name="_xlnm.Print_Area" localSheetId="3">'Final Application'!$A$1:$H$44</definedName>
    <definedName name="_xlnm.Print_Area" localSheetId="1">Instructions!$A$1:$H$61</definedName>
    <definedName name="_xlnm.Print_Area" localSheetId="17">'Long Summary Deailed'!$A$1:$K$600</definedName>
    <definedName name="_xlnm.Print_Area" localSheetId="10">'Materials Worksheet'!$A$7:$AD$58</definedName>
    <definedName name="_xlnm.Print_Area" localSheetId="0">Prerequisites!$A$1:$D$33</definedName>
    <definedName name="_xlnm.Print_Area" localSheetId="2">'Project Registration and Team'!$A$1:$E$76</definedName>
    <definedName name="_xlnm.Print_Area" localSheetId="19">Submittals!$A$1:$C$163</definedName>
    <definedName name="_xlnm.Print_Area" localSheetId="13">'V2'!$A$1:$J$355</definedName>
    <definedName name="_xlnm.Print_Titles" localSheetId="10">'Materials Worksheet'!$A:$A</definedName>
    <definedName name="ProjectName">'Project Registration and Team'!$B$8</definedName>
    <definedName name="R_">Prerequisites!$B$6+Prerequisites!$E$36:$E$38</definedName>
    <definedName name="rainwater" localSheetId="7">'4 Site'!$K$128:$K$137</definedName>
    <definedName name="rainwater" localSheetId="8">'5 Health'!$J$75:$J$85</definedName>
    <definedName name="rainwater" localSheetId="9">'6 Materials'!$J$51:$J$58</definedName>
    <definedName name="rainwater" localSheetId="11">'7 Disaster Mitigation'!$J$39:$J$45</definedName>
    <definedName name="rainwater" localSheetId="12">'Disaster Mitigation (2)'!$M$33:$M$38</definedName>
    <definedName name="rainwater">'3 Water'!$M$98:$M$103</definedName>
    <definedName name="recycled" localSheetId="11">'7 Disaster Mitigation'!$S$39:$S$45</definedName>
    <definedName name="recycled" localSheetId="12">'Disaster Mitigation (2)'!$V$33:$V$38</definedName>
    <definedName name="recycled">'6 Materials'!$S$51:$S$58</definedName>
    <definedName name="Renewable" localSheetId="6">'3 Water'!$M$117:$M$130</definedName>
    <definedName name="Renewable" localSheetId="7">'4 Site'!$K$149:$K$162</definedName>
    <definedName name="Renewable" localSheetId="8">'5 Health'!$J$99:$J$111</definedName>
    <definedName name="Renewable" localSheetId="9">'6 Materials'!$J$69:$J$82</definedName>
    <definedName name="Renewable" localSheetId="11">'7 Disaster Mitigation'!$J$59:$J$72</definedName>
    <definedName name="Renewable" localSheetId="12">'Disaster Mitigation (2)'!$M$50:$M$63</definedName>
    <definedName name="Renewable">'2 Energy '!$J$91:$J$104</definedName>
    <definedName name="renewableenergy" localSheetId="4">'1 Project Management'!#REF!</definedName>
    <definedName name="renewableenergy" localSheetId="5">'2 Energy '!#REF!</definedName>
    <definedName name="renewableenergy" localSheetId="6">'3 Water'!#REF!</definedName>
    <definedName name="renewableenergy" localSheetId="7">'4 Site'!#REF!</definedName>
    <definedName name="renewableenergy" localSheetId="8">'5 Health'!#REF!</definedName>
    <definedName name="renewableenergy" localSheetId="9">'6 Materials'!#REF!</definedName>
    <definedName name="renewableenergy" localSheetId="11">'7 Disaster Mitigation'!#REF!</definedName>
    <definedName name="renewableenergy" localSheetId="12">'Disaster Mitigation (2)'!#REF!</definedName>
    <definedName name="renewableenergy" localSheetId="20">'Evaluator Sumary'!#REF!</definedName>
    <definedName name="renewableenergy" localSheetId="3">'Final Application'!#REF!</definedName>
    <definedName name="renewableenergy" localSheetId="17">'Long Summary Deailed'!#REF!</definedName>
    <definedName name="renewableenergy" localSheetId="13">'V2'!$G$60:$G$72</definedName>
    <definedName name="renewables" localSheetId="4">'1 Project Management'!#REF!</definedName>
    <definedName name="renewables" localSheetId="5">'2 Energy '!#REF!</definedName>
    <definedName name="renewables" localSheetId="6">'3 Water'!#REF!</definedName>
    <definedName name="renewables" localSheetId="7">'4 Site'!#REF!</definedName>
    <definedName name="renewables" localSheetId="8">'5 Health'!#REF!</definedName>
    <definedName name="renewables" localSheetId="9">'6 Materials'!#REF!</definedName>
    <definedName name="renewables" localSheetId="11">'7 Disaster Mitigation'!#REF!</definedName>
    <definedName name="renewables" localSheetId="12">'Disaster Mitigation (2)'!#REF!</definedName>
    <definedName name="renewables" localSheetId="20">'Evaluator Sumary'!#REF!</definedName>
    <definedName name="renewables" localSheetId="3">'Final Application'!#REF!</definedName>
    <definedName name="renewables" localSheetId="17">'Long Summary Deailed'!#REF!</definedName>
    <definedName name="renewables" localSheetId="13">'V2'!$G$60:$G$72</definedName>
    <definedName name="Required">Prerequisites!$E$35:$E$37</definedName>
    <definedName name="rrmtl" localSheetId="11">'7 Disaster Mitigation'!$T$39:$T$44</definedName>
    <definedName name="rrmtl" localSheetId="12">'Disaster Mitigation (2)'!$W$33:$W$37</definedName>
    <definedName name="rrmtl">'6 Materials'!$T$51:$T$55</definedName>
    <definedName name="seroonetwowater">'3 Water'!$G$102:$G$104</definedName>
    <definedName name="Sone" localSheetId="8">'5 Health'!$H$75:$H$81</definedName>
    <definedName name="Sone" localSheetId="9">'6 Materials'!$H$51:$H$55</definedName>
    <definedName name="Sone" localSheetId="11">'7 Disaster Mitigation'!$H$39:$H$42</definedName>
    <definedName name="Sone" localSheetId="12">'Disaster Mitigation (2)'!$K$33:$K$36</definedName>
    <definedName name="Sone">'4 Site'!$H$128:$H$133</definedName>
    <definedName name="standardgeneral" localSheetId="8">'5 Health'!$O$75:$O$78</definedName>
    <definedName name="standardgeneral" localSheetId="9">'6 Materials'!$O$51:$O$55</definedName>
    <definedName name="standardgeneral" localSheetId="11">'7 Disaster Mitigation'!$O$39:$O$44</definedName>
    <definedName name="standardgeneral" localSheetId="12">'Disaster Mitigation (2)'!$R$33:$R$37</definedName>
    <definedName name="standardgeneral">'4 Site'!$P$128:$P$135</definedName>
    <definedName name="stormwatertreat" localSheetId="8">'5 Health'!$P$75:$P$78</definedName>
    <definedName name="stormwatertreat" localSheetId="9">'6 Materials'!$P$51:$P$57</definedName>
    <definedName name="stormwatertreat" localSheetId="11">'7 Disaster Mitigation'!$P$39:$P$44</definedName>
    <definedName name="stormwatertreat" localSheetId="12">'Disaster Mitigation (2)'!$S$33:$S$37</definedName>
    <definedName name="stormwatertreat">'4 Site'!$Q$128:$Q$135</definedName>
    <definedName name="TargetFinder" localSheetId="6">'3 Water'!$G$120:$G$221</definedName>
    <definedName name="TargetFinder" localSheetId="7">'4 Site'!$H$150:$H$249</definedName>
    <definedName name="TargetFinder" localSheetId="8">'5 Health'!$H$97:$H$194</definedName>
    <definedName name="TargetFinder" localSheetId="9">'6 Materials'!$H$72:$H$172</definedName>
    <definedName name="TargetFinder" localSheetId="11">'7 Disaster Mitigation'!$H$61:$H$161</definedName>
    <definedName name="TargetFinder" localSheetId="12">'Disaster Mitigation (2)'!$K$50:$K$150</definedName>
    <definedName name="TargetFinder">'2 Energy '!$G$90:$G$191</definedName>
    <definedName name="three" localSheetId="20">'Evaluator Sumary'!#REF!</definedName>
    <definedName name="three" localSheetId="3">'Final Application'!#REF!</definedName>
    <definedName name="three" localSheetId="17">'Long Summary Deailed'!#REF!</definedName>
    <definedName name="three">'1 Project Management'!$F$37:$F$39</definedName>
    <definedName name="two" localSheetId="20">'Evaluator Sumary'!#REF!</definedName>
    <definedName name="two" localSheetId="3">'Final Application'!#REF!</definedName>
    <definedName name="two" localSheetId="17">'Long Summary Deailed'!#REF!</definedName>
    <definedName name="two">'1 Project Management'!$F$33:$F$34</definedName>
    <definedName name="understand">[1]Site!$I$51:$I$53</definedName>
    <definedName name="Yes">Prerequisites!$E$36:$E$38</definedName>
    <definedName name="Z_F1B267DB_70DC_6F42_AC92_32AC1AD9EEAB_.wvu.Cols" localSheetId="5" hidden="1">'2 Energy '!$I:$J</definedName>
    <definedName name="Z_F1B267DB_70DC_6F42_AC92_32AC1AD9EEAB_.wvu.Cols" localSheetId="6" hidden="1">'3 Water'!$I:$M,'3 Water'!$O:$S</definedName>
    <definedName name="Z_F1B267DB_70DC_6F42_AC92_32AC1AD9EEAB_.wvu.Cols" localSheetId="7" hidden="1">'4 Site'!$J:$Y</definedName>
    <definedName name="Z_F1B267DB_70DC_6F42_AC92_32AC1AD9EEAB_.wvu.Cols" localSheetId="8" hidden="1">'5 Health'!$I:$J,'5 Health'!$O:$R</definedName>
    <definedName name="Z_F1B267DB_70DC_6F42_AC92_32AC1AD9EEAB_.wvu.Cols" localSheetId="9" hidden="1">'6 Materials'!$J:$J</definedName>
    <definedName name="Z_F1B267DB_70DC_6F42_AC92_32AC1AD9EEAB_.wvu.PrintArea" localSheetId="4" hidden="1">'1 Project Management'!$A$1:$F$28</definedName>
    <definedName name="Z_F1B267DB_70DC_6F42_AC92_32AC1AD9EEAB_.wvu.PrintArea" localSheetId="5" hidden="1">'2 Energy '!$A$1:$G$72</definedName>
    <definedName name="Z_F1B267DB_70DC_6F42_AC92_32AC1AD9EEAB_.wvu.PrintArea" localSheetId="6" hidden="1">'3 Water'!$A$1:$G$94</definedName>
    <definedName name="Z_F1B267DB_70DC_6F42_AC92_32AC1AD9EEAB_.wvu.PrintArea" localSheetId="7" hidden="1">'4 Site'!$A$1:$H$128</definedName>
    <definedName name="Z_F1B267DB_70DC_6F42_AC92_32AC1AD9EEAB_.wvu.PrintArea" localSheetId="8" hidden="1">'5 Health'!$A$1:$H$78</definedName>
    <definedName name="Z_F1B267DB_70DC_6F42_AC92_32AC1AD9EEAB_.wvu.PrintArea" localSheetId="9" hidden="1">'6 Materials'!$A$1:$H$51</definedName>
    <definedName name="Z_F1B267DB_70DC_6F42_AC92_32AC1AD9EEAB_.wvu.PrintArea" localSheetId="11" hidden="1">'7 Disaster Mitigation'!$A$1:$H$38</definedName>
    <definedName name="Z_F1B267DB_70DC_6F42_AC92_32AC1AD9EEAB_.wvu.PrintArea" localSheetId="14" hidden="1">'8 Innovation '!$A$1:$I$9</definedName>
    <definedName name="Z_F1B267DB_70DC_6F42_AC92_32AC1AD9EEAB_.wvu.PrintArea" localSheetId="12" hidden="1">'Disaster Mitigation (2)'!$B$1:$J$31</definedName>
    <definedName name="Z_F1B267DB_70DC_6F42_AC92_32AC1AD9EEAB_.wvu.PrintArea" localSheetId="20" hidden="1">'Evaluator Sumary'!$A$1:$K$252</definedName>
    <definedName name="Z_F1B267DB_70DC_6F42_AC92_32AC1AD9EEAB_.wvu.PrintArea" localSheetId="3" hidden="1">'Final Application'!$A$1:$H$44</definedName>
    <definedName name="Z_F1B267DB_70DC_6F42_AC92_32AC1AD9EEAB_.wvu.PrintArea" localSheetId="1" hidden="1">Instructions!$A$1:$H$61</definedName>
    <definedName name="Z_F1B267DB_70DC_6F42_AC92_32AC1AD9EEAB_.wvu.PrintArea" localSheetId="17" hidden="1">'Long Summary Deailed'!$A$1:$K$600</definedName>
    <definedName name="Z_F1B267DB_70DC_6F42_AC92_32AC1AD9EEAB_.wvu.PrintArea" localSheetId="10" hidden="1">'Materials Worksheet'!$A$7:$AD$58</definedName>
    <definedName name="Z_F1B267DB_70DC_6F42_AC92_32AC1AD9EEAB_.wvu.PrintArea" localSheetId="0" hidden="1">Prerequisites!$A$1:$D$33</definedName>
    <definedName name="Z_F1B267DB_70DC_6F42_AC92_32AC1AD9EEAB_.wvu.PrintArea" localSheetId="2" hidden="1">'Project Registration and Team'!$A$1:$E$76</definedName>
    <definedName name="Z_F1B267DB_70DC_6F42_AC92_32AC1AD9EEAB_.wvu.PrintArea" localSheetId="19" hidden="1">Submittals!$A$1:$C$163</definedName>
    <definedName name="Z_F1B267DB_70DC_6F42_AC92_32AC1AD9EEAB_.wvu.PrintArea" localSheetId="13" hidden="1">'V2'!$A$1:$J$355</definedName>
    <definedName name="Z_F1B267DB_70DC_6F42_AC92_32AC1AD9EEAB_.wvu.PrintTitles" localSheetId="10" hidden="1">'Materials Worksheet'!$A:$A</definedName>
    <definedName name="Z_F1B267DB_70DC_6F42_AC92_32AC1AD9EEAB_.wvu.Rows" localSheetId="4" hidden="1">'1 Project Management'!$29:$45</definedName>
    <definedName name="Z_F1B267DB_70DC_6F42_AC92_32AC1AD9EEAB_.wvu.Rows" localSheetId="5" hidden="1">'2 Energy '!$32:$38,'2 Energy '!$74:$190</definedName>
    <definedName name="Z_F1B267DB_70DC_6F42_AC92_32AC1AD9EEAB_.wvu.Rows" localSheetId="6" hidden="1">'3 Water'!#REF!,'3 Water'!$96:$215</definedName>
    <definedName name="Z_F1B267DB_70DC_6F42_AC92_32AC1AD9EEAB_.wvu.Rows" localSheetId="7" hidden="1">'4 Site'!$130:$203</definedName>
    <definedName name="Z_F1B267DB_70DC_6F42_AC92_32AC1AD9EEAB_.wvu.Rows" localSheetId="8" hidden="1">'5 Health'!$79:$167</definedName>
    <definedName name="Z_F1B267DB_70DC_6F42_AC92_32AC1AD9EEAB_.wvu.Rows" localSheetId="9" hidden="1">'6 Materials'!$52:$103</definedName>
    <definedName name="Z_F1B267DB_70DC_6F42_AC92_32AC1AD9EEAB_.wvu.Rows" localSheetId="11" hidden="1">'7 Disaster Mitigation'!$40:$74</definedName>
    <definedName name="Z_F1B267DB_70DC_6F42_AC92_32AC1AD9EEAB_.wvu.Rows" localSheetId="14" hidden="1">'8 Innovation '!$15:$17</definedName>
    <definedName name="Z_F1B267DB_70DC_6F42_AC92_32AC1AD9EEAB_.wvu.Rows" localSheetId="20" hidden="1">'Evaluator Sumary'!$47:$120</definedName>
    <definedName name="Z_F1B267DB_70DC_6F42_AC92_32AC1AD9EEAB_.wvu.Rows" localSheetId="3" hidden="1">'Final Application'!$46:$118</definedName>
    <definedName name="Z_F1B267DB_70DC_6F42_AC92_32AC1AD9EEAB_.wvu.Rows" localSheetId="17" hidden="1">'Long Summary Deailed'!$47:$120</definedName>
    <definedName name="Z_F1B267DB_70DC_6F42_AC92_32AC1AD9EEAB_.wvu.Rows" localSheetId="0" hidden="1">Prerequisites!$5:$5,Prerequisites!$8:$8,Prerequisites!$15:$15,Prerequisites!$24:$24,Prerequisites!$28:$28,Prerequisites!$31:$31</definedName>
    <definedName name="zerofive" localSheetId="6">'3 Water'!$G$108:$G$110</definedName>
    <definedName name="zerofive" localSheetId="7">'4 Site'!$H$139:$H$139</definedName>
    <definedName name="zerofive" localSheetId="8">'5 Health'!$H$87:$H$87</definedName>
    <definedName name="zerofive" localSheetId="9">'6 Materials'!$H$61:$H$61</definedName>
    <definedName name="zerofive" localSheetId="11">'7 Disaster Mitigation'!$H$50:$H$50</definedName>
    <definedName name="zerofive" localSheetId="12">'Disaster Mitigation (2)'!$K$41:$K$41</definedName>
    <definedName name="zerofive">'2 Energy '!$G$82:$G$83</definedName>
    <definedName name="zerofiveten" localSheetId="6">'3 Water'!$G$111:$G$114</definedName>
    <definedName name="zerofiveten" localSheetId="7">'4 Site'!$H$140:$H$144</definedName>
    <definedName name="zerofiveten" localSheetId="8">'5 Health'!$H$88:$H$90</definedName>
    <definedName name="zerofiveten" localSheetId="9">'6 Materials'!$H$62:$H$66</definedName>
    <definedName name="zerofiveten" localSheetId="11">'7 Disaster Mitigation'!$H$51:$H$55</definedName>
    <definedName name="zerofiveten" localSheetId="12">'Disaster Mitigation (2)'!$K$42:$K$44</definedName>
    <definedName name="zerofiveten">'2 Energy '!$G$84:$G$86</definedName>
    <definedName name="zerofour" localSheetId="6">'3 Water'!$G$106:$G$107</definedName>
    <definedName name="zerofour" localSheetId="7">'4 Site'!$H$136:$H$138</definedName>
    <definedName name="zerofour" localSheetId="8">'5 Health'!$H$83:$H$86</definedName>
    <definedName name="zerofour" localSheetId="9">'6 Materials'!$H$57:$H$60</definedName>
    <definedName name="zerofour" localSheetId="11">'7 Disaster Mitigation'!$H$46:$H$49</definedName>
    <definedName name="zerofour" localSheetId="12">'Disaster Mitigation (2)'!$K$38:$K$40</definedName>
    <definedName name="zerofour">'2 Energy '!$G$80:$G$81</definedName>
    <definedName name="zeroone" localSheetId="6">'3 Water'!$G$99:$G$100</definedName>
    <definedName name="zeroone" localSheetId="7">'4 Site'!$H$131:$H$133</definedName>
    <definedName name="zeroone" localSheetId="8">'5 Health'!$H$79:$H$79</definedName>
    <definedName name="zeroone" localSheetId="9">'6 Materials'!$H$52:$H$53</definedName>
    <definedName name="zeroone" localSheetId="11">'7 Disaster Mitigation'!$H$40:$H$42</definedName>
    <definedName name="zeroone" localSheetId="12">'Disaster Mitigation (2)'!$K$34:$K$35</definedName>
    <definedName name="zeroone">'2 Energy '!$G$74:$G$76</definedName>
    <definedName name="zeroonetwo" localSheetId="6">'3 Water'!$G$102:$G$104</definedName>
    <definedName name="zeroonetwo" localSheetId="7">'4 Site'!$H$133:$H$135</definedName>
    <definedName name="zeroonetwo" localSheetId="8">'5 Health'!$H$81:$H$82</definedName>
    <definedName name="zeroonetwo" localSheetId="9">'6 Materials'!$H$55:$H$56</definedName>
    <definedName name="zeroonetwo" localSheetId="11">'7 Disaster Mitigation'!$H$42:$H$44</definedName>
    <definedName name="zeroonetwo" localSheetId="12">'Disaster Mitigation (2)'!$K$36:$K$37</definedName>
    <definedName name="zeroonetwo">'2 Energy '!$G$77:$G$79</definedName>
    <definedName name="zeroten" localSheetId="7">'4 Site'!$J$142:$J$142</definedName>
    <definedName name="zeroten" localSheetId="8">'5 Health'!$I$89:$I$91</definedName>
    <definedName name="zeroten" localSheetId="9">'6 Materials'!$I$63:$I$64</definedName>
    <definedName name="zeroten" localSheetId="11">'7 Disaster Mitigation'!$I$49:$I$50</definedName>
    <definedName name="zeroten" localSheetId="12">'Disaster Mitigation (2)'!$L$43:$L$44</definedName>
    <definedName name="zeroten">'3 Water'!$I$108:$I$109</definedName>
    <definedName name="zerotenblank">'3 Water'!$I$106:$I$109</definedName>
    <definedName name="zerothree" localSheetId="7">'4 Site'!$H$145:$H$146</definedName>
    <definedName name="zerothree" localSheetId="8">'5 Health'!$H$92:$H$93</definedName>
    <definedName name="zerothree" localSheetId="9">'6 Materials'!$H$67:$H$68</definedName>
    <definedName name="zerothree" localSheetId="11">'7 Disaster Mitigation'!$H$56:$H$57</definedName>
    <definedName name="zerothree" localSheetId="12">'Disaster Mitigation (2)'!$K$45:$K$46</definedName>
    <definedName name="zerothree">'3 Water'!$G$115:$G$116</definedName>
    <definedName name="zerotwo">'2 Energy '!$I$88:$I$89</definedName>
  </definedNames>
  <calcPr calcId="191029" concurrentCalc="0"/>
  <customWorkbookViews>
    <customWorkbookView name="Stacy Ossowicz - Personal View" guid="{F1B267DB-70DC-6F42-AC92-32AC1AD9EEAB}" mergeInterval="0" personalView="1" xWindow="32" yWindow="40" windowWidth="1406" windowHeight="866" tabRatio="984" activeSheetId="7"/>
  </customWorkbookViews>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52" i="16" l="1"/>
  <c r="E9" i="21"/>
  <c r="D2" i="21"/>
  <c r="G39" i="16"/>
  <c r="G19" i="16"/>
  <c r="F208" i="16"/>
  <c r="F209" i="16"/>
  <c r="F210" i="16"/>
  <c r="F211" i="16"/>
  <c r="F207" i="16"/>
  <c r="F204" i="16"/>
  <c r="F203" i="16"/>
  <c r="F202" i="16"/>
  <c r="F201" i="16"/>
  <c r="F200" i="16"/>
  <c r="F199" i="16"/>
  <c r="F198" i="16"/>
  <c r="F197" i="16"/>
  <c r="F195" i="16"/>
  <c r="F194" i="16"/>
  <c r="F193" i="16"/>
  <c r="F191" i="16"/>
  <c r="F190" i="16"/>
  <c r="F189" i="16"/>
  <c r="F188" i="16"/>
  <c r="F187" i="16"/>
  <c r="F186" i="16"/>
  <c r="F181" i="16"/>
  <c r="F180" i="16"/>
  <c r="F179" i="16"/>
  <c r="F177" i="16"/>
  <c r="F176" i="16"/>
  <c r="F174" i="16"/>
  <c r="F173" i="16"/>
  <c r="F172" i="16"/>
  <c r="F170" i="16"/>
  <c r="F169" i="16"/>
  <c r="F167" i="16"/>
  <c r="F166" i="16"/>
  <c r="F165" i="16"/>
  <c r="F160" i="16"/>
  <c r="F155" i="16"/>
  <c r="F154" i="16"/>
  <c r="F151" i="16"/>
  <c r="F149" i="16"/>
  <c r="F148" i="16"/>
  <c r="F143" i="16"/>
  <c r="F142" i="16"/>
  <c r="F141" i="16"/>
  <c r="F139" i="16"/>
  <c r="F134" i="16"/>
  <c r="F131" i="16"/>
  <c r="F128" i="16"/>
  <c r="F127" i="16"/>
  <c r="F126" i="16"/>
  <c r="F125" i="16"/>
  <c r="F118" i="16"/>
  <c r="F117" i="16"/>
  <c r="F116" i="16"/>
  <c r="F115" i="16"/>
  <c r="F114" i="16"/>
  <c r="F112" i="16"/>
  <c r="F111" i="16"/>
  <c r="F110" i="16"/>
  <c r="F109" i="16"/>
  <c r="F108" i="16"/>
  <c r="F107" i="16"/>
  <c r="F106" i="16"/>
  <c r="F104" i="16"/>
  <c r="F103" i="16"/>
  <c r="F102" i="16"/>
  <c r="F101" i="16"/>
  <c r="F100" i="16"/>
  <c r="F98" i="16"/>
  <c r="F97" i="16"/>
  <c r="F96" i="16"/>
  <c r="F95" i="16"/>
  <c r="F94" i="16"/>
  <c r="F91" i="16"/>
  <c r="F92" i="16"/>
  <c r="F93" i="16"/>
  <c r="F88" i="16"/>
  <c r="F85" i="16"/>
  <c r="F69" i="16"/>
  <c r="F68" i="16"/>
  <c r="F66" i="16"/>
  <c r="F65" i="16"/>
  <c r="F56" i="16"/>
  <c r="F55" i="16"/>
  <c r="F54" i="16"/>
  <c r="F53" i="16"/>
  <c r="F50" i="16" a="1"/>
  <c r="F50" i="16"/>
  <c r="F49" i="16"/>
  <c r="F48" i="16"/>
  <c r="F47" i="16"/>
  <c r="F42" i="16"/>
  <c r="F34" i="16"/>
  <c r="F32" i="16"/>
  <c r="F31" i="16"/>
  <c r="F30" i="16"/>
  <c r="F29" i="16"/>
  <c r="F28" i="16"/>
  <c r="F25" i="16"/>
  <c r="F23" i="16"/>
  <c r="F22" i="16"/>
  <c r="F21" i="16"/>
  <c r="F20" i="16"/>
  <c r="F19" i="16"/>
  <c r="F18" i="16"/>
  <c r="F17" i="16"/>
  <c r="D48" i="16"/>
  <c r="G181" i="16"/>
  <c r="G180" i="16"/>
  <c r="G179" i="16"/>
  <c r="G175" i="16"/>
  <c r="G176" i="16"/>
  <c r="G177" i="16"/>
  <c r="G173" i="16"/>
  <c r="G174" i="16"/>
  <c r="G172" i="16"/>
  <c r="G25" i="16"/>
  <c r="G24" i="16"/>
  <c r="G23" i="16"/>
  <c r="G22" i="16"/>
  <c r="G21" i="16"/>
  <c r="G20" i="16"/>
  <c r="G18" i="16"/>
  <c r="B208" i="16"/>
  <c r="C29" i="12"/>
  <c r="P16" i="7"/>
  <c r="C21" i="4"/>
  <c r="G53" i="16"/>
  <c r="D80" i="8"/>
  <c r="D72" i="8"/>
  <c r="C66" i="8"/>
  <c r="C65" i="8"/>
  <c r="B12" i="8"/>
  <c r="B6" i="7"/>
  <c r="C52" i="16"/>
  <c r="C40" i="6"/>
  <c r="A42" i="6"/>
  <c r="C44" i="6"/>
  <c r="G160" i="16"/>
  <c r="G159" i="16"/>
  <c r="G158" i="16"/>
  <c r="G157" i="16"/>
  <c r="G155" i="16"/>
  <c r="G154" i="16"/>
  <c r="G152" i="16"/>
  <c r="G151" i="16"/>
  <c r="G150" i="16"/>
  <c r="G149" i="16"/>
  <c r="G148" i="16"/>
  <c r="G147" i="16"/>
  <c r="G146" i="16"/>
  <c r="G145" i="16"/>
  <c r="G143" i="16"/>
  <c r="G142" i="16"/>
  <c r="G141" i="16"/>
  <c r="G140" i="16"/>
  <c r="G139" i="16"/>
  <c r="G136" i="16"/>
  <c r="G137" i="16"/>
  <c r="G135" i="16"/>
  <c r="G134" i="16"/>
  <c r="G132" i="16"/>
  <c r="G131" i="16"/>
  <c r="G201" i="16"/>
  <c r="G200" i="16"/>
  <c r="G197" i="16"/>
  <c r="G202" i="16"/>
  <c r="G203" i="16"/>
  <c r="G204" i="16"/>
  <c r="G198" i="16"/>
  <c r="G199" i="16"/>
  <c r="G195" i="16"/>
  <c r="G194" i="16"/>
  <c r="G193" i="16"/>
  <c r="G191" i="16"/>
  <c r="G190" i="16"/>
  <c r="G189" i="16"/>
  <c r="G188" i="16"/>
  <c r="G187" i="16"/>
  <c r="G186" i="16"/>
  <c r="G170" i="16"/>
  <c r="G169" i="16"/>
  <c r="G168" i="16"/>
  <c r="G167" i="16"/>
  <c r="G166" i="16"/>
  <c r="G165" i="16"/>
  <c r="G116" i="16"/>
  <c r="G112" i="16"/>
  <c r="G111" i="16"/>
  <c r="G110" i="16"/>
  <c r="G109" i="16"/>
  <c r="G128" i="16"/>
  <c r="G127" i="16"/>
  <c r="G126" i="16"/>
  <c r="G125" i="16"/>
  <c r="G122" i="16"/>
  <c r="G123" i="16"/>
  <c r="G121" i="16"/>
  <c r="G119" i="16"/>
  <c r="G118" i="16"/>
  <c r="G117" i="16"/>
  <c r="G115" i="16"/>
  <c r="G114" i="16"/>
  <c r="G107" i="16"/>
  <c r="G108" i="16"/>
  <c r="G106" i="16"/>
  <c r="G101" i="16"/>
  <c r="G102" i="16"/>
  <c r="G103" i="16"/>
  <c r="G104" i="16"/>
  <c r="G100" i="16"/>
  <c r="G94" i="16"/>
  <c r="G95" i="16"/>
  <c r="G96" i="16"/>
  <c r="G97" i="16"/>
  <c r="G98" i="16"/>
  <c r="G93" i="16"/>
  <c r="G92" i="16"/>
  <c r="G91" i="16"/>
  <c r="G89" i="16"/>
  <c r="G88" i="16"/>
  <c r="J55" i="8"/>
  <c r="J60" i="8"/>
  <c r="G36" i="16"/>
  <c r="G37" i="16"/>
  <c r="G34" i="16"/>
  <c r="G32" i="16"/>
  <c r="G31" i="16"/>
  <c r="G30" i="16"/>
  <c r="G29" i="16"/>
  <c r="G28" i="16"/>
  <c r="G85" i="16"/>
  <c r="G54" i="16"/>
  <c r="G55" i="16"/>
  <c r="G56" i="16"/>
  <c r="G58" i="16"/>
  <c r="G59" i="16"/>
  <c r="G60" i="16"/>
  <c r="G61" i="16"/>
  <c r="G62" i="16"/>
  <c r="G63" i="16"/>
  <c r="G65" i="16"/>
  <c r="G66" i="16"/>
  <c r="G68" i="16"/>
  <c r="G69" i="16"/>
  <c r="G71" i="16"/>
  <c r="G72" i="16"/>
  <c r="G73" i="16"/>
  <c r="G74" i="16"/>
  <c r="G75" i="16"/>
  <c r="G77" i="16"/>
  <c r="G78" i="16"/>
  <c r="G80" i="16"/>
  <c r="G81" i="16"/>
  <c r="G82" i="16"/>
  <c r="G83" i="16"/>
  <c r="G50" i="16"/>
  <c r="G49" i="16"/>
  <c r="G48" i="16"/>
  <c r="G47" i="16"/>
  <c r="G46" i="16"/>
  <c r="G45" i="16"/>
  <c r="G42" i="16"/>
  <c r="G44" i="16"/>
  <c r="G43" i="16"/>
  <c r="G41" i="16"/>
  <c r="G40" i="16"/>
  <c r="G17" i="16"/>
  <c r="D132" i="16"/>
  <c r="D131" i="16"/>
  <c r="C117" i="8"/>
  <c r="C189" i="20"/>
  <c r="C37" i="8"/>
  <c r="D88" i="18"/>
  <c r="D107" i="16"/>
  <c r="D88" i="16"/>
  <c r="C66" i="16"/>
  <c r="D54" i="16"/>
  <c r="D55" i="16"/>
  <c r="D56" i="16"/>
  <c r="D53" i="16"/>
  <c r="C75" i="7"/>
  <c r="C74" i="7"/>
  <c r="C73" i="7"/>
  <c r="C81" i="7"/>
  <c r="C80" i="7"/>
  <c r="C79" i="7"/>
  <c r="C78" i="7"/>
  <c r="C77" i="7"/>
  <c r="C76" i="7"/>
  <c r="B48" i="16"/>
  <c r="A48" i="16"/>
  <c r="C48" i="16"/>
  <c r="D30" i="16"/>
  <c r="D31" i="16"/>
  <c r="D32" i="16"/>
  <c r="D28" i="16"/>
  <c r="D29" i="16"/>
  <c r="D18" i="16"/>
  <c r="D17" i="16"/>
  <c r="D19" i="16"/>
  <c r="D20" i="16"/>
  <c r="D21" i="16"/>
  <c r="D22" i="16"/>
  <c r="D23" i="16"/>
  <c r="D24" i="16"/>
  <c r="D25" i="16"/>
  <c r="D34" i="16"/>
  <c r="D37" i="16"/>
  <c r="D36" i="16"/>
  <c r="D39" i="16"/>
  <c r="D40" i="16"/>
  <c r="D41" i="16"/>
  <c r="D44" i="16"/>
  <c r="D47" i="16"/>
  <c r="D49" i="16"/>
  <c r="D50" i="16"/>
  <c r="D204" i="16"/>
  <c r="C204" i="16"/>
  <c r="B204" i="16"/>
  <c r="A204" i="16"/>
  <c r="D203" i="16"/>
  <c r="C203" i="16"/>
  <c r="B203" i="16"/>
  <c r="A203" i="16"/>
  <c r="D202" i="16"/>
  <c r="C202" i="16"/>
  <c r="B202" i="16"/>
  <c r="A202" i="16"/>
  <c r="D200" i="16"/>
  <c r="C200" i="16"/>
  <c r="D201" i="16"/>
  <c r="C201" i="16"/>
  <c r="B201" i="16"/>
  <c r="A201" i="16"/>
  <c r="B200" i="16"/>
  <c r="A200" i="16"/>
  <c r="C8" i="12"/>
  <c r="C108" i="4"/>
  <c r="C32" i="9"/>
  <c r="C100" i="17"/>
  <c r="D82" i="16"/>
  <c r="D66" i="16"/>
  <c r="D59" i="16"/>
  <c r="D63" i="16"/>
  <c r="D62" i="16"/>
  <c r="D61" i="16"/>
  <c r="D60" i="16"/>
  <c r="C41" i="7"/>
  <c r="B6" i="6"/>
  <c r="D43" i="16"/>
  <c r="B51" i="4"/>
  <c r="B52" i="4"/>
  <c r="B53" i="4"/>
  <c r="B60" i="4"/>
  <c r="B61" i="4"/>
  <c r="B62" i="4"/>
  <c r="B63" i="4"/>
  <c r="B64" i="4"/>
  <c r="B65" i="4"/>
  <c r="B66" i="4"/>
  <c r="B67" i="4"/>
  <c r="C67" i="4"/>
  <c r="B68" i="4"/>
  <c r="B69" i="4"/>
  <c r="B70" i="4"/>
  <c r="B71" i="4"/>
  <c r="B72" i="4"/>
  <c r="B78" i="4"/>
  <c r="B73" i="4"/>
  <c r="B79" i="4"/>
  <c r="B80" i="4"/>
  <c r="B81" i="4"/>
  <c r="B82" i="4"/>
  <c r="B83" i="4"/>
  <c r="B86" i="4"/>
  <c r="B87" i="4"/>
  <c r="B88" i="4"/>
  <c r="B89" i="4"/>
  <c r="B90" i="4"/>
  <c r="B91" i="4"/>
  <c r="B92" i="4"/>
  <c r="B93" i="4"/>
  <c r="B94" i="4"/>
  <c r="B98" i="4"/>
  <c r="B99" i="4"/>
  <c r="B100" i="4"/>
  <c r="B101" i="4"/>
  <c r="B95" i="4"/>
  <c r="B104" i="4"/>
  <c r="B105" i="4"/>
  <c r="B106" i="4"/>
  <c r="B108" i="4"/>
  <c r="B109" i="4"/>
  <c r="B110" i="4"/>
  <c r="B112" i="4"/>
  <c r="A113" i="4"/>
  <c r="C113" i="4"/>
  <c r="E113" i="4"/>
  <c r="A114" i="4"/>
  <c r="C114" i="4"/>
  <c r="E114" i="4"/>
  <c r="A115" i="4"/>
  <c r="C115" i="4"/>
  <c r="E115" i="4"/>
  <c r="A116" i="4"/>
  <c r="C116" i="4"/>
  <c r="E116" i="4"/>
  <c r="A117" i="4"/>
  <c r="C117" i="4"/>
  <c r="B102" i="4"/>
  <c r="B49" i="4"/>
  <c r="B84" i="4"/>
  <c r="B54" i="4"/>
  <c r="C112" i="4"/>
  <c r="B6" i="9"/>
  <c r="C130" i="16"/>
  <c r="C27" i="16"/>
  <c r="B6" i="10"/>
  <c r="C163" i="16"/>
  <c r="B6" i="8"/>
  <c r="C87" i="16"/>
  <c r="C50" i="16"/>
  <c r="C45" i="16"/>
  <c r="C44" i="16"/>
  <c r="C43" i="16"/>
  <c r="C199" i="16"/>
  <c r="B199" i="16"/>
  <c r="A199" i="16"/>
  <c r="C198" i="16"/>
  <c r="B198" i="16"/>
  <c r="A198" i="16"/>
  <c r="C197" i="16"/>
  <c r="B197" i="16"/>
  <c r="A197" i="16"/>
  <c r="B196" i="16"/>
  <c r="A196" i="16"/>
  <c r="C194" i="16"/>
  <c r="C195" i="16"/>
  <c r="B194" i="16"/>
  <c r="B195" i="16"/>
  <c r="A194" i="16"/>
  <c r="A195" i="16"/>
  <c r="C193" i="16"/>
  <c r="B193" i="16"/>
  <c r="A193" i="16"/>
  <c r="D191" i="16"/>
  <c r="C191" i="16"/>
  <c r="B191" i="16"/>
  <c r="A191" i="16"/>
  <c r="C190" i="16"/>
  <c r="B190" i="16"/>
  <c r="A190" i="16"/>
  <c r="C189" i="16"/>
  <c r="B189" i="16"/>
  <c r="A189" i="16"/>
  <c r="C188" i="16"/>
  <c r="B188" i="16"/>
  <c r="A188" i="16"/>
  <c r="C187" i="16"/>
  <c r="B187" i="16"/>
  <c r="A187" i="16"/>
  <c r="C186" i="16"/>
  <c r="B186" i="16"/>
  <c r="A186" i="16"/>
  <c r="B185" i="16"/>
  <c r="A185" i="16"/>
  <c r="F175" i="16"/>
  <c r="B181" i="16"/>
  <c r="C181" i="16"/>
  <c r="A181" i="16"/>
  <c r="B180" i="16"/>
  <c r="C180" i="16"/>
  <c r="A180" i="16"/>
  <c r="C179" i="16"/>
  <c r="B179" i="16"/>
  <c r="A179" i="16"/>
  <c r="B178" i="16"/>
  <c r="A178" i="16"/>
  <c r="C177" i="16"/>
  <c r="B177" i="16"/>
  <c r="A177" i="16"/>
  <c r="C175" i="16"/>
  <c r="B175" i="16"/>
  <c r="A175" i="16"/>
  <c r="C174" i="16"/>
  <c r="B174" i="16"/>
  <c r="A174" i="16"/>
  <c r="C173" i="16"/>
  <c r="B173" i="16"/>
  <c r="A173" i="16"/>
  <c r="D173" i="16"/>
  <c r="C172" i="16"/>
  <c r="B172" i="16"/>
  <c r="A172" i="16"/>
  <c r="D170" i="16"/>
  <c r="C170" i="16"/>
  <c r="B170" i="16"/>
  <c r="A170" i="16"/>
  <c r="C169" i="16"/>
  <c r="B169" i="16"/>
  <c r="A169" i="16"/>
  <c r="C168" i="16"/>
  <c r="B168" i="16"/>
  <c r="A168" i="16"/>
  <c r="C167" i="16"/>
  <c r="B167" i="16"/>
  <c r="A167" i="16"/>
  <c r="C166" i="16"/>
  <c r="B166" i="16"/>
  <c r="A166" i="16"/>
  <c r="C165" i="16"/>
  <c r="B165" i="16"/>
  <c r="A165" i="16"/>
  <c r="A164" i="16"/>
  <c r="C160" i="16"/>
  <c r="B160" i="16"/>
  <c r="A160" i="16"/>
  <c r="C159" i="16"/>
  <c r="B159" i="16"/>
  <c r="A159" i="16"/>
  <c r="C158" i="16"/>
  <c r="B158" i="16"/>
  <c r="A158" i="16"/>
  <c r="D160" i="16"/>
  <c r="C157" i="16"/>
  <c r="B157" i="16"/>
  <c r="A157" i="16"/>
  <c r="B156" i="16"/>
  <c r="A156" i="16"/>
  <c r="C155" i="16"/>
  <c r="B155" i="16"/>
  <c r="A155" i="16"/>
  <c r="C154" i="16"/>
  <c r="B154" i="16"/>
  <c r="A154" i="16"/>
  <c r="B153" i="16"/>
  <c r="A153" i="16"/>
  <c r="C149" i="16"/>
  <c r="C150" i="16"/>
  <c r="C151" i="16"/>
  <c r="C152" i="16"/>
  <c r="D152" i="16"/>
  <c r="B152" i="16"/>
  <c r="A152" i="16"/>
  <c r="A150" i="16"/>
  <c r="A151" i="16"/>
  <c r="B150" i="16"/>
  <c r="B151" i="16"/>
  <c r="B149" i="16"/>
  <c r="A149" i="16"/>
  <c r="C148" i="16"/>
  <c r="B148" i="16"/>
  <c r="A148" i="16"/>
  <c r="C147" i="16"/>
  <c r="B147" i="16"/>
  <c r="A147" i="16"/>
  <c r="C146" i="16"/>
  <c r="B146" i="16"/>
  <c r="A146" i="16"/>
  <c r="C145" i="16"/>
  <c r="B145" i="16"/>
  <c r="A145" i="16"/>
  <c r="D143" i="16"/>
  <c r="D142" i="16"/>
  <c r="D141" i="16"/>
  <c r="D140" i="16"/>
  <c r="C140" i="16"/>
  <c r="C141" i="16"/>
  <c r="C142" i="16"/>
  <c r="C143" i="16"/>
  <c r="D139" i="16"/>
  <c r="F140" i="16"/>
  <c r="B143" i="16"/>
  <c r="A143" i="16"/>
  <c r="B142" i="16"/>
  <c r="A142" i="16"/>
  <c r="B141" i="16"/>
  <c r="A141" i="16"/>
  <c r="C139" i="16"/>
  <c r="B140" i="16"/>
  <c r="A140" i="16"/>
  <c r="B139" i="16"/>
  <c r="A139" i="16"/>
  <c r="B136" i="16"/>
  <c r="B137" i="16"/>
  <c r="C135" i="16"/>
  <c r="C136" i="16"/>
  <c r="C137" i="16"/>
  <c r="B135" i="16"/>
  <c r="C128" i="16"/>
  <c r="B127" i="16"/>
  <c r="B128" i="16"/>
  <c r="B126" i="16"/>
  <c r="B125" i="16"/>
  <c r="A125" i="16"/>
  <c r="B124" i="16"/>
  <c r="A124" i="16"/>
  <c r="D122" i="16"/>
  <c r="D123" i="16"/>
  <c r="C122" i="16"/>
  <c r="C123" i="16"/>
  <c r="C121" i="16"/>
  <c r="B121" i="16"/>
  <c r="A121" i="16"/>
  <c r="A120" i="16"/>
  <c r="B119" i="16"/>
  <c r="A119" i="16"/>
  <c r="B118" i="16"/>
  <c r="A118" i="16"/>
  <c r="B117" i="16"/>
  <c r="A117" i="16"/>
  <c r="B116" i="16"/>
  <c r="A116" i="16"/>
  <c r="A115" i="16"/>
  <c r="B112" i="16"/>
  <c r="B111" i="16"/>
  <c r="B108" i="16"/>
  <c r="C119" i="16"/>
  <c r="C118" i="16"/>
  <c r="C117" i="16"/>
  <c r="C116" i="16"/>
  <c r="C115" i="16"/>
  <c r="B115" i="16"/>
  <c r="C114" i="16"/>
  <c r="C111" i="16"/>
  <c r="A112" i="16"/>
  <c r="A111" i="16"/>
  <c r="C109" i="16"/>
  <c r="C110" i="16"/>
  <c r="B107" i="16"/>
  <c r="A138" i="16"/>
  <c r="A135" i="16"/>
  <c r="A136" i="16"/>
  <c r="A137" i="16"/>
  <c r="C134" i="16"/>
  <c r="B134" i="16"/>
  <c r="A134" i="16"/>
  <c r="B133" i="16"/>
  <c r="A133" i="16"/>
  <c r="B132" i="16"/>
  <c r="B131" i="16"/>
  <c r="A132" i="16"/>
  <c r="A131" i="16"/>
  <c r="C127" i="16"/>
  <c r="C126" i="16"/>
  <c r="C125" i="16"/>
  <c r="D125" i="16"/>
  <c r="D126" i="16"/>
  <c r="D110" i="16"/>
  <c r="D109" i="16"/>
  <c r="C112" i="16"/>
  <c r="B110" i="16"/>
  <c r="A110" i="16"/>
  <c r="B109" i="16"/>
  <c r="A109" i="16"/>
  <c r="A108" i="16"/>
  <c r="A107" i="16"/>
  <c r="C107" i="16"/>
  <c r="C108" i="16"/>
  <c r="C101" i="16"/>
  <c r="C102" i="16"/>
  <c r="C103" i="16"/>
  <c r="C104" i="16"/>
  <c r="C100" i="16"/>
  <c r="B114" i="16"/>
  <c r="A114" i="16"/>
  <c r="C106" i="16"/>
  <c r="B106" i="16"/>
  <c r="A106" i="16"/>
  <c r="A105" i="16"/>
  <c r="B101" i="16"/>
  <c r="B103" i="16"/>
  <c r="B104" i="16"/>
  <c r="A101" i="16"/>
  <c r="A102" i="16"/>
  <c r="A103" i="16"/>
  <c r="A104" i="16"/>
  <c r="B100" i="16"/>
  <c r="A100" i="16"/>
  <c r="B92" i="16"/>
  <c r="B93" i="16"/>
  <c r="B94" i="16"/>
  <c r="B97" i="16"/>
  <c r="B98" i="16"/>
  <c r="B91" i="16"/>
  <c r="A92" i="16"/>
  <c r="A93" i="16"/>
  <c r="A94" i="16"/>
  <c r="A95" i="16"/>
  <c r="A96" i="16"/>
  <c r="A97" i="16"/>
  <c r="A98" i="16"/>
  <c r="C94" i="16"/>
  <c r="C95" i="16"/>
  <c r="C96" i="16"/>
  <c r="C97" i="16"/>
  <c r="C98" i="16"/>
  <c r="D94" i="16"/>
  <c r="D95" i="16"/>
  <c r="D96" i="16"/>
  <c r="D97" i="16"/>
  <c r="D93" i="16"/>
  <c r="C93" i="16"/>
  <c r="C92" i="16"/>
  <c r="C91" i="16"/>
  <c r="A91" i="16"/>
  <c r="C89" i="16"/>
  <c r="F83" i="16"/>
  <c r="F82" i="16"/>
  <c r="F81" i="16"/>
  <c r="F80" i="16"/>
  <c r="F78" i="16"/>
  <c r="F77" i="16"/>
  <c r="F74" i="16"/>
  <c r="F73" i="16"/>
  <c r="F72" i="16"/>
  <c r="F71" i="16"/>
  <c r="F63" i="16"/>
  <c r="F62" i="16"/>
  <c r="F60" i="16"/>
  <c r="F59" i="16"/>
  <c r="F61" i="16"/>
  <c r="F58" i="16"/>
  <c r="A53" i="16"/>
  <c r="C47" i="16"/>
  <c r="B47" i="16"/>
  <c r="C46" i="16"/>
  <c r="A47" i="16"/>
  <c r="F46" i="16"/>
  <c r="F45" i="16"/>
  <c r="F44" i="16"/>
  <c r="F43" i="16"/>
  <c r="B38" i="16"/>
  <c r="A38" i="16"/>
  <c r="B33" i="16"/>
  <c r="F24" i="16"/>
  <c r="D85" i="16"/>
  <c r="C85" i="16"/>
  <c r="A85" i="16"/>
  <c r="B84" i="16"/>
  <c r="D83" i="16"/>
  <c r="C83" i="16"/>
  <c r="A83" i="16"/>
  <c r="A82" i="16"/>
  <c r="D81" i="16"/>
  <c r="C81" i="16"/>
  <c r="A81" i="16"/>
  <c r="B80" i="16"/>
  <c r="C80" i="16"/>
  <c r="A80" i="16"/>
  <c r="B76" i="16"/>
  <c r="A77" i="16"/>
  <c r="A76" i="16"/>
  <c r="D75" i="16"/>
  <c r="C75" i="16"/>
  <c r="A75" i="16"/>
  <c r="D69" i="16"/>
  <c r="A74" i="16"/>
  <c r="C73" i="16"/>
  <c r="A73" i="16"/>
  <c r="C72" i="16"/>
  <c r="B72" i="16"/>
  <c r="A72" i="16"/>
  <c r="D71" i="16"/>
  <c r="C71" i="16"/>
  <c r="A71" i="16"/>
  <c r="D65" i="16"/>
  <c r="C65" i="16"/>
  <c r="C69" i="16"/>
  <c r="C68" i="16"/>
  <c r="A69" i="16"/>
  <c r="A68" i="16"/>
  <c r="A66" i="16"/>
  <c r="B66" i="16"/>
  <c r="B65" i="16"/>
  <c r="A65" i="16"/>
  <c r="B63" i="16"/>
  <c r="B62" i="16"/>
  <c r="B61" i="16"/>
  <c r="B60" i="16"/>
  <c r="B59" i="16"/>
  <c r="B58" i="16"/>
  <c r="A63" i="16"/>
  <c r="A62" i="16"/>
  <c r="A61" i="16"/>
  <c r="A60" i="16"/>
  <c r="A59" i="16"/>
  <c r="A58" i="16"/>
  <c r="B54" i="16"/>
  <c r="B55" i="16"/>
  <c r="B56" i="16"/>
  <c r="B53" i="16"/>
  <c r="A54" i="16"/>
  <c r="A55" i="16"/>
  <c r="A56" i="16"/>
  <c r="B50" i="16"/>
  <c r="B49" i="16"/>
  <c r="B46" i="16"/>
  <c r="B45" i="16"/>
  <c r="B44" i="16"/>
  <c r="B43" i="16"/>
  <c r="A50" i="16"/>
  <c r="A49" i="16"/>
  <c r="A46" i="16"/>
  <c r="A45" i="16"/>
  <c r="A44" i="16"/>
  <c r="A43" i="16"/>
  <c r="A40" i="16"/>
  <c r="A41" i="16"/>
  <c r="A42" i="16"/>
  <c r="A39" i="16"/>
  <c r="A37" i="16"/>
  <c r="A36" i="16"/>
  <c r="B37" i="16"/>
  <c r="B36" i="16"/>
  <c r="B34" i="16"/>
  <c r="A34" i="16"/>
  <c r="A29" i="16"/>
  <c r="B29" i="16"/>
  <c r="A30" i="16"/>
  <c r="B30" i="16"/>
  <c r="A31" i="16"/>
  <c r="B31" i="16"/>
  <c r="A32" i="16"/>
  <c r="B32" i="16"/>
  <c r="B28" i="16"/>
  <c r="A28" i="16"/>
  <c r="C49" i="16"/>
  <c r="F39" i="6"/>
  <c r="D39" i="6"/>
  <c r="C40" i="16"/>
  <c r="C41" i="16"/>
  <c r="C39" i="16"/>
  <c r="C37" i="16"/>
  <c r="C36" i="16"/>
  <c r="C19" i="16"/>
  <c r="C25" i="16"/>
  <c r="C24" i="16"/>
  <c r="C23" i="16"/>
  <c r="C22" i="16"/>
  <c r="C21" i="16"/>
  <c r="C20" i="16"/>
  <c r="B25" i="16"/>
  <c r="B24" i="16"/>
  <c r="A25" i="16"/>
  <c r="A24" i="16"/>
  <c r="B23" i="16"/>
  <c r="A23" i="16"/>
  <c r="B22" i="16"/>
  <c r="A22" i="16"/>
  <c r="B21" i="16"/>
  <c r="B18" i="16"/>
  <c r="B19" i="16"/>
  <c r="B20" i="16"/>
  <c r="A21" i="16"/>
  <c r="A20" i="16"/>
  <c r="A19" i="16"/>
  <c r="B17" i="16"/>
  <c r="A18" i="16"/>
  <c r="R55" i="8"/>
  <c r="Q55" i="8"/>
  <c r="P55" i="8"/>
  <c r="O55" i="8"/>
  <c r="K55" i="8"/>
  <c r="B6" i="5"/>
  <c r="C16" i="16"/>
  <c r="O86" i="7"/>
  <c r="C85" i="7"/>
  <c r="O82" i="7"/>
  <c r="O83" i="7"/>
  <c r="C50" i="7"/>
  <c r="C81" i="4"/>
  <c r="O84" i="7"/>
  <c r="C33" i="7"/>
  <c r="C79" i="4"/>
  <c r="C17" i="5"/>
  <c r="C15" i="5"/>
  <c r="C13" i="5"/>
  <c r="C11" i="5"/>
  <c r="D121" i="16"/>
  <c r="H13" i="4"/>
  <c r="H13" i="17"/>
  <c r="H14" i="4"/>
  <c r="H15" i="4"/>
  <c r="H16" i="4"/>
  <c r="H17" i="4"/>
  <c r="H18" i="4"/>
  <c r="H12" i="4"/>
  <c r="B15" i="4"/>
  <c r="B16" i="4"/>
  <c r="B16" i="20"/>
  <c r="B17" i="4"/>
  <c r="B17" i="17"/>
  <c r="B18" i="4"/>
  <c r="B14" i="4"/>
  <c r="B14" i="17"/>
  <c r="B13" i="4"/>
  <c r="B13" i="17"/>
  <c r="B12" i="4"/>
  <c r="B12" i="20"/>
  <c r="H10" i="4"/>
  <c r="H10" i="20"/>
  <c r="C10" i="4"/>
  <c r="H7" i="4"/>
  <c r="H7" i="20"/>
  <c r="C7" i="4"/>
  <c r="C7" i="20"/>
  <c r="C6" i="4"/>
  <c r="C6" i="20"/>
  <c r="C5" i="4"/>
  <c r="C5" i="20"/>
  <c r="D43" i="6"/>
  <c r="C63" i="4"/>
  <c r="D42" i="16"/>
  <c r="D168" i="18"/>
  <c r="D167" i="18"/>
  <c r="C25" i="10"/>
  <c r="C515" i="17"/>
  <c r="C17" i="10"/>
  <c r="C7" i="10"/>
  <c r="C68" i="9"/>
  <c r="C477" i="17"/>
  <c r="C55" i="9"/>
  <c r="C464" i="17"/>
  <c r="C48" i="9"/>
  <c r="D155" i="16"/>
  <c r="C42" i="9"/>
  <c r="D154" i="16"/>
  <c r="L25" i="10"/>
  <c r="J160" i="18"/>
  <c r="L41" i="10"/>
  <c r="L36" i="10"/>
  <c r="K17" i="10"/>
  <c r="J157" i="18"/>
  <c r="K15" i="10"/>
  <c r="K9" i="10"/>
  <c r="J154" i="18"/>
  <c r="J68" i="9"/>
  <c r="F159" i="16"/>
  <c r="J60" i="9"/>
  <c r="F158" i="16"/>
  <c r="J55" i="9"/>
  <c r="F157" i="16"/>
  <c r="J48" i="9"/>
  <c r="J42" i="9"/>
  <c r="D78" i="16"/>
  <c r="D77" i="16"/>
  <c r="J42" i="7"/>
  <c r="F61" i="18"/>
  <c r="K42" i="7"/>
  <c r="G61" i="18"/>
  <c r="L42" i="7"/>
  <c r="H61" i="18"/>
  <c r="H60" i="18"/>
  <c r="F60" i="18"/>
  <c r="G60" i="18"/>
  <c r="E60" i="18"/>
  <c r="C60" i="18"/>
  <c r="K16" i="7"/>
  <c r="G57" i="18"/>
  <c r="J17" i="7"/>
  <c r="F58" i="18"/>
  <c r="K17" i="7"/>
  <c r="G58" i="18"/>
  <c r="J13" i="7"/>
  <c r="F53" i="18"/>
  <c r="K13" i="7"/>
  <c r="G53" i="18"/>
  <c r="L13" i="7"/>
  <c r="H53" i="18"/>
  <c r="J14" i="7"/>
  <c r="F54" i="18"/>
  <c r="K14" i="7"/>
  <c r="G54" i="18"/>
  <c r="L14" i="7"/>
  <c r="H54" i="18"/>
  <c r="J15" i="7"/>
  <c r="F55" i="18"/>
  <c r="K15" i="7"/>
  <c r="G55" i="18"/>
  <c r="L15" i="7"/>
  <c r="H55" i="18"/>
  <c r="F56" i="18"/>
  <c r="G56" i="18"/>
  <c r="H56" i="18"/>
  <c r="J16" i="7"/>
  <c r="F57" i="18"/>
  <c r="L16" i="7"/>
  <c r="H57" i="18"/>
  <c r="L17" i="7"/>
  <c r="H58" i="18"/>
  <c r="I8" i="7"/>
  <c r="F49" i="18"/>
  <c r="I9" i="7"/>
  <c r="F50" i="18"/>
  <c r="I10" i="7"/>
  <c r="F51" i="18"/>
  <c r="I11" i="7"/>
  <c r="F52" i="18"/>
  <c r="E49" i="18"/>
  <c r="E50" i="18"/>
  <c r="E51" i="18"/>
  <c r="E52" i="18"/>
  <c r="F34" i="18"/>
  <c r="G34" i="18"/>
  <c r="H34" i="18"/>
  <c r="F35" i="18"/>
  <c r="G35" i="18"/>
  <c r="H35" i="18"/>
  <c r="F33" i="18"/>
  <c r="G33" i="18"/>
  <c r="H33" i="18"/>
  <c r="G30" i="18"/>
  <c r="F31" i="18"/>
  <c r="G31" i="18"/>
  <c r="H31" i="18"/>
  <c r="F32" i="18"/>
  <c r="G32" i="18"/>
  <c r="H32" i="18"/>
  <c r="E32" i="18"/>
  <c r="C32" i="18"/>
  <c r="C14" i="6"/>
  <c r="C147" i="20"/>
  <c r="C30" i="18"/>
  <c r="B30" i="18"/>
  <c r="A30" i="18"/>
  <c r="E25" i="18"/>
  <c r="C25" i="18"/>
  <c r="I9" i="6"/>
  <c r="B25" i="18"/>
  <c r="I189" i="18"/>
  <c r="H189" i="18"/>
  <c r="G189" i="18"/>
  <c r="F189" i="18"/>
  <c r="E189" i="18"/>
  <c r="D189" i="18"/>
  <c r="C189" i="18"/>
  <c r="I188" i="18"/>
  <c r="H188" i="18"/>
  <c r="I187" i="18"/>
  <c r="H187" i="18"/>
  <c r="G187" i="18"/>
  <c r="F187" i="18"/>
  <c r="E187" i="18"/>
  <c r="D187" i="18"/>
  <c r="C187" i="18"/>
  <c r="I186" i="18"/>
  <c r="H186" i="18"/>
  <c r="G186" i="18"/>
  <c r="F186" i="18"/>
  <c r="E186" i="18"/>
  <c r="D186" i="18"/>
  <c r="C186" i="18"/>
  <c r="I185" i="18"/>
  <c r="H185" i="18"/>
  <c r="G185" i="18"/>
  <c r="F185" i="18"/>
  <c r="E185" i="18"/>
  <c r="D185" i="18"/>
  <c r="C185" i="18"/>
  <c r="I184" i="18"/>
  <c r="H184" i="18"/>
  <c r="I183" i="18"/>
  <c r="H183" i="18"/>
  <c r="G183" i="18"/>
  <c r="F183" i="18"/>
  <c r="E183" i="18"/>
  <c r="D183" i="18"/>
  <c r="C183" i="18"/>
  <c r="I182" i="18"/>
  <c r="H182" i="18"/>
  <c r="G182" i="18"/>
  <c r="F182" i="18"/>
  <c r="E182" i="18"/>
  <c r="D182" i="18"/>
  <c r="C182" i="18"/>
  <c r="I181" i="18"/>
  <c r="H181" i="18"/>
  <c r="G181" i="18"/>
  <c r="F181" i="18"/>
  <c r="E181" i="18"/>
  <c r="D181" i="18"/>
  <c r="C181" i="18"/>
  <c r="I180" i="18"/>
  <c r="H180" i="18"/>
  <c r="I179" i="18"/>
  <c r="H179" i="18"/>
  <c r="G179" i="18"/>
  <c r="F179" i="18"/>
  <c r="E179" i="18"/>
  <c r="D179" i="18"/>
  <c r="C179" i="18"/>
  <c r="I178" i="18"/>
  <c r="H178" i="18"/>
  <c r="G178" i="18"/>
  <c r="F178" i="18"/>
  <c r="E178" i="18"/>
  <c r="D178" i="18"/>
  <c r="C178" i="18"/>
  <c r="I177" i="18"/>
  <c r="H177" i="18"/>
  <c r="G177" i="18"/>
  <c r="F177" i="18"/>
  <c r="E177" i="18"/>
  <c r="D177" i="18"/>
  <c r="C177" i="18"/>
  <c r="I176" i="18"/>
  <c r="H176" i="18"/>
  <c r="G176" i="18"/>
  <c r="F176" i="18"/>
  <c r="E176" i="18"/>
  <c r="D176" i="18"/>
  <c r="C176" i="18"/>
  <c r="I175" i="18"/>
  <c r="H175" i="18"/>
  <c r="G175" i="18"/>
  <c r="F175" i="18"/>
  <c r="E175" i="18"/>
  <c r="D175" i="18"/>
  <c r="C175" i="18"/>
  <c r="I174" i="18"/>
  <c r="H174" i="18"/>
  <c r="A174" i="18"/>
  <c r="J169" i="18"/>
  <c r="J168" i="18"/>
  <c r="J167" i="18"/>
  <c r="I169" i="18"/>
  <c r="H169" i="18"/>
  <c r="G169" i="18"/>
  <c r="F169" i="18"/>
  <c r="E169" i="18"/>
  <c r="I168" i="18"/>
  <c r="H168" i="18"/>
  <c r="G168" i="18"/>
  <c r="F168" i="18"/>
  <c r="E168" i="18"/>
  <c r="I167" i="18"/>
  <c r="H167" i="18"/>
  <c r="G167" i="18"/>
  <c r="F167" i="18"/>
  <c r="E167" i="18"/>
  <c r="I166" i="18"/>
  <c r="H166" i="18"/>
  <c r="G166" i="18"/>
  <c r="F166" i="18"/>
  <c r="E166" i="18"/>
  <c r="I165" i="18"/>
  <c r="H165" i="18"/>
  <c r="G165" i="18"/>
  <c r="F165" i="18"/>
  <c r="E165" i="18"/>
  <c r="D165" i="18"/>
  <c r="I164" i="18"/>
  <c r="H164" i="18"/>
  <c r="G164" i="18"/>
  <c r="F164" i="18"/>
  <c r="E164" i="18"/>
  <c r="D164" i="18"/>
  <c r="I163" i="18"/>
  <c r="H163" i="18"/>
  <c r="G163" i="18"/>
  <c r="F163" i="18"/>
  <c r="E163" i="18"/>
  <c r="I162" i="18"/>
  <c r="H162" i="18"/>
  <c r="G162" i="18"/>
  <c r="F162" i="18"/>
  <c r="E162" i="18"/>
  <c r="D162" i="18"/>
  <c r="I161" i="18"/>
  <c r="H161" i="18"/>
  <c r="G161" i="18"/>
  <c r="F161" i="18"/>
  <c r="E161" i="18"/>
  <c r="D161" i="18"/>
  <c r="I160" i="18"/>
  <c r="H160" i="18"/>
  <c r="G160" i="18"/>
  <c r="F160" i="18"/>
  <c r="E160" i="18"/>
  <c r="I159" i="18"/>
  <c r="H159" i="18"/>
  <c r="E159" i="18"/>
  <c r="I158" i="18"/>
  <c r="H158" i="18"/>
  <c r="G158" i="18"/>
  <c r="F158" i="18"/>
  <c r="E158" i="18"/>
  <c r="D158" i="18"/>
  <c r="I157" i="18"/>
  <c r="H157" i="18"/>
  <c r="G157" i="18"/>
  <c r="F157" i="18"/>
  <c r="E157" i="18"/>
  <c r="I156" i="18"/>
  <c r="H156" i="18"/>
  <c r="G156" i="18"/>
  <c r="F156" i="18"/>
  <c r="E156" i="18"/>
  <c r="D156" i="18"/>
  <c r="I155" i="18"/>
  <c r="H155" i="18"/>
  <c r="G155" i="18"/>
  <c r="F155" i="18"/>
  <c r="E155" i="18"/>
  <c r="C9" i="10"/>
  <c r="I154" i="18"/>
  <c r="H154" i="18"/>
  <c r="G154" i="18"/>
  <c r="F154" i="18"/>
  <c r="E154" i="18"/>
  <c r="D154" i="18"/>
  <c r="C169" i="18"/>
  <c r="C168" i="18"/>
  <c r="C167" i="18"/>
  <c r="C166" i="18"/>
  <c r="C165" i="18"/>
  <c r="C164" i="18"/>
  <c r="A168" i="18"/>
  <c r="A169" i="18"/>
  <c r="A167" i="18"/>
  <c r="A166" i="18"/>
  <c r="A165" i="18"/>
  <c r="A164" i="18"/>
  <c r="A163" i="18"/>
  <c r="C163" i="18"/>
  <c r="C162" i="18"/>
  <c r="C161" i="18"/>
  <c r="C160" i="18"/>
  <c r="C159" i="18"/>
  <c r="C158" i="18"/>
  <c r="C157" i="18"/>
  <c r="C156" i="18"/>
  <c r="C155" i="18"/>
  <c r="C154" i="18"/>
  <c r="A162" i="18"/>
  <c r="A161" i="18"/>
  <c r="A160" i="18"/>
  <c r="A159" i="18"/>
  <c r="A158" i="18"/>
  <c r="A157" i="18"/>
  <c r="A156" i="18"/>
  <c r="A155" i="18"/>
  <c r="A154" i="18"/>
  <c r="A153" i="18"/>
  <c r="J152" i="18"/>
  <c r="I152" i="18"/>
  <c r="H152" i="18"/>
  <c r="G152" i="18"/>
  <c r="F152" i="18"/>
  <c r="E152" i="18"/>
  <c r="D152" i="18"/>
  <c r="C152" i="18"/>
  <c r="A152" i="18"/>
  <c r="J151" i="18"/>
  <c r="I151" i="18"/>
  <c r="H151" i="18"/>
  <c r="J147" i="18"/>
  <c r="J146" i="18"/>
  <c r="J145" i="18"/>
  <c r="J144" i="18"/>
  <c r="J142" i="18"/>
  <c r="J141" i="18"/>
  <c r="A142" i="18"/>
  <c r="I147" i="18"/>
  <c r="H147" i="18"/>
  <c r="G147" i="18"/>
  <c r="F147" i="18"/>
  <c r="E147" i="18"/>
  <c r="D147" i="18"/>
  <c r="I146" i="18"/>
  <c r="H146" i="18"/>
  <c r="G146" i="18"/>
  <c r="F146" i="18"/>
  <c r="E146" i="18"/>
  <c r="I145" i="18"/>
  <c r="H145" i="18"/>
  <c r="G145" i="18"/>
  <c r="F145" i="18"/>
  <c r="E145" i="18"/>
  <c r="C60" i="9"/>
  <c r="D158" i="16"/>
  <c r="I144" i="18"/>
  <c r="H144" i="18"/>
  <c r="G144" i="18"/>
  <c r="F144" i="18"/>
  <c r="E144" i="18"/>
  <c r="I143" i="18"/>
  <c r="H143" i="18"/>
  <c r="C147" i="18"/>
  <c r="C146" i="18"/>
  <c r="C145" i="18"/>
  <c r="C144" i="18"/>
  <c r="C143" i="18"/>
  <c r="A147" i="18"/>
  <c r="A146" i="18"/>
  <c r="A145" i="18"/>
  <c r="A144" i="18"/>
  <c r="A143" i="18"/>
  <c r="I142" i="18"/>
  <c r="H142" i="18"/>
  <c r="G142" i="18"/>
  <c r="F142" i="18"/>
  <c r="E142" i="18"/>
  <c r="D142" i="18"/>
  <c r="C142" i="18"/>
  <c r="I141" i="18"/>
  <c r="H141" i="18"/>
  <c r="G141" i="18"/>
  <c r="F141" i="18"/>
  <c r="E141" i="18"/>
  <c r="C141" i="18"/>
  <c r="I140" i="18"/>
  <c r="H140" i="18"/>
  <c r="C140" i="18"/>
  <c r="I139" i="18"/>
  <c r="H139" i="18"/>
  <c r="G139" i="18"/>
  <c r="F139" i="18"/>
  <c r="E139" i="18"/>
  <c r="D139" i="18"/>
  <c r="C139" i="18"/>
  <c r="I138" i="18"/>
  <c r="H138" i="18"/>
  <c r="G138" i="18"/>
  <c r="F138" i="18"/>
  <c r="E138" i="18"/>
  <c r="D138" i="18"/>
  <c r="C138" i="18"/>
  <c r="I137" i="18"/>
  <c r="H137" i="18"/>
  <c r="G137" i="18"/>
  <c r="F137" i="18"/>
  <c r="E137" i="18"/>
  <c r="D137" i="18"/>
  <c r="C137" i="18"/>
  <c r="I136" i="18"/>
  <c r="H136" i="18"/>
  <c r="G136" i="18"/>
  <c r="F136" i="18"/>
  <c r="E136" i="18"/>
  <c r="D136" i="18"/>
  <c r="C136" i="18"/>
  <c r="I135" i="18"/>
  <c r="H135" i="18"/>
  <c r="G135" i="18"/>
  <c r="F135" i="18"/>
  <c r="E135" i="18"/>
  <c r="D135" i="18"/>
  <c r="C135" i="18"/>
  <c r="I134" i="18"/>
  <c r="H134" i="18"/>
  <c r="G134" i="18"/>
  <c r="F134" i="18"/>
  <c r="E134" i="18"/>
  <c r="D134" i="18"/>
  <c r="C134" i="18"/>
  <c r="I133" i="18"/>
  <c r="H133" i="18"/>
  <c r="G133" i="18"/>
  <c r="F133" i="18"/>
  <c r="E133" i="18"/>
  <c r="D133" i="18"/>
  <c r="C133" i="18"/>
  <c r="I132" i="18"/>
  <c r="H132" i="18"/>
  <c r="C132" i="18"/>
  <c r="I131" i="18"/>
  <c r="H131" i="18"/>
  <c r="G131" i="18"/>
  <c r="F131" i="18"/>
  <c r="E131" i="18"/>
  <c r="D131" i="18"/>
  <c r="C131" i="18"/>
  <c r="I130" i="18"/>
  <c r="H130" i="18"/>
  <c r="G130" i="18"/>
  <c r="F130" i="18"/>
  <c r="E130" i="18"/>
  <c r="D130" i="18"/>
  <c r="C130" i="18"/>
  <c r="I129" i="18"/>
  <c r="H129" i="18"/>
  <c r="G129" i="18"/>
  <c r="F129" i="18"/>
  <c r="E129" i="18"/>
  <c r="D129" i="18"/>
  <c r="C129" i="18"/>
  <c r="I128" i="18"/>
  <c r="H128" i="18"/>
  <c r="G128" i="18"/>
  <c r="F128" i="18"/>
  <c r="E128" i="18"/>
  <c r="D128" i="18"/>
  <c r="C128" i="18"/>
  <c r="I127" i="18"/>
  <c r="H127" i="18"/>
  <c r="G127" i="18"/>
  <c r="F127" i="18"/>
  <c r="E127" i="18"/>
  <c r="D127" i="18"/>
  <c r="A141" i="18"/>
  <c r="A140" i="18"/>
  <c r="A139" i="18"/>
  <c r="A138" i="18"/>
  <c r="A137" i="18"/>
  <c r="A136" i="18"/>
  <c r="A135" i="18"/>
  <c r="A134" i="18"/>
  <c r="A133" i="18"/>
  <c r="A132" i="18"/>
  <c r="A131" i="18"/>
  <c r="A130" i="18"/>
  <c r="A129" i="18"/>
  <c r="A128" i="18"/>
  <c r="A127" i="18"/>
  <c r="A126" i="18"/>
  <c r="A125" i="18"/>
  <c r="A124" i="18"/>
  <c r="A123" i="18"/>
  <c r="A122" i="18"/>
  <c r="C127" i="18"/>
  <c r="I126" i="18"/>
  <c r="H126" i="18"/>
  <c r="G126" i="18"/>
  <c r="F126" i="18"/>
  <c r="E126" i="18"/>
  <c r="D126" i="18"/>
  <c r="C126" i="18"/>
  <c r="C120" i="18"/>
  <c r="C7" i="18"/>
  <c r="I125" i="18"/>
  <c r="H125" i="18"/>
  <c r="G125" i="18"/>
  <c r="F125" i="18"/>
  <c r="E125" i="18"/>
  <c r="D125" i="18"/>
  <c r="C125" i="18"/>
  <c r="I124" i="18"/>
  <c r="H124" i="18"/>
  <c r="G124" i="18"/>
  <c r="F124" i="18"/>
  <c r="E124" i="18"/>
  <c r="D124" i="18"/>
  <c r="C124" i="18"/>
  <c r="I123" i="18"/>
  <c r="H123" i="18"/>
  <c r="C123" i="18"/>
  <c r="I122" i="18"/>
  <c r="H122" i="18"/>
  <c r="G122" i="18"/>
  <c r="F122" i="18"/>
  <c r="E122" i="18"/>
  <c r="D122" i="18"/>
  <c r="C122" i="18"/>
  <c r="I121" i="18"/>
  <c r="H121" i="18"/>
  <c r="G121" i="18"/>
  <c r="F121" i="18"/>
  <c r="E121" i="18"/>
  <c r="E120" i="18"/>
  <c r="D121" i="18"/>
  <c r="C121" i="18"/>
  <c r="A121" i="18"/>
  <c r="I116" i="18"/>
  <c r="H116" i="18"/>
  <c r="G116" i="18"/>
  <c r="F116" i="18"/>
  <c r="E116" i="18"/>
  <c r="D116" i="18"/>
  <c r="C116" i="18"/>
  <c r="I115" i="18"/>
  <c r="H115" i="18"/>
  <c r="G115" i="18"/>
  <c r="F115" i="18"/>
  <c r="E115" i="18"/>
  <c r="D115" i="18"/>
  <c r="C115" i="18"/>
  <c r="I114" i="18"/>
  <c r="H114" i="18"/>
  <c r="G114" i="18"/>
  <c r="F114" i="18"/>
  <c r="E114" i="18"/>
  <c r="D114" i="18"/>
  <c r="C114" i="18"/>
  <c r="I113" i="18"/>
  <c r="H113" i="18"/>
  <c r="G113" i="18"/>
  <c r="F113" i="18"/>
  <c r="E113" i="18"/>
  <c r="D113" i="18"/>
  <c r="C113" i="18"/>
  <c r="I112" i="18"/>
  <c r="H112" i="18"/>
  <c r="C415" i="17"/>
  <c r="C112" i="18"/>
  <c r="I111" i="18"/>
  <c r="H111" i="18"/>
  <c r="G111" i="18"/>
  <c r="F111" i="18"/>
  <c r="E111" i="18"/>
  <c r="D111" i="18"/>
  <c r="C111" i="18"/>
  <c r="I110" i="18"/>
  <c r="H110" i="18"/>
  <c r="G110" i="18"/>
  <c r="F110" i="18"/>
  <c r="E110" i="18"/>
  <c r="D110" i="18"/>
  <c r="C110" i="18"/>
  <c r="I109" i="18"/>
  <c r="H109" i="18"/>
  <c r="G109" i="18"/>
  <c r="F109" i="18"/>
  <c r="E109" i="18"/>
  <c r="D109" i="18"/>
  <c r="C109" i="18"/>
  <c r="A116" i="18"/>
  <c r="A115" i="18"/>
  <c r="A114" i="18"/>
  <c r="A113" i="18"/>
  <c r="A112" i="18"/>
  <c r="A111" i="18"/>
  <c r="A110" i="18"/>
  <c r="A109" i="18"/>
  <c r="A108" i="18"/>
  <c r="A105" i="18"/>
  <c r="A104" i="18"/>
  <c r="A103" i="18"/>
  <c r="C97" i="8"/>
  <c r="D117" i="16"/>
  <c r="D105" i="18"/>
  <c r="J105" i="18"/>
  <c r="I105" i="18"/>
  <c r="H105" i="18"/>
  <c r="G105" i="18"/>
  <c r="F105" i="18"/>
  <c r="E105" i="18"/>
  <c r="C105" i="18"/>
  <c r="I106" i="18"/>
  <c r="H106" i="18"/>
  <c r="G106" i="18"/>
  <c r="F106" i="18"/>
  <c r="E106" i="18"/>
  <c r="C106" i="18"/>
  <c r="A106" i="18"/>
  <c r="A107" i="18"/>
  <c r="I98" i="18"/>
  <c r="H98" i="18"/>
  <c r="G98" i="18"/>
  <c r="F98" i="18"/>
  <c r="E98" i="18"/>
  <c r="D98" i="18"/>
  <c r="J98" i="18"/>
  <c r="I107" i="18"/>
  <c r="H107" i="18"/>
  <c r="G107" i="18"/>
  <c r="F107" i="18"/>
  <c r="E107" i="18"/>
  <c r="C108" i="8"/>
  <c r="D107" i="18"/>
  <c r="I104" i="18"/>
  <c r="H104" i="18"/>
  <c r="G104" i="18"/>
  <c r="F104" i="18"/>
  <c r="E104" i="18"/>
  <c r="D104" i="18"/>
  <c r="I103" i="18"/>
  <c r="H103" i="18"/>
  <c r="G103" i="18"/>
  <c r="F103" i="18"/>
  <c r="E103" i="18"/>
  <c r="I102" i="18"/>
  <c r="H102" i="18"/>
  <c r="G102" i="18"/>
  <c r="F102" i="18"/>
  <c r="E102" i="18"/>
  <c r="C82" i="8"/>
  <c r="D114" i="16"/>
  <c r="C107" i="18"/>
  <c r="A100" i="18"/>
  <c r="I100" i="18"/>
  <c r="H100" i="18"/>
  <c r="G100" i="18"/>
  <c r="F100" i="18"/>
  <c r="E100" i="18"/>
  <c r="C100" i="18"/>
  <c r="I99" i="18"/>
  <c r="H99" i="18"/>
  <c r="C99" i="18"/>
  <c r="B98" i="18"/>
  <c r="I97" i="18"/>
  <c r="H97" i="18"/>
  <c r="G97" i="18"/>
  <c r="F97" i="18"/>
  <c r="E97" i="18"/>
  <c r="C97" i="18"/>
  <c r="I96" i="18"/>
  <c r="H96" i="18"/>
  <c r="G96" i="18"/>
  <c r="F96" i="18"/>
  <c r="E96" i="18"/>
  <c r="D96" i="18"/>
  <c r="C96" i="18"/>
  <c r="I95" i="18"/>
  <c r="H95" i="18"/>
  <c r="G95" i="18"/>
  <c r="F95" i="18"/>
  <c r="E95" i="18"/>
  <c r="D95" i="18"/>
  <c r="C95" i="18"/>
  <c r="C94" i="18"/>
  <c r="I93" i="18"/>
  <c r="H93" i="18"/>
  <c r="G93" i="18"/>
  <c r="F93" i="18"/>
  <c r="E93" i="18"/>
  <c r="D93" i="18"/>
  <c r="C93" i="18"/>
  <c r="I92" i="18"/>
  <c r="H92" i="18"/>
  <c r="G92" i="18"/>
  <c r="F92" i="18"/>
  <c r="E92" i="18"/>
  <c r="D92" i="18"/>
  <c r="C92" i="18"/>
  <c r="I91" i="18"/>
  <c r="H91" i="18"/>
  <c r="G91" i="18"/>
  <c r="F91" i="18"/>
  <c r="E91" i="18"/>
  <c r="D91" i="18"/>
  <c r="I90" i="18"/>
  <c r="H90" i="18"/>
  <c r="G90" i="18"/>
  <c r="F90" i="18"/>
  <c r="E90" i="18"/>
  <c r="D90" i="18"/>
  <c r="C90" i="18"/>
  <c r="I89" i="18"/>
  <c r="H89" i="18"/>
  <c r="G89" i="18"/>
  <c r="F89" i="18"/>
  <c r="E89" i="18"/>
  <c r="D89" i="18"/>
  <c r="C89" i="18"/>
  <c r="I88" i="18"/>
  <c r="H88" i="18"/>
  <c r="C88" i="18"/>
  <c r="I87" i="18"/>
  <c r="H87" i="18"/>
  <c r="G87" i="18"/>
  <c r="F87" i="18"/>
  <c r="E87" i="18"/>
  <c r="D21" i="8"/>
  <c r="C20" i="8"/>
  <c r="I86" i="18"/>
  <c r="H86" i="18"/>
  <c r="G86" i="18"/>
  <c r="F86" i="18"/>
  <c r="E86" i="18"/>
  <c r="D86" i="18"/>
  <c r="I85" i="18"/>
  <c r="H85" i="18"/>
  <c r="G85" i="18"/>
  <c r="F85" i="18"/>
  <c r="E85" i="18"/>
  <c r="D85" i="18"/>
  <c r="I84" i="18"/>
  <c r="H84" i="18"/>
  <c r="G84" i="18"/>
  <c r="F84" i="18"/>
  <c r="E84" i="18"/>
  <c r="D84" i="18"/>
  <c r="I83" i="18"/>
  <c r="H83" i="18"/>
  <c r="G83" i="18"/>
  <c r="F83" i="18"/>
  <c r="E83" i="18"/>
  <c r="D83" i="18"/>
  <c r="I82" i="18"/>
  <c r="H82" i="18"/>
  <c r="G82" i="18"/>
  <c r="F82" i="18"/>
  <c r="E82" i="18"/>
  <c r="D82" i="18"/>
  <c r="I81" i="18"/>
  <c r="H81" i="18"/>
  <c r="G81" i="18"/>
  <c r="F81" i="18"/>
  <c r="E81" i="18"/>
  <c r="D81" i="18"/>
  <c r="I80" i="18"/>
  <c r="H80" i="18"/>
  <c r="G80" i="18"/>
  <c r="F80" i="18"/>
  <c r="E80" i="18"/>
  <c r="D80" i="18"/>
  <c r="H79" i="18"/>
  <c r="I79" i="18"/>
  <c r="G79" i="18"/>
  <c r="F79" i="18"/>
  <c r="D315" i="17"/>
  <c r="C79" i="18"/>
  <c r="C87" i="18"/>
  <c r="C86" i="18"/>
  <c r="C85" i="18"/>
  <c r="C84" i="18"/>
  <c r="C83" i="18"/>
  <c r="C82" i="18"/>
  <c r="C81" i="18"/>
  <c r="C80" i="18"/>
  <c r="I78" i="18"/>
  <c r="H78" i="18"/>
  <c r="C78" i="18"/>
  <c r="H77" i="18"/>
  <c r="G77" i="18"/>
  <c r="F77" i="18"/>
  <c r="E77" i="18"/>
  <c r="D77" i="18"/>
  <c r="C77" i="18"/>
  <c r="A77" i="18"/>
  <c r="A78" i="18"/>
  <c r="A99" i="18"/>
  <c r="A98" i="18"/>
  <c r="A97" i="18"/>
  <c r="A96" i="18"/>
  <c r="A95" i="18"/>
  <c r="A94" i="18"/>
  <c r="A93" i="18"/>
  <c r="A92" i="18"/>
  <c r="A91" i="18"/>
  <c r="A90" i="18"/>
  <c r="A89" i="18"/>
  <c r="A88" i="18"/>
  <c r="A87" i="18"/>
  <c r="A86" i="18"/>
  <c r="A85" i="18"/>
  <c r="A84" i="18"/>
  <c r="A83" i="18"/>
  <c r="A82" i="18"/>
  <c r="A81" i="18"/>
  <c r="A80" i="18"/>
  <c r="A79" i="18"/>
  <c r="I77" i="18"/>
  <c r="I76" i="18"/>
  <c r="H76" i="18"/>
  <c r="C92" i="8"/>
  <c r="C390" i="17"/>
  <c r="C87" i="8"/>
  <c r="C385" i="17"/>
  <c r="C113" i="8"/>
  <c r="D108" i="18"/>
  <c r="C102" i="18"/>
  <c r="H101" i="18"/>
  <c r="C101" i="18"/>
  <c r="A101" i="18"/>
  <c r="A102" i="18"/>
  <c r="I108" i="18"/>
  <c r="H108" i="18"/>
  <c r="C108" i="18"/>
  <c r="C104" i="18"/>
  <c r="C103" i="18"/>
  <c r="I101" i="18"/>
  <c r="C21" i="6"/>
  <c r="D149" i="20"/>
  <c r="E149" i="20"/>
  <c r="F149" i="20"/>
  <c r="G59" i="18"/>
  <c r="F59" i="18"/>
  <c r="E59" i="18"/>
  <c r="C59" i="18"/>
  <c r="B52" i="18"/>
  <c r="B51" i="18"/>
  <c r="B50" i="18"/>
  <c r="B49" i="18"/>
  <c r="C52" i="18"/>
  <c r="C51" i="18"/>
  <c r="C50" i="18"/>
  <c r="C49" i="18"/>
  <c r="I48" i="18"/>
  <c r="F257" i="17"/>
  <c r="E169" i="20"/>
  <c r="E172" i="20"/>
  <c r="E257" i="17"/>
  <c r="D257" i="17"/>
  <c r="D239" i="17"/>
  <c r="D171" i="20"/>
  <c r="A48" i="18"/>
  <c r="A45" i="18"/>
  <c r="A44" i="18"/>
  <c r="A43" i="18"/>
  <c r="A42" i="18"/>
  <c r="A41" i="18"/>
  <c r="A40" i="18"/>
  <c r="A39" i="18"/>
  <c r="A38" i="18"/>
  <c r="A37" i="18"/>
  <c r="B45" i="18"/>
  <c r="B44" i="18"/>
  <c r="B43" i="18"/>
  <c r="C61" i="6"/>
  <c r="C71" i="17"/>
  <c r="B42" i="18"/>
  <c r="C59" i="6"/>
  <c r="E42" i="18"/>
  <c r="B41" i="18"/>
  <c r="B40" i="18"/>
  <c r="B39" i="18"/>
  <c r="B38" i="18"/>
  <c r="B37" i="18"/>
  <c r="C64" i="4"/>
  <c r="C44" i="18"/>
  <c r="C43" i="18"/>
  <c r="C42" i="18"/>
  <c r="C41" i="18"/>
  <c r="C40" i="18"/>
  <c r="C39" i="18"/>
  <c r="C38" i="18"/>
  <c r="C37" i="18"/>
  <c r="B36" i="18"/>
  <c r="C36" i="18"/>
  <c r="A36" i="18"/>
  <c r="E33" i="18"/>
  <c r="J33" i="18"/>
  <c r="E34" i="18"/>
  <c r="J34" i="18"/>
  <c r="E35" i="18"/>
  <c r="J35" i="18"/>
  <c r="B32" i="18"/>
  <c r="J32" i="18"/>
  <c r="A32" i="18"/>
  <c r="B31" i="18"/>
  <c r="J31" i="18"/>
  <c r="E31" i="18"/>
  <c r="C31" i="18"/>
  <c r="A31" i="18"/>
  <c r="B29" i="18"/>
  <c r="H29" i="18"/>
  <c r="G29" i="18"/>
  <c r="F29" i="18"/>
  <c r="E29" i="18"/>
  <c r="B28" i="18"/>
  <c r="H28" i="18"/>
  <c r="G28" i="18"/>
  <c r="F28" i="18"/>
  <c r="E28" i="18"/>
  <c r="B27" i="18"/>
  <c r="H27" i="18"/>
  <c r="G27" i="18"/>
  <c r="F27" i="18"/>
  <c r="E27" i="18"/>
  <c r="A29" i="18"/>
  <c r="A28" i="18"/>
  <c r="A27" i="18"/>
  <c r="A26" i="18"/>
  <c r="A25" i="18"/>
  <c r="C29" i="18"/>
  <c r="C28" i="18"/>
  <c r="C27" i="18"/>
  <c r="B26" i="18"/>
  <c r="H26" i="18"/>
  <c r="G26" i="18"/>
  <c r="F26" i="18"/>
  <c r="E26" i="18"/>
  <c r="C26" i="18"/>
  <c r="H25" i="18"/>
  <c r="G25" i="18"/>
  <c r="F25" i="18"/>
  <c r="E148" i="20"/>
  <c r="D148" i="20"/>
  <c r="C17" i="6"/>
  <c r="C61" i="4"/>
  <c r="B21" i="18"/>
  <c r="G21" i="18"/>
  <c r="C19" i="5"/>
  <c r="B20" i="18"/>
  <c r="H20" i="18"/>
  <c r="C23" i="5"/>
  <c r="C52" i="4"/>
  <c r="B19" i="18"/>
  <c r="F19" i="18"/>
  <c r="C21" i="5"/>
  <c r="C130" i="17"/>
  <c r="B18" i="18"/>
  <c r="H18" i="18"/>
  <c r="G18" i="18"/>
  <c r="F18" i="18"/>
  <c r="E18" i="18"/>
  <c r="C21" i="18"/>
  <c r="C20" i="18"/>
  <c r="C19" i="18"/>
  <c r="C18" i="18"/>
  <c r="B147" i="20"/>
  <c r="F229" i="20"/>
  <c r="E229" i="20"/>
  <c r="D229" i="20"/>
  <c r="C229" i="20"/>
  <c r="F228" i="20"/>
  <c r="E228" i="20"/>
  <c r="D228" i="20"/>
  <c r="C228" i="20"/>
  <c r="F227" i="20"/>
  <c r="E227" i="20"/>
  <c r="D227" i="20"/>
  <c r="C227" i="20"/>
  <c r="F226" i="20"/>
  <c r="E226" i="20"/>
  <c r="D226" i="20"/>
  <c r="C226" i="20"/>
  <c r="F225" i="20"/>
  <c r="E225" i="20"/>
  <c r="D225" i="20"/>
  <c r="C225" i="20"/>
  <c r="B229" i="20"/>
  <c r="B228" i="20"/>
  <c r="B227" i="20"/>
  <c r="B226" i="20"/>
  <c r="B225" i="20"/>
  <c r="F209" i="20"/>
  <c r="E209" i="20"/>
  <c r="B209" i="20"/>
  <c r="B208" i="20"/>
  <c r="B206" i="20"/>
  <c r="B200" i="20"/>
  <c r="B199" i="20"/>
  <c r="B198" i="20"/>
  <c r="B197" i="20"/>
  <c r="B196" i="20"/>
  <c r="B195" i="20"/>
  <c r="B189" i="20"/>
  <c r="B188" i="20"/>
  <c r="B186" i="20"/>
  <c r="B187" i="20"/>
  <c r="B185" i="20"/>
  <c r="B184" i="20"/>
  <c r="B183" i="20"/>
  <c r="B182" i="20"/>
  <c r="B181" i="20"/>
  <c r="B180" i="20"/>
  <c r="E170" i="20"/>
  <c r="D170" i="20"/>
  <c r="B174" i="20"/>
  <c r="B173" i="20"/>
  <c r="B172" i="20"/>
  <c r="B171" i="20"/>
  <c r="B170" i="20"/>
  <c r="B169" i="20"/>
  <c r="F168" i="20"/>
  <c r="E168" i="20"/>
  <c r="D168" i="20"/>
  <c r="C168" i="20"/>
  <c r="B168" i="20"/>
  <c r="F167" i="20"/>
  <c r="E167" i="20"/>
  <c r="D167" i="20"/>
  <c r="C167" i="20"/>
  <c r="B167" i="20"/>
  <c r="F166" i="20"/>
  <c r="E166" i="20"/>
  <c r="D166" i="20"/>
  <c r="C166" i="20"/>
  <c r="B166" i="20"/>
  <c r="F165" i="20"/>
  <c r="E165" i="20"/>
  <c r="D165" i="20"/>
  <c r="C165" i="20"/>
  <c r="B165" i="20"/>
  <c r="B159" i="20"/>
  <c r="B158" i="20"/>
  <c r="B157" i="20"/>
  <c r="B156" i="20"/>
  <c r="B155" i="20"/>
  <c r="B154" i="20"/>
  <c r="B153" i="20"/>
  <c r="B152" i="20"/>
  <c r="B151" i="20"/>
  <c r="B150" i="20"/>
  <c r="B149" i="20"/>
  <c r="B148" i="20"/>
  <c r="H252" i="20"/>
  <c r="F206" i="20"/>
  <c r="E206" i="20"/>
  <c r="D206" i="20"/>
  <c r="C206" i="20"/>
  <c r="F196" i="20"/>
  <c r="E196" i="20"/>
  <c r="D196" i="20"/>
  <c r="C196" i="20"/>
  <c r="F195" i="20"/>
  <c r="E195" i="20"/>
  <c r="D195" i="20"/>
  <c r="C195" i="20"/>
  <c r="F180" i="20"/>
  <c r="E180" i="20"/>
  <c r="D180" i="20"/>
  <c r="C180" i="20"/>
  <c r="B132" i="20"/>
  <c r="B131" i="20"/>
  <c r="D130" i="20"/>
  <c r="B130" i="20"/>
  <c r="F129" i="20"/>
  <c r="E129" i="20"/>
  <c r="D129" i="20"/>
  <c r="C129" i="20"/>
  <c r="B129" i="20"/>
  <c r="C118" i="20"/>
  <c r="A118" i="20"/>
  <c r="E117" i="20"/>
  <c r="C117" i="20"/>
  <c r="A117" i="20"/>
  <c r="E116" i="20"/>
  <c r="C116" i="20"/>
  <c r="A116" i="20"/>
  <c r="E115" i="20"/>
  <c r="C115" i="20"/>
  <c r="A115" i="20"/>
  <c r="E114" i="20"/>
  <c r="C114" i="20"/>
  <c r="C113" i="20"/>
  <c r="A114" i="20"/>
  <c r="B113" i="20"/>
  <c r="B107" i="20"/>
  <c r="B106" i="20"/>
  <c r="C104" i="20"/>
  <c r="B102" i="20"/>
  <c r="B101" i="20"/>
  <c r="B100" i="20"/>
  <c r="B99" i="20"/>
  <c r="C98" i="20"/>
  <c r="C97" i="20"/>
  <c r="C95" i="20"/>
  <c r="B95" i="20"/>
  <c r="B94" i="20"/>
  <c r="B93" i="20"/>
  <c r="B92" i="20"/>
  <c r="B85" i="20"/>
  <c r="B91" i="20"/>
  <c r="B90" i="20"/>
  <c r="B89" i="20"/>
  <c r="B88" i="20"/>
  <c r="B87" i="20"/>
  <c r="C86" i="20"/>
  <c r="B84" i="20"/>
  <c r="B83" i="20"/>
  <c r="B82" i="20"/>
  <c r="B81" i="20"/>
  <c r="B80" i="20"/>
  <c r="B79" i="20"/>
  <c r="C78" i="20"/>
  <c r="C77" i="20"/>
  <c r="C76" i="20"/>
  <c r="C75" i="20"/>
  <c r="B73" i="20"/>
  <c r="B72" i="20"/>
  <c r="B71" i="20"/>
  <c r="B70" i="20"/>
  <c r="B69" i="20"/>
  <c r="B68" i="20"/>
  <c r="B67" i="20"/>
  <c r="B66" i="20"/>
  <c r="B65" i="20"/>
  <c r="B64" i="20"/>
  <c r="B63" i="20"/>
  <c r="B62" i="20"/>
  <c r="B61" i="20"/>
  <c r="C60" i="20"/>
  <c r="C59" i="20"/>
  <c r="C58" i="20"/>
  <c r="C57" i="20"/>
  <c r="C56" i="20"/>
  <c r="B54" i="20"/>
  <c r="B53" i="20"/>
  <c r="B52" i="20"/>
  <c r="C51" i="20"/>
  <c r="A46" i="20"/>
  <c r="H45" i="20"/>
  <c r="C21" i="20"/>
  <c r="H18" i="20"/>
  <c r="B18" i="20"/>
  <c r="H17" i="20"/>
  <c r="B17" i="20"/>
  <c r="H16" i="20"/>
  <c r="H15" i="20"/>
  <c r="B15" i="20"/>
  <c r="H14" i="20"/>
  <c r="B14" i="20"/>
  <c r="H13" i="20"/>
  <c r="B13" i="20"/>
  <c r="H12" i="20"/>
  <c r="C9" i="20"/>
  <c r="C8" i="20"/>
  <c r="C20" i="20"/>
  <c r="A2" i="20"/>
  <c r="C560" i="17"/>
  <c r="F135" i="17"/>
  <c r="E135" i="17"/>
  <c r="D135" i="17"/>
  <c r="C135" i="17"/>
  <c r="B135" i="17"/>
  <c r="B134" i="17"/>
  <c r="F133" i="17"/>
  <c r="E133" i="17"/>
  <c r="D133" i="17"/>
  <c r="C133" i="17"/>
  <c r="B133" i="17"/>
  <c r="B132" i="17"/>
  <c r="F131" i="17"/>
  <c r="E131" i="17"/>
  <c r="D131" i="17"/>
  <c r="C131" i="17"/>
  <c r="B131" i="17"/>
  <c r="D130" i="17"/>
  <c r="B130" i="17"/>
  <c r="F129" i="17"/>
  <c r="E129" i="17"/>
  <c r="D129" i="17"/>
  <c r="C129" i="17"/>
  <c r="B129" i="17"/>
  <c r="H139" i="17"/>
  <c r="J135" i="17"/>
  <c r="J133" i="17"/>
  <c r="J131" i="17"/>
  <c r="H15" i="17"/>
  <c r="H14" i="17"/>
  <c r="H12" i="17"/>
  <c r="B18" i="17"/>
  <c r="B16" i="17"/>
  <c r="B15" i="17"/>
  <c r="B12" i="17"/>
  <c r="H10" i="17"/>
  <c r="C9" i="17"/>
  <c r="C8" i="17"/>
  <c r="C20" i="17"/>
  <c r="C22" i="17"/>
  <c r="C6" i="17"/>
  <c r="F577" i="17"/>
  <c r="E577" i="17"/>
  <c r="D577" i="17"/>
  <c r="C577" i="17"/>
  <c r="F576" i="17"/>
  <c r="E576" i="17"/>
  <c r="D576" i="17"/>
  <c r="C576" i="17"/>
  <c r="F575" i="17"/>
  <c r="E575" i="17"/>
  <c r="D575" i="17"/>
  <c r="C575" i="17"/>
  <c r="F574" i="17"/>
  <c r="E574" i="17"/>
  <c r="D574" i="17"/>
  <c r="C574" i="17"/>
  <c r="F573" i="17"/>
  <c r="E573" i="17"/>
  <c r="D573" i="17"/>
  <c r="C573" i="17"/>
  <c r="J567" i="17"/>
  <c r="I567" i="17"/>
  <c r="H567" i="17"/>
  <c r="G567" i="17"/>
  <c r="F567" i="17"/>
  <c r="E567" i="17"/>
  <c r="J566" i="17"/>
  <c r="I566" i="17"/>
  <c r="H566" i="17"/>
  <c r="G566" i="17"/>
  <c r="F566" i="17"/>
  <c r="E566" i="17"/>
  <c r="F564" i="17"/>
  <c r="E564" i="17"/>
  <c r="D564" i="17"/>
  <c r="C564" i="17"/>
  <c r="F562" i="17"/>
  <c r="E562" i="17"/>
  <c r="D562" i="17"/>
  <c r="C562" i="17"/>
  <c r="F561" i="17"/>
  <c r="E561" i="17"/>
  <c r="D561" i="17"/>
  <c r="C561" i="17"/>
  <c r="F560" i="17"/>
  <c r="E560" i="17"/>
  <c r="D560" i="17"/>
  <c r="F558" i="17"/>
  <c r="E558" i="17"/>
  <c r="D558" i="17"/>
  <c r="C558" i="17"/>
  <c r="F557" i="17"/>
  <c r="E557" i="17"/>
  <c r="D557" i="17"/>
  <c r="C557" i="17"/>
  <c r="F556" i="17"/>
  <c r="E556" i="17"/>
  <c r="D556" i="17"/>
  <c r="C556" i="17"/>
  <c r="F554" i="17"/>
  <c r="E554" i="17"/>
  <c r="D554" i="17"/>
  <c r="F553" i="17"/>
  <c r="E553" i="17"/>
  <c r="D553" i="17"/>
  <c r="C553" i="17"/>
  <c r="F552" i="17"/>
  <c r="E552" i="17"/>
  <c r="D552" i="17"/>
  <c r="C552" i="17"/>
  <c r="F551" i="17"/>
  <c r="E551" i="17"/>
  <c r="D551" i="17"/>
  <c r="C551" i="17"/>
  <c r="F550" i="17"/>
  <c r="E550" i="17"/>
  <c r="D550" i="17"/>
  <c r="C550" i="17"/>
  <c r="J542" i="17"/>
  <c r="I542" i="17"/>
  <c r="H542" i="17"/>
  <c r="G542" i="17"/>
  <c r="F542" i="17"/>
  <c r="E542" i="17"/>
  <c r="J541" i="17"/>
  <c r="I541" i="17"/>
  <c r="H541" i="17"/>
  <c r="G541" i="17"/>
  <c r="F541" i="17"/>
  <c r="E541" i="17"/>
  <c r="F536" i="17"/>
  <c r="E536" i="17"/>
  <c r="D536" i="17"/>
  <c r="G539" i="17"/>
  <c r="G538" i="17"/>
  <c r="G535" i="17"/>
  <c r="G534" i="17"/>
  <c r="G533" i="17"/>
  <c r="G530" i="17"/>
  <c r="G529" i="17"/>
  <c r="G528" i="17"/>
  <c r="G527" i="17"/>
  <c r="F531" i="17"/>
  <c r="E531" i="17"/>
  <c r="D531" i="17"/>
  <c r="F525" i="17"/>
  <c r="E525" i="17"/>
  <c r="D525" i="17"/>
  <c r="F523" i="17"/>
  <c r="E523" i="17"/>
  <c r="D523" i="17"/>
  <c r="F522" i="17"/>
  <c r="E522" i="17"/>
  <c r="D522" i="17"/>
  <c r="C522" i="17"/>
  <c r="F521" i="17"/>
  <c r="E521" i="17"/>
  <c r="D521" i="17"/>
  <c r="C521" i="17"/>
  <c r="F520" i="17"/>
  <c r="E520" i="17"/>
  <c r="D520" i="17"/>
  <c r="C520" i="17"/>
  <c r="F519" i="17"/>
  <c r="E519" i="17"/>
  <c r="D519" i="17"/>
  <c r="C519" i="17"/>
  <c r="F515" i="17"/>
  <c r="E515" i="17"/>
  <c r="D515" i="17"/>
  <c r="F513" i="17"/>
  <c r="E513" i="17"/>
  <c r="D513" i="17"/>
  <c r="C513" i="17"/>
  <c r="F503" i="17"/>
  <c r="E503" i="17"/>
  <c r="D503" i="17"/>
  <c r="G518" i="17"/>
  <c r="G517" i="17"/>
  <c r="G516" i="17"/>
  <c r="G512" i="17"/>
  <c r="G511" i="17"/>
  <c r="G510" i="17"/>
  <c r="G507" i="17"/>
  <c r="G506" i="17"/>
  <c r="G505" i="17"/>
  <c r="G502" i="17"/>
  <c r="G501" i="17"/>
  <c r="G500" i="17"/>
  <c r="G499" i="17"/>
  <c r="F497" i="17"/>
  <c r="E497" i="17"/>
  <c r="D497" i="17"/>
  <c r="F496" i="17"/>
  <c r="E496" i="17"/>
  <c r="D496" i="17"/>
  <c r="C496" i="17"/>
  <c r="F494" i="17"/>
  <c r="E494" i="17"/>
  <c r="D494" i="17"/>
  <c r="C494" i="17"/>
  <c r="J486" i="17"/>
  <c r="I486" i="17"/>
  <c r="H486" i="17"/>
  <c r="G486" i="17"/>
  <c r="F486" i="17"/>
  <c r="E486" i="17"/>
  <c r="J485" i="17"/>
  <c r="I485" i="17"/>
  <c r="H485" i="17"/>
  <c r="G485" i="17"/>
  <c r="F485" i="17"/>
  <c r="E485" i="17"/>
  <c r="F483" i="17"/>
  <c r="E483" i="17"/>
  <c r="D483" i="17"/>
  <c r="C483" i="17"/>
  <c r="F477" i="17"/>
  <c r="E477" i="17"/>
  <c r="D477" i="17"/>
  <c r="F469" i="17"/>
  <c r="E469" i="17"/>
  <c r="D469" i="17"/>
  <c r="F464" i="17"/>
  <c r="E464" i="17"/>
  <c r="D464" i="17"/>
  <c r="F457" i="17"/>
  <c r="E457" i="17"/>
  <c r="D457" i="17"/>
  <c r="G478" i="17"/>
  <c r="G475" i="17"/>
  <c r="G474" i="17"/>
  <c r="G473" i="17"/>
  <c r="G472" i="17"/>
  <c r="G470" i="17"/>
  <c r="G468" i="17"/>
  <c r="G467" i="17"/>
  <c r="G466" i="17"/>
  <c r="G465" i="17"/>
  <c r="G452" i="17"/>
  <c r="F451" i="17"/>
  <c r="E451" i="17"/>
  <c r="D451" i="17"/>
  <c r="F449" i="17"/>
  <c r="E449" i="17"/>
  <c r="D449" i="17"/>
  <c r="C449" i="17"/>
  <c r="F448" i="17"/>
  <c r="E448" i="17"/>
  <c r="D448" i="17"/>
  <c r="C448" i="17"/>
  <c r="F447" i="17"/>
  <c r="E447" i="17"/>
  <c r="D447" i="17"/>
  <c r="C447" i="17"/>
  <c r="F446" i="17"/>
  <c r="E446" i="17"/>
  <c r="D446" i="17"/>
  <c r="C446" i="17"/>
  <c r="F445" i="17"/>
  <c r="E445" i="17"/>
  <c r="D445" i="17"/>
  <c r="C445" i="17"/>
  <c r="F444" i="17"/>
  <c r="E444" i="17"/>
  <c r="D444" i="17"/>
  <c r="C444" i="17"/>
  <c r="F443" i="17"/>
  <c r="E443" i="17"/>
  <c r="D443" i="17"/>
  <c r="C443" i="17"/>
  <c r="F441" i="17"/>
  <c r="E441" i="17"/>
  <c r="D441" i="17"/>
  <c r="C441" i="17"/>
  <c r="F440" i="17"/>
  <c r="E440" i="17"/>
  <c r="D440" i="17"/>
  <c r="C440" i="17"/>
  <c r="F439" i="17"/>
  <c r="E439" i="17"/>
  <c r="D439" i="17"/>
  <c r="C439" i="17"/>
  <c r="F438" i="17"/>
  <c r="E438" i="17"/>
  <c r="D438" i="17"/>
  <c r="C438" i="17"/>
  <c r="F437" i="17"/>
  <c r="E437" i="17"/>
  <c r="D437" i="17"/>
  <c r="C437" i="17"/>
  <c r="F436" i="17"/>
  <c r="E436" i="17"/>
  <c r="D436" i="17"/>
  <c r="C436" i="17"/>
  <c r="F435" i="17"/>
  <c r="E435" i="17"/>
  <c r="D435" i="17"/>
  <c r="C435" i="17"/>
  <c r="F434" i="17"/>
  <c r="E434" i="17"/>
  <c r="D434" i="17"/>
  <c r="C434" i="17"/>
  <c r="F432" i="17"/>
  <c r="E432" i="17"/>
  <c r="D432" i="17"/>
  <c r="C432" i="17"/>
  <c r="F431" i="17"/>
  <c r="E431" i="17"/>
  <c r="D431" i="17"/>
  <c r="C431" i="17"/>
  <c r="J423" i="17"/>
  <c r="I423" i="17"/>
  <c r="H423" i="17"/>
  <c r="G423" i="17"/>
  <c r="F423" i="17"/>
  <c r="E423" i="17"/>
  <c r="J422" i="17"/>
  <c r="I422" i="17"/>
  <c r="H422" i="17"/>
  <c r="G422" i="17"/>
  <c r="F422" i="17"/>
  <c r="E422" i="17"/>
  <c r="J421" i="17"/>
  <c r="I421" i="17"/>
  <c r="H421" i="17"/>
  <c r="G421" i="17"/>
  <c r="F421" i="17"/>
  <c r="E421" i="17"/>
  <c r="F419" i="17"/>
  <c r="E419" i="17"/>
  <c r="D419" i="17"/>
  <c r="C419" i="17"/>
  <c r="F418" i="17"/>
  <c r="E418" i="17"/>
  <c r="D418" i="17"/>
  <c r="C418" i="17"/>
  <c r="F417" i="17"/>
  <c r="E417" i="17"/>
  <c r="D417" i="17"/>
  <c r="C417" i="17"/>
  <c r="F416" i="17"/>
  <c r="E416" i="17"/>
  <c r="D416" i="17"/>
  <c r="C416" i="17"/>
  <c r="F414" i="17"/>
  <c r="E414" i="17"/>
  <c r="D414" i="17"/>
  <c r="C414" i="17"/>
  <c r="F413" i="17"/>
  <c r="E413" i="17"/>
  <c r="D413" i="17"/>
  <c r="C413" i="17"/>
  <c r="F412" i="17"/>
  <c r="E412" i="17"/>
  <c r="D412" i="17"/>
  <c r="C412" i="17"/>
  <c r="F406" i="17"/>
  <c r="E406" i="17"/>
  <c r="D406" i="17"/>
  <c r="G407" i="17"/>
  <c r="G405" i="17"/>
  <c r="G403" i="17"/>
  <c r="G402" i="17"/>
  <c r="F400" i="17"/>
  <c r="E400" i="17"/>
  <c r="D400" i="17"/>
  <c r="G396" i="17"/>
  <c r="F395" i="17"/>
  <c r="E395" i="17"/>
  <c r="D395" i="17"/>
  <c r="G391" i="17"/>
  <c r="F390" i="17"/>
  <c r="E390" i="17"/>
  <c r="D390" i="17"/>
  <c r="G386" i="17"/>
  <c r="G381" i="17"/>
  <c r="F385" i="17"/>
  <c r="E385" i="17"/>
  <c r="D385" i="17"/>
  <c r="F380" i="17"/>
  <c r="E380" i="17"/>
  <c r="D380" i="17"/>
  <c r="G377" i="17"/>
  <c r="G376" i="17"/>
  <c r="G375" i="17"/>
  <c r="G374" i="17"/>
  <c r="G373" i="17"/>
  <c r="F372" i="17"/>
  <c r="E372" i="17"/>
  <c r="D372" i="17"/>
  <c r="G369" i="17"/>
  <c r="G368" i="17"/>
  <c r="G367" i="17"/>
  <c r="G366" i="17"/>
  <c r="G365" i="17"/>
  <c r="F364" i="17"/>
  <c r="E364" i="17"/>
  <c r="D364" i="17"/>
  <c r="F362" i="17"/>
  <c r="E362" i="17"/>
  <c r="D362" i="17"/>
  <c r="C362" i="17"/>
  <c r="F361" i="17"/>
  <c r="E361" i="17"/>
  <c r="D361" i="17"/>
  <c r="C361" i="17"/>
  <c r="F360" i="17"/>
  <c r="E360" i="17"/>
  <c r="D360" i="17"/>
  <c r="C360" i="17"/>
  <c r="F359" i="17"/>
  <c r="E359" i="17"/>
  <c r="D359" i="17"/>
  <c r="C359" i="17"/>
  <c r="F358" i="17"/>
  <c r="E358" i="17"/>
  <c r="D358" i="17"/>
  <c r="C358" i="17"/>
  <c r="G356" i="17"/>
  <c r="G355" i="17"/>
  <c r="G354" i="17"/>
  <c r="G353" i="17"/>
  <c r="G352" i="17"/>
  <c r="G351" i="17"/>
  <c r="G350" i="17"/>
  <c r="F349" i="17"/>
  <c r="E349" i="17"/>
  <c r="D349" i="17"/>
  <c r="F348" i="17"/>
  <c r="E348" i="17"/>
  <c r="D348" i="17"/>
  <c r="C348" i="17"/>
  <c r="F347" i="17"/>
  <c r="E347" i="17"/>
  <c r="D347" i="17"/>
  <c r="C347" i="17"/>
  <c r="F345" i="17"/>
  <c r="E345" i="17"/>
  <c r="D345" i="17"/>
  <c r="C345" i="17"/>
  <c r="F344" i="17"/>
  <c r="E344" i="17"/>
  <c r="D344" i="17"/>
  <c r="C344" i="17"/>
  <c r="F343" i="17"/>
  <c r="E343" i="17"/>
  <c r="D343" i="17"/>
  <c r="C343" i="17"/>
  <c r="F342" i="17"/>
  <c r="E342" i="17"/>
  <c r="D342" i="17"/>
  <c r="C342" i="17"/>
  <c r="F341" i="17"/>
  <c r="E341" i="17"/>
  <c r="D341" i="17"/>
  <c r="C341" i="17"/>
  <c r="I338" i="17"/>
  <c r="I337" i="17"/>
  <c r="I336" i="17"/>
  <c r="I335" i="17"/>
  <c r="I334" i="17"/>
  <c r="I333" i="17"/>
  <c r="I332" i="17"/>
  <c r="I331" i="17"/>
  <c r="I330" i="17"/>
  <c r="I329" i="17"/>
  <c r="I328" i="17"/>
  <c r="I327" i="17"/>
  <c r="I326" i="17"/>
  <c r="G338" i="17"/>
  <c r="G337" i="17"/>
  <c r="G336" i="17"/>
  <c r="G335" i="17"/>
  <c r="G334" i="17"/>
  <c r="G333" i="17"/>
  <c r="G332" i="17"/>
  <c r="G331" i="17"/>
  <c r="G330" i="17"/>
  <c r="G329" i="17"/>
  <c r="G328" i="17"/>
  <c r="G327" i="17"/>
  <c r="G326" i="17"/>
  <c r="F323" i="17"/>
  <c r="E323" i="17"/>
  <c r="D323" i="17"/>
  <c r="F322" i="17"/>
  <c r="E322" i="17"/>
  <c r="D322" i="17"/>
  <c r="C322" i="17"/>
  <c r="F321" i="17"/>
  <c r="E321" i="17"/>
  <c r="D321" i="17"/>
  <c r="C321" i="17"/>
  <c r="F320" i="17"/>
  <c r="E320" i="17"/>
  <c r="D320" i="17"/>
  <c r="C320" i="17"/>
  <c r="F319" i="17"/>
  <c r="E319" i="17"/>
  <c r="D319" i="17"/>
  <c r="C319" i="17"/>
  <c r="F318" i="17"/>
  <c r="E318" i="17"/>
  <c r="D318" i="17"/>
  <c r="C318" i="17"/>
  <c r="F317" i="17"/>
  <c r="E317" i="17"/>
  <c r="D317" i="17"/>
  <c r="C317" i="17"/>
  <c r="F316" i="17"/>
  <c r="E316" i="17"/>
  <c r="D316" i="17"/>
  <c r="C316" i="17"/>
  <c r="F314" i="17"/>
  <c r="E314" i="17"/>
  <c r="D314" i="17"/>
  <c r="C314" i="17"/>
  <c r="F312" i="17"/>
  <c r="E312" i="17"/>
  <c r="D312" i="17"/>
  <c r="C312" i="17"/>
  <c r="I301" i="17"/>
  <c r="H301" i="17"/>
  <c r="G301" i="17"/>
  <c r="F301" i="17"/>
  <c r="E301" i="17"/>
  <c r="I300" i="17"/>
  <c r="H300" i="17"/>
  <c r="G300" i="17"/>
  <c r="F300" i="17"/>
  <c r="E300" i="17"/>
  <c r="I299" i="17"/>
  <c r="H299" i="17"/>
  <c r="G299" i="17"/>
  <c r="F299" i="17"/>
  <c r="E299" i="17"/>
  <c r="I298" i="17"/>
  <c r="H298" i="17"/>
  <c r="G298" i="17"/>
  <c r="F298" i="17"/>
  <c r="E298" i="17"/>
  <c r="G296" i="17"/>
  <c r="F296" i="17"/>
  <c r="G295" i="17"/>
  <c r="F295" i="17"/>
  <c r="G294" i="17"/>
  <c r="F294" i="17"/>
  <c r="G293" i="17"/>
  <c r="F293" i="17"/>
  <c r="G292" i="17"/>
  <c r="F292" i="17"/>
  <c r="G291" i="17"/>
  <c r="F291" i="17"/>
  <c r="G290" i="17"/>
  <c r="F290" i="17"/>
  <c r="G289" i="17"/>
  <c r="F289" i="17"/>
  <c r="G288" i="17"/>
  <c r="F288" i="17"/>
  <c r="F287" i="17"/>
  <c r="E287" i="17"/>
  <c r="D287" i="17"/>
  <c r="F285" i="17"/>
  <c r="E285" i="17"/>
  <c r="D285" i="17"/>
  <c r="C285" i="17"/>
  <c r="F284" i="17"/>
  <c r="E284" i="17"/>
  <c r="D284" i="17"/>
  <c r="C284" i="17"/>
  <c r="F282" i="17"/>
  <c r="E282" i="17"/>
  <c r="D282" i="17"/>
  <c r="C282" i="17"/>
  <c r="F281" i="17"/>
  <c r="E281" i="17"/>
  <c r="D281" i="17"/>
  <c r="C281" i="17"/>
  <c r="F280" i="17"/>
  <c r="E280" i="17"/>
  <c r="D280" i="17"/>
  <c r="C280" i="17"/>
  <c r="F279" i="17"/>
  <c r="E279" i="17"/>
  <c r="D279" i="17"/>
  <c r="C279" i="17"/>
  <c r="F272" i="17"/>
  <c r="E272" i="17"/>
  <c r="D272" i="17"/>
  <c r="C272" i="17"/>
  <c r="F268" i="17"/>
  <c r="E268" i="17"/>
  <c r="D268" i="17"/>
  <c r="C268" i="17"/>
  <c r="F266" i="17"/>
  <c r="E266" i="17"/>
  <c r="D266" i="17"/>
  <c r="C266" i="17"/>
  <c r="F265" i="17"/>
  <c r="E265" i="17"/>
  <c r="D265" i="17"/>
  <c r="C265" i="17"/>
  <c r="F264" i="17"/>
  <c r="E264" i="17"/>
  <c r="D264" i="17"/>
  <c r="C264" i="17"/>
  <c r="F263" i="17"/>
  <c r="E263" i="17"/>
  <c r="D263" i="17"/>
  <c r="C263" i="17"/>
  <c r="F262" i="17"/>
  <c r="E262" i="17"/>
  <c r="D262" i="17"/>
  <c r="C262" i="17"/>
  <c r="F260" i="17"/>
  <c r="E260" i="17"/>
  <c r="D260" i="17"/>
  <c r="C260" i="17"/>
  <c r="F259" i="17"/>
  <c r="E259" i="17"/>
  <c r="D259" i="17"/>
  <c r="C259" i="17"/>
  <c r="F258" i="17"/>
  <c r="E258" i="17"/>
  <c r="D258" i="17"/>
  <c r="C258" i="17"/>
  <c r="F256" i="17"/>
  <c r="E256" i="17"/>
  <c r="D256" i="17"/>
  <c r="C256" i="17"/>
  <c r="F255" i="17"/>
  <c r="E255" i="17"/>
  <c r="D255" i="17"/>
  <c r="C255" i="17"/>
  <c r="F254" i="17"/>
  <c r="E254" i="17"/>
  <c r="D254" i="17"/>
  <c r="C254" i="17"/>
  <c r="F253" i="17"/>
  <c r="E253" i="17"/>
  <c r="D253" i="17"/>
  <c r="C253" i="17"/>
  <c r="F252" i="17"/>
  <c r="E252" i="17"/>
  <c r="D252" i="17"/>
  <c r="C252" i="17"/>
  <c r="F251" i="17"/>
  <c r="E251" i="17"/>
  <c r="D251" i="17"/>
  <c r="C251" i="17"/>
  <c r="F250" i="17"/>
  <c r="E250" i="17"/>
  <c r="D250" i="17"/>
  <c r="C250" i="17"/>
  <c r="F249" i="17"/>
  <c r="E249" i="17"/>
  <c r="D249" i="17"/>
  <c r="C249" i="17"/>
  <c r="F248" i="17"/>
  <c r="E248" i="17"/>
  <c r="D248" i="17"/>
  <c r="C248" i="17"/>
  <c r="F247" i="17"/>
  <c r="E247" i="17"/>
  <c r="D247" i="17"/>
  <c r="C247" i="17"/>
  <c r="F246" i="17"/>
  <c r="E246" i="17"/>
  <c r="D246" i="17"/>
  <c r="C246" i="17"/>
  <c r="F245" i="17"/>
  <c r="E245" i="17"/>
  <c r="D245" i="17"/>
  <c r="C245" i="17"/>
  <c r="F244" i="17"/>
  <c r="E244" i="17"/>
  <c r="D244" i="17"/>
  <c r="C244" i="17"/>
  <c r="F243" i="17"/>
  <c r="E243" i="17"/>
  <c r="D243" i="17"/>
  <c r="C243" i="17"/>
  <c r="F242" i="17"/>
  <c r="E242" i="17"/>
  <c r="D242" i="17"/>
  <c r="C242" i="17"/>
  <c r="F241" i="17"/>
  <c r="E241" i="17"/>
  <c r="D241" i="17"/>
  <c r="C241" i="17"/>
  <c r="F240" i="17"/>
  <c r="E240" i="17"/>
  <c r="D240" i="17"/>
  <c r="C240" i="17"/>
  <c r="F238" i="17"/>
  <c r="E238" i="17"/>
  <c r="D238" i="17"/>
  <c r="C238" i="17"/>
  <c r="F237" i="17"/>
  <c r="E237" i="17"/>
  <c r="D237" i="17"/>
  <c r="C237" i="17"/>
  <c r="F236" i="17"/>
  <c r="E236" i="17"/>
  <c r="D236" i="17"/>
  <c r="C236" i="17"/>
  <c r="F235" i="17"/>
  <c r="E235" i="17"/>
  <c r="D235" i="17"/>
  <c r="C235" i="17"/>
  <c r="F220" i="17"/>
  <c r="F219" i="17"/>
  <c r="E220" i="17"/>
  <c r="E219" i="17"/>
  <c r="D220" i="17"/>
  <c r="D219" i="17"/>
  <c r="C220" i="17"/>
  <c r="C219" i="17"/>
  <c r="F218" i="17"/>
  <c r="F217" i="17"/>
  <c r="E218" i="17"/>
  <c r="E217" i="17"/>
  <c r="D218" i="17"/>
  <c r="D217" i="17"/>
  <c r="C218" i="17"/>
  <c r="C217" i="17"/>
  <c r="F216" i="17"/>
  <c r="F215" i="17"/>
  <c r="E216" i="17"/>
  <c r="E215" i="17"/>
  <c r="D216" i="17"/>
  <c r="D215" i="17"/>
  <c r="C216" i="17"/>
  <c r="C215" i="17"/>
  <c r="F214" i="17"/>
  <c r="F213" i="17"/>
  <c r="E214" i="17"/>
  <c r="E213" i="17"/>
  <c r="D214" i="17"/>
  <c r="D213" i="17"/>
  <c r="C214" i="17"/>
  <c r="C213" i="17"/>
  <c r="F212" i="17"/>
  <c r="F211" i="17"/>
  <c r="E212" i="17"/>
  <c r="E211" i="17"/>
  <c r="D212" i="17"/>
  <c r="D211" i="17"/>
  <c r="C212" i="17"/>
  <c r="C211" i="17"/>
  <c r="G209" i="17"/>
  <c r="G208" i="17"/>
  <c r="G207" i="17"/>
  <c r="G206" i="17"/>
  <c r="F205" i="17"/>
  <c r="F204" i="17"/>
  <c r="E205" i="17"/>
  <c r="E204" i="17"/>
  <c r="D205" i="17"/>
  <c r="D204" i="17"/>
  <c r="G202" i="17"/>
  <c r="G201" i="17"/>
  <c r="G200" i="17"/>
  <c r="G199" i="17"/>
  <c r="F198" i="17"/>
  <c r="F197" i="17"/>
  <c r="E198" i="17"/>
  <c r="E197" i="17"/>
  <c r="D198" i="17"/>
  <c r="D197" i="17"/>
  <c r="F196" i="17"/>
  <c r="E196" i="17"/>
  <c r="D196" i="17"/>
  <c r="C196" i="17"/>
  <c r="G195" i="17"/>
  <c r="G193" i="17"/>
  <c r="F192" i="17"/>
  <c r="E192" i="17"/>
  <c r="D192" i="17"/>
  <c r="G183" i="17"/>
  <c r="G182" i="17"/>
  <c r="C180" i="17"/>
  <c r="F181" i="17"/>
  <c r="F180" i="17"/>
  <c r="E181" i="17"/>
  <c r="E180" i="17"/>
  <c r="D181" i="17"/>
  <c r="D180" i="17"/>
  <c r="G168" i="17"/>
  <c r="G167" i="17"/>
  <c r="F166" i="17"/>
  <c r="F165" i="17"/>
  <c r="E166" i="17"/>
  <c r="E165" i="17"/>
  <c r="D166" i="17"/>
  <c r="D165" i="17"/>
  <c r="F164" i="17"/>
  <c r="E164" i="17"/>
  <c r="D164" i="17"/>
  <c r="C164" i="17"/>
  <c r="F163" i="17"/>
  <c r="E163" i="17"/>
  <c r="D163" i="17"/>
  <c r="C163" i="17"/>
  <c r="F162" i="17"/>
  <c r="E162" i="17"/>
  <c r="D162" i="17"/>
  <c r="C162" i="17"/>
  <c r="F160" i="17"/>
  <c r="E160" i="17"/>
  <c r="D160" i="17"/>
  <c r="C160" i="17"/>
  <c r="F159" i="17"/>
  <c r="E159" i="17"/>
  <c r="D159" i="17"/>
  <c r="C159" i="17"/>
  <c r="D156" i="17"/>
  <c r="D154" i="17"/>
  <c r="E156" i="17"/>
  <c r="E154" i="17"/>
  <c r="F156" i="17"/>
  <c r="F154" i="17"/>
  <c r="G156" i="17"/>
  <c r="C156" i="17"/>
  <c r="C154" i="17"/>
  <c r="H16" i="17"/>
  <c r="H17" i="17"/>
  <c r="H18" i="17"/>
  <c r="H600" i="17"/>
  <c r="G589" i="17"/>
  <c r="G588" i="17"/>
  <c r="G587" i="17"/>
  <c r="G586" i="17"/>
  <c r="G585" i="17"/>
  <c r="G590" i="17"/>
  <c r="G584" i="17"/>
  <c r="G583" i="17"/>
  <c r="G582" i="17"/>
  <c r="G580" i="17"/>
  <c r="G591" i="17"/>
  <c r="B572" i="17"/>
  <c r="B563" i="17"/>
  <c r="B559" i="17"/>
  <c r="B555" i="17"/>
  <c r="B549" i="17"/>
  <c r="B491" i="17"/>
  <c r="B428" i="17"/>
  <c r="B309" i="17"/>
  <c r="B233" i="17"/>
  <c r="B146" i="17"/>
  <c r="A140" i="17"/>
  <c r="A46" i="17"/>
  <c r="B52" i="17"/>
  <c r="B53" i="17"/>
  <c r="B54" i="17"/>
  <c r="C51" i="17"/>
  <c r="B61" i="17"/>
  <c r="B62" i="17"/>
  <c r="B63" i="17"/>
  <c r="B64" i="17"/>
  <c r="B65" i="17"/>
  <c r="B66" i="17"/>
  <c r="B67" i="17"/>
  <c r="B68" i="17"/>
  <c r="B69" i="17"/>
  <c r="B70" i="17"/>
  <c r="B71" i="17"/>
  <c r="B72" i="17"/>
  <c r="B73" i="17"/>
  <c r="C56" i="17"/>
  <c r="C57" i="17"/>
  <c r="C118" i="17"/>
  <c r="A118" i="17"/>
  <c r="E117" i="17"/>
  <c r="C117" i="17"/>
  <c r="A117" i="17"/>
  <c r="E116" i="17"/>
  <c r="C116" i="17"/>
  <c r="A116" i="17"/>
  <c r="E115" i="17"/>
  <c r="C115" i="17"/>
  <c r="A115" i="17"/>
  <c r="E114" i="17"/>
  <c r="C114" i="17"/>
  <c r="C113" i="17"/>
  <c r="A114" i="17"/>
  <c r="B113" i="17"/>
  <c r="B107" i="17"/>
  <c r="B106" i="17"/>
  <c r="C104" i="17"/>
  <c r="B102" i="17"/>
  <c r="B101" i="17"/>
  <c r="B100" i="17"/>
  <c r="B99" i="17"/>
  <c r="C98" i="17"/>
  <c r="C97" i="17"/>
  <c r="B95" i="17"/>
  <c r="B94" i="17"/>
  <c r="B93" i="17"/>
  <c r="B92" i="17"/>
  <c r="B91" i="17"/>
  <c r="B90" i="17"/>
  <c r="B89" i="17"/>
  <c r="B88" i="17"/>
  <c r="B87" i="17"/>
  <c r="C86" i="17"/>
  <c r="B84" i="17"/>
  <c r="B74" i="17"/>
  <c r="B83" i="17"/>
  <c r="B82" i="17"/>
  <c r="B81" i="17"/>
  <c r="B80" i="17"/>
  <c r="B79" i="17"/>
  <c r="C78" i="17"/>
  <c r="C77" i="17"/>
  <c r="C76" i="17"/>
  <c r="C75" i="17"/>
  <c r="C60" i="17"/>
  <c r="C59" i="17"/>
  <c r="C58" i="17"/>
  <c r="H45" i="17"/>
  <c r="C21" i="17"/>
  <c r="A2" i="17"/>
  <c r="O60" i="8"/>
  <c r="D415" i="17"/>
  <c r="F411" i="17"/>
  <c r="F186" i="20"/>
  <c r="E379" i="17"/>
  <c r="P60" i="8"/>
  <c r="Q60" i="8"/>
  <c r="R60" i="8"/>
  <c r="D184" i="20"/>
  <c r="E184" i="20"/>
  <c r="D54" i="8"/>
  <c r="G357" i="17"/>
  <c r="D340" i="17"/>
  <c r="E174" i="20"/>
  <c r="E261" i="17"/>
  <c r="C80" i="4"/>
  <c r="P31" i="7"/>
  <c r="P27" i="7"/>
  <c r="P23" i="7"/>
  <c r="P20" i="7"/>
  <c r="P17" i="7"/>
  <c r="P14" i="7"/>
  <c r="O31" i="7"/>
  <c r="O27" i="7"/>
  <c r="O23" i="7"/>
  <c r="O20" i="7"/>
  <c r="O17" i="7"/>
  <c r="O14" i="7"/>
  <c r="O12" i="7"/>
  <c r="Q16" i="7"/>
  <c r="R16" i="7"/>
  <c r="P19" i="7"/>
  <c r="Q19" i="7"/>
  <c r="R19" i="7"/>
  <c r="P22" i="7"/>
  <c r="Q22" i="7"/>
  <c r="R22" i="7"/>
  <c r="P26" i="7"/>
  <c r="Q26" i="7"/>
  <c r="R26" i="7"/>
  <c r="P30" i="7"/>
  <c r="Q30" i="7"/>
  <c r="R30" i="7"/>
  <c r="C12" i="7"/>
  <c r="C79" i="20"/>
  <c r="O30" i="7"/>
  <c r="O26" i="7"/>
  <c r="O22" i="7"/>
  <c r="O19" i="7"/>
  <c r="O16" i="7"/>
  <c r="P13" i="7"/>
  <c r="Q13" i="7"/>
  <c r="R13" i="7"/>
  <c r="O13" i="7"/>
  <c r="O65" i="7"/>
  <c r="O68" i="7"/>
  <c r="O72" i="7"/>
  <c r="O62" i="7"/>
  <c r="O63" i="7"/>
  <c r="O61" i="7"/>
  <c r="O55" i="7"/>
  <c r="O51" i="7"/>
  <c r="O42" i="7"/>
  <c r="O35" i="7"/>
  <c r="O9" i="7"/>
  <c r="O10" i="7"/>
  <c r="O11" i="7"/>
  <c r="O8" i="7"/>
  <c r="C57" i="6"/>
  <c r="E41" i="18"/>
  <c r="C63" i="6"/>
  <c r="C65" i="6"/>
  <c r="J66" i="6"/>
  <c r="J56" i="6"/>
  <c r="J51" i="6"/>
  <c r="J45" i="6"/>
  <c r="J41" i="6"/>
  <c r="J26" i="6"/>
  <c r="I66" i="6"/>
  <c r="I64" i="6"/>
  <c r="I62" i="6"/>
  <c r="I60" i="6"/>
  <c r="I58" i="6"/>
  <c r="I56" i="6"/>
  <c r="I51" i="6"/>
  <c r="I45" i="6"/>
  <c r="I41" i="6"/>
  <c r="I26" i="6"/>
  <c r="I20" i="6"/>
  <c r="I22" i="6"/>
  <c r="I23" i="6"/>
  <c r="I24" i="6"/>
  <c r="I19" i="6"/>
  <c r="I10" i="6"/>
  <c r="I11" i="6"/>
  <c r="I12" i="6"/>
  <c r="I13" i="6"/>
  <c r="C34" i="16"/>
  <c r="C42" i="16"/>
  <c r="C7" i="16"/>
  <c r="C8" i="16"/>
  <c r="C192" i="18"/>
  <c r="C10" i="18"/>
  <c r="E192" i="18"/>
  <c r="E206" i="16"/>
  <c r="E27" i="16"/>
  <c r="E87" i="16"/>
  <c r="C219" i="16"/>
  <c r="E52" i="16"/>
  <c r="E217" i="16"/>
  <c r="D207" i="16"/>
  <c r="D208" i="16"/>
  <c r="D209" i="16"/>
  <c r="D210" i="16"/>
  <c r="D211" i="16"/>
  <c r="D197" i="18"/>
  <c r="B197" i="18"/>
  <c r="D196" i="18"/>
  <c r="B196" i="18"/>
  <c r="D195" i="18"/>
  <c r="B195" i="18"/>
  <c r="D194" i="18"/>
  <c r="B194" i="18"/>
  <c r="D193" i="18"/>
  <c r="D192" i="18"/>
  <c r="E10" i="18"/>
  <c r="D181" i="16"/>
  <c r="J158" i="18"/>
  <c r="J131" i="18"/>
  <c r="J130" i="18"/>
  <c r="J129" i="18"/>
  <c r="J128" i="18"/>
  <c r="J127" i="18"/>
  <c r="J126" i="18"/>
  <c r="J125" i="18"/>
  <c r="J124" i="18"/>
  <c r="J122" i="18"/>
  <c r="J121" i="18"/>
  <c r="J116" i="18"/>
  <c r="J115" i="18"/>
  <c r="J114" i="18"/>
  <c r="J113" i="18"/>
  <c r="J111" i="18"/>
  <c r="J110" i="18"/>
  <c r="J109" i="18"/>
  <c r="K108" i="8"/>
  <c r="F119" i="16"/>
  <c r="K102" i="8"/>
  <c r="J106" i="18"/>
  <c r="K97" i="8"/>
  <c r="K92" i="8"/>
  <c r="K87" i="8"/>
  <c r="K82" i="8"/>
  <c r="K74" i="8"/>
  <c r="K66" i="8"/>
  <c r="J99" i="18"/>
  <c r="K60" i="8"/>
  <c r="K46" i="8"/>
  <c r="J97" i="18"/>
  <c r="J96" i="18"/>
  <c r="J95" i="18"/>
  <c r="J93" i="18"/>
  <c r="J92" i="18"/>
  <c r="J91" i="18"/>
  <c r="J90" i="18"/>
  <c r="J89" i="18"/>
  <c r="K20" i="8"/>
  <c r="J87" i="18"/>
  <c r="J86" i="18"/>
  <c r="J85" i="18"/>
  <c r="J84" i="18"/>
  <c r="J83" i="18"/>
  <c r="J82" i="18"/>
  <c r="J81" i="18"/>
  <c r="J80" i="18"/>
  <c r="J78" i="18"/>
  <c r="M72" i="7"/>
  <c r="J72" i="18"/>
  <c r="J68" i="18"/>
  <c r="D68" i="18"/>
  <c r="J67" i="18"/>
  <c r="D67" i="18"/>
  <c r="J66" i="18"/>
  <c r="D66" i="18"/>
  <c r="J65" i="18"/>
  <c r="D65" i="18"/>
  <c r="M55" i="7"/>
  <c r="J64" i="18"/>
  <c r="D64" i="18"/>
  <c r="M51" i="7"/>
  <c r="J63" i="18"/>
  <c r="I51" i="7"/>
  <c r="D63" i="18"/>
  <c r="M42" i="7"/>
  <c r="I42" i="7"/>
  <c r="E61" i="18"/>
  <c r="J60" i="18"/>
  <c r="J59" i="18"/>
  <c r="I34" i="7"/>
  <c r="M17" i="7"/>
  <c r="J58" i="18"/>
  <c r="I17" i="7"/>
  <c r="E58" i="18"/>
  <c r="M16" i="7"/>
  <c r="J57" i="18"/>
  <c r="I16" i="7"/>
  <c r="E57" i="18"/>
  <c r="E56" i="18"/>
  <c r="M15" i="7"/>
  <c r="J55" i="18"/>
  <c r="I15" i="7"/>
  <c r="E55" i="18"/>
  <c r="M14" i="7"/>
  <c r="I14" i="7"/>
  <c r="E54" i="18"/>
  <c r="M13" i="7"/>
  <c r="J53" i="18"/>
  <c r="I13" i="7"/>
  <c r="E53" i="18"/>
  <c r="J44" i="18"/>
  <c r="J43" i="18"/>
  <c r="J42" i="18"/>
  <c r="J41" i="18"/>
  <c r="J30" i="18"/>
  <c r="J29" i="18"/>
  <c r="J28" i="18"/>
  <c r="J27" i="18"/>
  <c r="J26" i="18"/>
  <c r="J25" i="18"/>
  <c r="J21" i="18"/>
  <c r="A21" i="18"/>
  <c r="J20" i="18"/>
  <c r="A20" i="18"/>
  <c r="J19" i="18"/>
  <c r="A19" i="18"/>
  <c r="J18" i="18"/>
  <c r="A18" i="18"/>
  <c r="C64" i="7"/>
  <c r="C173" i="20"/>
  <c r="C10" i="8"/>
  <c r="C11" i="9"/>
  <c r="C98" i="4"/>
  <c r="C19" i="12"/>
  <c r="C110" i="17"/>
  <c r="C23" i="12"/>
  <c r="C111" i="17"/>
  <c r="C27" i="12"/>
  <c r="C111" i="4"/>
  <c r="C4" i="15"/>
  <c r="B4" i="15"/>
  <c r="B224" i="20"/>
  <c r="B211" i="16"/>
  <c r="B210" i="16"/>
  <c r="B209" i="16"/>
  <c r="B207" i="16"/>
  <c r="F4" i="15"/>
  <c r="E4" i="15"/>
  <c r="D4" i="15"/>
  <c r="A2" i="3"/>
  <c r="A4" i="3"/>
  <c r="E7" i="3"/>
  <c r="E9" i="3"/>
  <c r="D199" i="16"/>
  <c r="D198" i="16"/>
  <c r="D197" i="16"/>
  <c r="D195" i="16"/>
  <c r="D194" i="16"/>
  <c r="D193" i="16"/>
  <c r="D190" i="16"/>
  <c r="D189" i="16"/>
  <c r="D188" i="16"/>
  <c r="D187" i="16"/>
  <c r="D186" i="16"/>
  <c r="D180" i="16"/>
  <c r="D177" i="16"/>
  <c r="D176" i="16"/>
  <c r="D175" i="16"/>
  <c r="D174" i="16"/>
  <c r="D169" i="16"/>
  <c r="D165" i="16"/>
  <c r="D151" i="16"/>
  <c r="D150" i="16"/>
  <c r="D149" i="16"/>
  <c r="D148" i="16"/>
  <c r="D147" i="16"/>
  <c r="D146" i="16"/>
  <c r="D145" i="16"/>
  <c r="F137" i="16"/>
  <c r="F136" i="16"/>
  <c r="F135" i="16"/>
  <c r="D137" i="16"/>
  <c r="D136" i="16"/>
  <c r="D135" i="16"/>
  <c r="D134" i="16"/>
  <c r="F132" i="16"/>
  <c r="D128" i="16"/>
  <c r="D127" i="16"/>
  <c r="F123" i="16"/>
  <c r="F122" i="16"/>
  <c r="F121" i="16"/>
  <c r="D106" i="16"/>
  <c r="D104" i="16"/>
  <c r="D103" i="16"/>
  <c r="D102" i="16"/>
  <c r="D101" i="16"/>
  <c r="D100" i="16"/>
  <c r="D92" i="16"/>
  <c r="D91" i="16"/>
  <c r="F89" i="16"/>
  <c r="D89" i="16"/>
  <c r="F75" i="16"/>
  <c r="D74" i="16"/>
  <c r="D73" i="16"/>
  <c r="D72" i="16"/>
  <c r="F41" i="16"/>
  <c r="F40" i="16"/>
  <c r="F39" i="16"/>
  <c r="F37" i="16"/>
  <c r="F36" i="16"/>
  <c r="A17" i="16"/>
  <c r="E184" i="16"/>
  <c r="E163" i="16"/>
  <c r="C220" i="16"/>
  <c r="E130" i="16"/>
  <c r="E16" i="16"/>
  <c r="C24" i="18"/>
  <c r="C4" i="18"/>
  <c r="C17" i="18"/>
  <c r="C3" i="18"/>
  <c r="B27" i="12"/>
  <c r="B111" i="4"/>
  <c r="B107" i="4"/>
  <c r="C169" i="19"/>
  <c r="C168" i="19"/>
  <c r="C167" i="19"/>
  <c r="C166" i="19"/>
  <c r="C165" i="19"/>
  <c r="B169" i="19"/>
  <c r="B168" i="19"/>
  <c r="B167" i="19"/>
  <c r="B166" i="19"/>
  <c r="B165" i="19"/>
  <c r="B194" i="20"/>
  <c r="F95" i="7"/>
  <c r="B3" i="1"/>
  <c r="A169" i="19"/>
  <c r="A168" i="19"/>
  <c r="A167" i="19"/>
  <c r="A166" i="19"/>
  <c r="C164" i="19"/>
  <c r="B164" i="19"/>
  <c r="A165" i="19"/>
  <c r="A163" i="19"/>
  <c r="C4" i="11"/>
  <c r="C3" i="11"/>
  <c r="A2" i="11"/>
  <c r="X57" i="11"/>
  <c r="X56" i="11"/>
  <c r="X55" i="11"/>
  <c r="X54" i="11"/>
  <c r="X53" i="11"/>
  <c r="X52" i="11"/>
  <c r="X51" i="11"/>
  <c r="X50" i="11"/>
  <c r="X49" i="11"/>
  <c r="X48" i="11"/>
  <c r="X47" i="11"/>
  <c r="X46" i="11"/>
  <c r="X4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X16" i="11"/>
  <c r="X15" i="11"/>
  <c r="X14" i="11"/>
  <c r="X13" i="11"/>
  <c r="X12" i="11"/>
  <c r="X11" i="11"/>
  <c r="X8" i="11"/>
  <c r="X9" i="11"/>
  <c r="X58" i="11"/>
  <c r="W58" i="11"/>
  <c r="X10"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C58" i="11"/>
  <c r="U57" i="11"/>
  <c r="R57" i="11"/>
  <c r="P57" i="11"/>
  <c r="M57" i="11"/>
  <c r="K57" i="11"/>
  <c r="H57" i="11"/>
  <c r="E57" i="11"/>
  <c r="U56" i="11"/>
  <c r="R56" i="11"/>
  <c r="P56" i="11"/>
  <c r="M56" i="11"/>
  <c r="K56" i="11"/>
  <c r="H56" i="11"/>
  <c r="E56" i="11"/>
  <c r="U55" i="11"/>
  <c r="R55" i="11"/>
  <c r="P55" i="11"/>
  <c r="M55" i="11"/>
  <c r="K55" i="11"/>
  <c r="H55" i="11"/>
  <c r="E55" i="11"/>
  <c r="U54" i="11"/>
  <c r="R54" i="11"/>
  <c r="P54" i="11"/>
  <c r="M54" i="11"/>
  <c r="K54" i="11"/>
  <c r="H54" i="11"/>
  <c r="E54" i="11"/>
  <c r="U53" i="11"/>
  <c r="R53" i="11"/>
  <c r="P53" i="11"/>
  <c r="M53" i="11"/>
  <c r="K53" i="11"/>
  <c r="H53" i="11"/>
  <c r="E53" i="11"/>
  <c r="U52" i="11"/>
  <c r="R52" i="11"/>
  <c r="P52" i="11"/>
  <c r="M52" i="11"/>
  <c r="K52" i="11"/>
  <c r="H52" i="11"/>
  <c r="E52" i="11"/>
  <c r="U51" i="11"/>
  <c r="R51" i="11"/>
  <c r="P51" i="11"/>
  <c r="M51" i="11"/>
  <c r="K51" i="11"/>
  <c r="H51" i="11"/>
  <c r="E51" i="11"/>
  <c r="U50" i="11"/>
  <c r="R50" i="11"/>
  <c r="P50" i="11"/>
  <c r="M50" i="11"/>
  <c r="K50" i="11"/>
  <c r="H50" i="11"/>
  <c r="E50" i="11"/>
  <c r="U49" i="11"/>
  <c r="R49" i="11"/>
  <c r="P49" i="11"/>
  <c r="M49" i="11"/>
  <c r="K49" i="11"/>
  <c r="H49" i="11"/>
  <c r="E49" i="11"/>
  <c r="U48" i="11"/>
  <c r="R48" i="11"/>
  <c r="P48" i="11"/>
  <c r="M48" i="11"/>
  <c r="K48" i="11"/>
  <c r="H48" i="11"/>
  <c r="E48" i="11"/>
  <c r="U47" i="11"/>
  <c r="R47" i="11"/>
  <c r="P47" i="11"/>
  <c r="M47" i="11"/>
  <c r="K47" i="11"/>
  <c r="H47" i="11"/>
  <c r="E47" i="11"/>
  <c r="U46" i="11"/>
  <c r="R46" i="11"/>
  <c r="P46" i="11"/>
  <c r="M46" i="11"/>
  <c r="K46" i="11"/>
  <c r="H46" i="11"/>
  <c r="E46" i="11"/>
  <c r="U45" i="11"/>
  <c r="R45" i="11"/>
  <c r="P45" i="11"/>
  <c r="M45" i="11"/>
  <c r="K45" i="11"/>
  <c r="H45" i="11"/>
  <c r="E45" i="11"/>
  <c r="U44" i="11"/>
  <c r="R44" i="11"/>
  <c r="P44" i="11"/>
  <c r="M44" i="11"/>
  <c r="K44" i="11"/>
  <c r="H44" i="11"/>
  <c r="E44" i="11"/>
  <c r="U43" i="11"/>
  <c r="R43" i="11"/>
  <c r="P43" i="11"/>
  <c r="M43" i="11"/>
  <c r="K43" i="11"/>
  <c r="H43" i="11"/>
  <c r="E43" i="11"/>
  <c r="U42" i="11"/>
  <c r="R42" i="11"/>
  <c r="P42" i="11"/>
  <c r="M42" i="11"/>
  <c r="K42" i="11"/>
  <c r="H42" i="11"/>
  <c r="E42" i="11"/>
  <c r="U41" i="11"/>
  <c r="R41" i="11"/>
  <c r="P41" i="11"/>
  <c r="M41" i="11"/>
  <c r="K41" i="11"/>
  <c r="H41" i="11"/>
  <c r="E41" i="11"/>
  <c r="U40" i="11"/>
  <c r="R40" i="11"/>
  <c r="P40" i="11"/>
  <c r="M40" i="11"/>
  <c r="K40" i="11"/>
  <c r="H40" i="11"/>
  <c r="E40" i="11"/>
  <c r="U39" i="11"/>
  <c r="R39" i="11"/>
  <c r="P39" i="11"/>
  <c r="M39" i="11"/>
  <c r="K39" i="11"/>
  <c r="H39" i="11"/>
  <c r="E39" i="11"/>
  <c r="U38" i="11"/>
  <c r="R38" i="11"/>
  <c r="P38" i="11"/>
  <c r="M38" i="11"/>
  <c r="K38" i="11"/>
  <c r="H38" i="11"/>
  <c r="E38" i="11"/>
  <c r="U37" i="11"/>
  <c r="R37" i="11"/>
  <c r="P37" i="11"/>
  <c r="M37" i="11"/>
  <c r="K37" i="11"/>
  <c r="H37" i="11"/>
  <c r="E37" i="11"/>
  <c r="U36" i="11"/>
  <c r="R36" i="11"/>
  <c r="P36" i="11"/>
  <c r="M36" i="11"/>
  <c r="K36" i="11"/>
  <c r="H36" i="11"/>
  <c r="E36" i="11"/>
  <c r="U35" i="11"/>
  <c r="R35" i="11"/>
  <c r="P35" i="11"/>
  <c r="M35" i="11"/>
  <c r="K35" i="11"/>
  <c r="H35" i="11"/>
  <c r="E35" i="11"/>
  <c r="U34" i="11"/>
  <c r="R34" i="11"/>
  <c r="P34" i="11"/>
  <c r="M34" i="11"/>
  <c r="K34" i="11"/>
  <c r="H34" i="11"/>
  <c r="E34" i="11"/>
  <c r="U33" i="11"/>
  <c r="R33" i="11"/>
  <c r="P33" i="11"/>
  <c r="M33" i="11"/>
  <c r="K33" i="11"/>
  <c r="H33" i="11"/>
  <c r="E33" i="11"/>
  <c r="U32" i="11"/>
  <c r="R32" i="11"/>
  <c r="P32" i="11"/>
  <c r="M32" i="11"/>
  <c r="K32" i="11"/>
  <c r="H32" i="11"/>
  <c r="E32" i="11"/>
  <c r="U31" i="11"/>
  <c r="R31" i="11"/>
  <c r="P31" i="11"/>
  <c r="M31" i="11"/>
  <c r="K31" i="11"/>
  <c r="H31" i="11"/>
  <c r="E31" i="11"/>
  <c r="U30" i="11"/>
  <c r="R30" i="11"/>
  <c r="P30" i="11"/>
  <c r="M30" i="11"/>
  <c r="K30" i="11"/>
  <c r="H30" i="11"/>
  <c r="E30" i="11"/>
  <c r="U29" i="11"/>
  <c r="R29" i="11"/>
  <c r="P29" i="11"/>
  <c r="M29" i="11"/>
  <c r="K29" i="11"/>
  <c r="H29" i="11"/>
  <c r="E29" i="11"/>
  <c r="U28" i="11"/>
  <c r="R28" i="11"/>
  <c r="P28" i="11"/>
  <c r="M28" i="11"/>
  <c r="K28" i="11"/>
  <c r="H28" i="11"/>
  <c r="E28" i="11"/>
  <c r="U27" i="11"/>
  <c r="R27" i="11"/>
  <c r="P27" i="11"/>
  <c r="M27" i="11"/>
  <c r="K27" i="11"/>
  <c r="H27" i="11"/>
  <c r="E27" i="11"/>
  <c r="U26" i="11"/>
  <c r="R26" i="11"/>
  <c r="P26" i="11"/>
  <c r="M26" i="11"/>
  <c r="K26" i="11"/>
  <c r="H26" i="11"/>
  <c r="E26" i="11"/>
  <c r="U25" i="11"/>
  <c r="R25" i="11"/>
  <c r="P25" i="11"/>
  <c r="M25" i="11"/>
  <c r="K25" i="11"/>
  <c r="H25" i="11"/>
  <c r="E25" i="11"/>
  <c r="U24" i="11"/>
  <c r="R24" i="11"/>
  <c r="P24" i="11"/>
  <c r="M24" i="11"/>
  <c r="K24" i="11"/>
  <c r="H24" i="11"/>
  <c r="E24" i="11"/>
  <c r="U23" i="11"/>
  <c r="R23" i="11"/>
  <c r="P23" i="11"/>
  <c r="M23" i="11"/>
  <c r="K23" i="11"/>
  <c r="H23" i="11"/>
  <c r="E23" i="11"/>
  <c r="U22" i="11"/>
  <c r="R22" i="11"/>
  <c r="P22" i="11"/>
  <c r="M22" i="11"/>
  <c r="K22" i="11"/>
  <c r="H22" i="11"/>
  <c r="E22" i="11"/>
  <c r="U21" i="11"/>
  <c r="R21" i="11"/>
  <c r="P21" i="11"/>
  <c r="M21" i="11"/>
  <c r="K21" i="11"/>
  <c r="H21" i="11"/>
  <c r="E21" i="11"/>
  <c r="U20" i="11"/>
  <c r="R20" i="11"/>
  <c r="P20" i="11"/>
  <c r="M20" i="11"/>
  <c r="K20" i="11"/>
  <c r="H20" i="11"/>
  <c r="E20" i="11"/>
  <c r="U19" i="11"/>
  <c r="R19" i="11"/>
  <c r="P19" i="11"/>
  <c r="M19" i="11"/>
  <c r="K19" i="11"/>
  <c r="H19" i="11"/>
  <c r="E19" i="11"/>
  <c r="U18" i="11"/>
  <c r="R18" i="11"/>
  <c r="P18" i="11"/>
  <c r="M18" i="11"/>
  <c r="K18" i="11"/>
  <c r="H18" i="11"/>
  <c r="E18" i="11"/>
  <c r="U17" i="11"/>
  <c r="R17" i="11"/>
  <c r="P17" i="11"/>
  <c r="M17" i="11"/>
  <c r="K17" i="11"/>
  <c r="H17" i="11"/>
  <c r="E17" i="11"/>
  <c r="U16" i="11"/>
  <c r="R16" i="11"/>
  <c r="P16" i="11"/>
  <c r="M16" i="11"/>
  <c r="K16" i="11"/>
  <c r="H16" i="11"/>
  <c r="E16" i="11"/>
  <c r="U15" i="11"/>
  <c r="R15" i="11"/>
  <c r="P15" i="11"/>
  <c r="M15" i="11"/>
  <c r="K15" i="11"/>
  <c r="H15" i="11"/>
  <c r="E15" i="11"/>
  <c r="U14" i="11"/>
  <c r="R14" i="11"/>
  <c r="P14" i="11"/>
  <c r="M14" i="11"/>
  <c r="K14" i="11"/>
  <c r="H14" i="11"/>
  <c r="E14" i="11"/>
  <c r="U13" i="11"/>
  <c r="R13" i="11"/>
  <c r="P13" i="11"/>
  <c r="M13" i="11"/>
  <c r="K13" i="11"/>
  <c r="H13" i="11"/>
  <c r="E13" i="11"/>
  <c r="U12" i="11"/>
  <c r="R12" i="11"/>
  <c r="P12" i="11"/>
  <c r="M12" i="11"/>
  <c r="K12" i="11"/>
  <c r="H12" i="11"/>
  <c r="E12" i="11"/>
  <c r="E8" i="11"/>
  <c r="E9" i="11"/>
  <c r="E58" i="11"/>
  <c r="E10" i="11"/>
  <c r="E11" i="11"/>
  <c r="D58" i="11"/>
  <c r="U11" i="11"/>
  <c r="R11" i="11"/>
  <c r="P11" i="11"/>
  <c r="M11" i="11"/>
  <c r="K11" i="11"/>
  <c r="H11" i="11"/>
  <c r="U10" i="11"/>
  <c r="R10" i="11"/>
  <c r="P10" i="11"/>
  <c r="M10" i="11"/>
  <c r="K10" i="11"/>
  <c r="H10" i="11"/>
  <c r="U9" i="11"/>
  <c r="U58" i="11"/>
  <c r="T58" i="11"/>
  <c r="R9" i="11"/>
  <c r="P9" i="11"/>
  <c r="M9" i="11"/>
  <c r="M58" i="11"/>
  <c r="L58" i="11"/>
  <c r="K9" i="11"/>
  <c r="H9" i="11"/>
  <c r="U8" i="11"/>
  <c r="R8" i="11"/>
  <c r="P8" i="11"/>
  <c r="P58" i="11"/>
  <c r="M8" i="11"/>
  <c r="K8" i="11"/>
  <c r="K58" i="11"/>
  <c r="H8" i="11"/>
  <c r="D173" i="20"/>
  <c r="F148" i="20"/>
  <c r="H44" i="4"/>
  <c r="A2" i="4"/>
  <c r="G39" i="12"/>
  <c r="G78" i="9"/>
  <c r="G129" i="8"/>
  <c r="F73" i="6"/>
  <c r="E28" i="5"/>
  <c r="D33" i="1"/>
  <c r="D54" i="6"/>
  <c r="C51" i="6"/>
  <c r="C50" i="6"/>
  <c r="D45" i="16"/>
  <c r="F25" i="13"/>
  <c r="E25" i="13"/>
  <c r="C25" i="13"/>
  <c r="F14" i="13"/>
  <c r="E14" i="13"/>
  <c r="D14" i="13"/>
  <c r="C14" i="13"/>
  <c r="F7" i="13"/>
  <c r="F5" i="13"/>
  <c r="E7" i="13"/>
  <c r="E5" i="13"/>
  <c r="D7" i="13"/>
  <c r="D5" i="13"/>
  <c r="C7" i="13"/>
  <c r="D106" i="8"/>
  <c r="G404" i="17"/>
  <c r="E349" i="14"/>
  <c r="E11" i="14"/>
  <c r="D349" i="14"/>
  <c r="D11" i="14"/>
  <c r="C349" i="14"/>
  <c r="C11" i="14"/>
  <c r="E331" i="14"/>
  <c r="E290" i="14"/>
  <c r="E9" i="14"/>
  <c r="E10" i="14"/>
  <c r="D331" i="14"/>
  <c r="D290" i="14"/>
  <c r="D9" i="14"/>
  <c r="C331" i="14"/>
  <c r="B331" i="14"/>
  <c r="B10" i="14"/>
  <c r="B290" i="14"/>
  <c r="B9" i="14"/>
  <c r="E241" i="14"/>
  <c r="E8" i="14"/>
  <c r="D241" i="14"/>
  <c r="D8" i="14"/>
  <c r="C241" i="14"/>
  <c r="C8" i="14"/>
  <c r="B241" i="14"/>
  <c r="B8" i="14"/>
  <c r="E152" i="14"/>
  <c r="E7" i="14"/>
  <c r="D152" i="14"/>
  <c r="D7" i="14"/>
  <c r="C152" i="14"/>
  <c r="C7" i="14"/>
  <c r="B152" i="14"/>
  <c r="B7" i="14"/>
  <c r="E93" i="14"/>
  <c r="E6" i="14"/>
  <c r="D93" i="14"/>
  <c r="D6" i="14"/>
  <c r="C93" i="14"/>
  <c r="C6" i="14"/>
  <c r="B93" i="14"/>
  <c r="B6" i="14"/>
  <c r="E22" i="14"/>
  <c r="E5" i="14"/>
  <c r="D22" i="14"/>
  <c r="D5" i="14"/>
  <c r="C22" i="14"/>
  <c r="C5" i="14"/>
  <c r="B22" i="14"/>
  <c r="B5" i="14"/>
  <c r="E15" i="14"/>
  <c r="E4" i="14"/>
  <c r="D15" i="14"/>
  <c r="D4" i="14"/>
  <c r="D10" i="14"/>
  <c r="C15" i="14"/>
  <c r="C4" i="14"/>
  <c r="F12" i="14"/>
  <c r="B11" i="14"/>
  <c r="B4" i="14"/>
  <c r="AB58" i="11"/>
  <c r="AA58" i="11"/>
  <c r="E12" i="14"/>
  <c r="R58" i="11"/>
  <c r="Q58" i="11"/>
  <c r="B547" i="17"/>
  <c r="G592" i="17"/>
  <c r="C406" i="17"/>
  <c r="G378" i="17"/>
  <c r="C74" i="8"/>
  <c r="C372" i="17"/>
  <c r="D208" i="20"/>
  <c r="D524" i="17"/>
  <c r="E524" i="17"/>
  <c r="F524" i="17"/>
  <c r="D209" i="20"/>
  <c r="D141" i="18"/>
  <c r="C86" i="4"/>
  <c r="C72" i="4"/>
  <c r="C102" i="8"/>
  <c r="D106" i="18"/>
  <c r="C109" i="4"/>
  <c r="E215" i="16"/>
  <c r="E218" i="16"/>
  <c r="E10" i="16"/>
  <c r="E7" i="16"/>
  <c r="E220" i="16"/>
  <c r="E221" i="16"/>
  <c r="D155" i="18"/>
  <c r="D145" i="18"/>
  <c r="C469" i="17"/>
  <c r="D112" i="18"/>
  <c r="C94" i="4"/>
  <c r="C94" i="17"/>
  <c r="C79" i="17"/>
  <c r="C78" i="4"/>
  <c r="C72" i="17"/>
  <c r="C71" i="4"/>
  <c r="C63" i="20"/>
  <c r="C62" i="4"/>
  <c r="C157" i="17"/>
  <c r="C62" i="20"/>
  <c r="C6" i="5"/>
  <c r="E17" i="18"/>
  <c r="E3" i="18"/>
  <c r="C53" i="17"/>
  <c r="C53" i="20"/>
  <c r="C131" i="20"/>
  <c r="E19" i="18"/>
  <c r="C51" i="4"/>
  <c r="E21" i="18"/>
  <c r="C53" i="4"/>
  <c r="C134" i="17"/>
  <c r="C126" i="17"/>
  <c r="C132" i="20"/>
  <c r="C126" i="20"/>
  <c r="C54" i="17"/>
  <c r="C50" i="17"/>
  <c r="C54" i="20"/>
  <c r="C50" i="20"/>
  <c r="F214" i="20"/>
  <c r="B6" i="12"/>
  <c r="C184" i="16"/>
  <c r="C9" i="16"/>
  <c r="E37" i="18"/>
  <c r="C525" i="17"/>
  <c r="E6" i="16"/>
  <c r="E222" i="16"/>
  <c r="E161" i="17"/>
  <c r="F161" i="17"/>
  <c r="D206" i="16"/>
  <c r="E8" i="16"/>
  <c r="E9" i="16"/>
  <c r="E219" i="16"/>
  <c r="E3" i="16"/>
  <c r="D547" i="17"/>
  <c r="B112" i="17"/>
  <c r="D168" i="16"/>
  <c r="D166" i="16"/>
  <c r="C508" i="17"/>
  <c r="D179" i="16"/>
  <c r="C531" i="17"/>
  <c r="F168" i="16"/>
  <c r="J155" i="18"/>
  <c r="D514" i="17"/>
  <c r="B96" i="20"/>
  <c r="D428" i="17"/>
  <c r="F182" i="20"/>
  <c r="C95" i="17"/>
  <c r="F315" i="17"/>
  <c r="D115" i="16"/>
  <c r="J103" i="18"/>
  <c r="D116" i="16"/>
  <c r="J104" i="18"/>
  <c r="F371" i="17"/>
  <c r="D182" i="20"/>
  <c r="D346" i="17"/>
  <c r="E182" i="20"/>
  <c r="J107" i="18"/>
  <c r="C183" i="20"/>
  <c r="E79" i="18"/>
  <c r="J102" i="18"/>
  <c r="B85" i="17"/>
  <c r="E315" i="17"/>
  <c r="D169" i="20"/>
  <c r="J56" i="18"/>
  <c r="C170" i="20"/>
  <c r="D68" i="16"/>
  <c r="D261" i="17"/>
  <c r="C257" i="17"/>
  <c r="E267" i="17"/>
  <c r="C80" i="17"/>
  <c r="C80" i="20"/>
  <c r="E239" i="17"/>
  <c r="F170" i="20"/>
  <c r="D161" i="17"/>
  <c r="C161" i="17"/>
  <c r="E157" i="17"/>
  <c r="F157" i="17"/>
  <c r="B50" i="20"/>
  <c r="B126" i="20"/>
  <c r="F131" i="20"/>
  <c r="F132" i="17"/>
  <c r="B126" i="17"/>
  <c r="C132" i="17"/>
  <c r="B50" i="17"/>
  <c r="C3" i="16"/>
  <c r="E134" i="17"/>
  <c r="E132" i="20"/>
  <c r="E20" i="18"/>
  <c r="C52" i="17"/>
  <c r="C52" i="20"/>
  <c r="C130" i="20"/>
  <c r="C497" i="17"/>
  <c r="D167" i="16"/>
  <c r="C503" i="17"/>
  <c r="C395" i="17"/>
  <c r="G210" i="17"/>
  <c r="C148" i="20"/>
  <c r="G194" i="17"/>
  <c r="C149" i="20"/>
  <c r="E191" i="17"/>
  <c r="C65" i="20"/>
  <c r="E147" i="20"/>
  <c r="C63" i="17"/>
  <c r="C62" i="17"/>
  <c r="B55" i="17"/>
  <c r="G169" i="17"/>
  <c r="F191" i="17"/>
  <c r="C65" i="17"/>
  <c r="D191" i="17"/>
  <c r="C151" i="20"/>
  <c r="D157" i="17"/>
  <c r="B55" i="20"/>
  <c r="C65" i="4"/>
  <c r="C192" i="17"/>
  <c r="C25" i="6"/>
  <c r="C64" i="17"/>
  <c r="C181" i="17"/>
  <c r="A182" i="17"/>
  <c r="C166" i="17"/>
  <c r="C165" i="17"/>
  <c r="C216" i="16"/>
  <c r="B139" i="20"/>
  <c r="B12" i="14"/>
  <c r="G123" i="18"/>
  <c r="F197" i="20"/>
  <c r="F433" i="17"/>
  <c r="E140" i="18"/>
  <c r="D199" i="20"/>
  <c r="D450" i="17"/>
  <c r="F143" i="18"/>
  <c r="E200" i="20"/>
  <c r="E463" i="17"/>
  <c r="E208" i="20"/>
  <c r="F159" i="18"/>
  <c r="E514" i="17"/>
  <c r="J100" i="18"/>
  <c r="E216" i="16"/>
  <c r="E4" i="16"/>
  <c r="G101" i="18"/>
  <c r="F187" i="20"/>
  <c r="F379" i="17"/>
  <c r="E186" i="20"/>
  <c r="E371" i="17"/>
  <c r="E99" i="18"/>
  <c r="D185" i="20"/>
  <c r="D363" i="17"/>
  <c r="E108" i="18"/>
  <c r="D188" i="20"/>
  <c r="D411" i="17"/>
  <c r="D600" i="17"/>
  <c r="F21" i="18"/>
  <c r="D134" i="17"/>
  <c r="D132" i="20"/>
  <c r="F30" i="18"/>
  <c r="D147" i="20"/>
  <c r="F24" i="18"/>
  <c r="H36" i="18"/>
  <c r="F150" i="20"/>
  <c r="G38" i="18"/>
  <c r="E152" i="20"/>
  <c r="H39" i="18"/>
  <c r="F153" i="20"/>
  <c r="F42" i="18"/>
  <c r="D156" i="20"/>
  <c r="G44" i="18"/>
  <c r="E158" i="20"/>
  <c r="H45" i="18"/>
  <c r="F159" i="20"/>
  <c r="E173" i="20"/>
  <c r="E283" i="17"/>
  <c r="G78" i="18"/>
  <c r="F181" i="20"/>
  <c r="F313" i="17"/>
  <c r="E132" i="18"/>
  <c r="D198" i="20"/>
  <c r="D442" i="17"/>
  <c r="F140" i="18"/>
  <c r="E199" i="20"/>
  <c r="E450" i="17"/>
  <c r="G143" i="18"/>
  <c r="F200" i="20"/>
  <c r="F463" i="17"/>
  <c r="G159" i="18"/>
  <c r="F514" i="17"/>
  <c r="F208" i="20"/>
  <c r="D217" i="20"/>
  <c r="E180" i="18"/>
  <c r="D555" i="17"/>
  <c r="F184" i="18"/>
  <c r="E218" i="20"/>
  <c r="E559" i="17"/>
  <c r="G188" i="18"/>
  <c r="F219" i="20"/>
  <c r="F563" i="17"/>
  <c r="D224" i="20"/>
  <c r="D572" i="17"/>
  <c r="E5" i="16"/>
  <c r="E11" i="16"/>
  <c r="C12" i="14"/>
  <c r="C290" i="14"/>
  <c r="C9" i="14"/>
  <c r="C10" i="14"/>
  <c r="G20" i="18"/>
  <c r="E131" i="20"/>
  <c r="E132" i="17"/>
  <c r="G37" i="18"/>
  <c r="E151" i="20"/>
  <c r="H38" i="18"/>
  <c r="F152" i="20"/>
  <c r="F40" i="18"/>
  <c r="D154" i="20"/>
  <c r="G42" i="18"/>
  <c r="E156" i="20"/>
  <c r="H44" i="18"/>
  <c r="F158" i="20"/>
  <c r="D172" i="20"/>
  <c r="D267" i="17"/>
  <c r="F173" i="20"/>
  <c r="F283" i="17"/>
  <c r="E123" i="18"/>
  <c r="D197" i="20"/>
  <c r="D433" i="17"/>
  <c r="F43" i="18"/>
  <c r="D157" i="20"/>
  <c r="E174" i="18"/>
  <c r="D216" i="20"/>
  <c r="D549" i="17"/>
  <c r="D174" i="18"/>
  <c r="C216" i="20"/>
  <c r="C109" i="17"/>
  <c r="C283" i="17"/>
  <c r="C81" i="20"/>
  <c r="C171" i="20"/>
  <c r="C81" i="17"/>
  <c r="C261" i="17"/>
  <c r="D174" i="20"/>
  <c r="D286" i="17"/>
  <c r="G88" i="18"/>
  <c r="F340" i="17"/>
  <c r="F183" i="20"/>
  <c r="D12" i="14"/>
  <c r="H58" i="11"/>
  <c r="G58" i="11"/>
  <c r="C184" i="18"/>
  <c r="B218" i="20"/>
  <c r="B111" i="20"/>
  <c r="B111" i="17"/>
  <c r="C48" i="18"/>
  <c r="C5" i="18"/>
  <c r="B164" i="20"/>
  <c r="F169" i="20"/>
  <c r="F239" i="17"/>
  <c r="C146" i="17"/>
  <c r="H19" i="18"/>
  <c r="H17" i="18"/>
  <c r="F130" i="20"/>
  <c r="F130" i="17"/>
  <c r="G19" i="18"/>
  <c r="G17" i="18"/>
  <c r="E130" i="17"/>
  <c r="E130" i="20"/>
  <c r="F36" i="18"/>
  <c r="D150" i="20"/>
  <c r="H37" i="18"/>
  <c r="F151" i="20"/>
  <c r="F39" i="18"/>
  <c r="D153" i="20"/>
  <c r="G40" i="18"/>
  <c r="E154" i="20"/>
  <c r="H42" i="18"/>
  <c r="F156" i="20"/>
  <c r="F45" i="18"/>
  <c r="D159" i="20"/>
  <c r="F172" i="20"/>
  <c r="F267" i="17"/>
  <c r="E78" i="18"/>
  <c r="D181" i="20"/>
  <c r="F123" i="18"/>
  <c r="E197" i="20"/>
  <c r="F132" i="18"/>
  <c r="E198" i="20"/>
  <c r="G140" i="18"/>
  <c r="F199" i="20"/>
  <c r="E207" i="20"/>
  <c r="D207" i="20"/>
  <c r="D495" i="17"/>
  <c r="G43" i="18"/>
  <c r="E157" i="20"/>
  <c r="H30" i="18"/>
  <c r="H24" i="18"/>
  <c r="F147" i="20"/>
  <c r="F180" i="18"/>
  <c r="E555" i="17"/>
  <c r="E217" i="20"/>
  <c r="G184" i="18"/>
  <c r="F218" i="20"/>
  <c r="F559" i="17"/>
  <c r="C188" i="18"/>
  <c r="B219" i="20"/>
  <c r="B112" i="20"/>
  <c r="C76" i="18"/>
  <c r="C6" i="18"/>
  <c r="B179" i="20"/>
  <c r="E224" i="20"/>
  <c r="E572" i="17"/>
  <c r="C572" i="17"/>
  <c r="C224" i="20"/>
  <c r="D184" i="18"/>
  <c r="C559" i="17"/>
  <c r="C111" i="20"/>
  <c r="J54" i="18"/>
  <c r="F171" i="20"/>
  <c r="F261" i="17"/>
  <c r="G41" i="18"/>
  <c r="E155" i="20"/>
  <c r="F88" i="18"/>
  <c r="E183" i="20"/>
  <c r="F184" i="20"/>
  <c r="F346" i="17"/>
  <c r="F101" i="18"/>
  <c r="E187" i="20"/>
  <c r="D186" i="20"/>
  <c r="D371" i="17"/>
  <c r="F189" i="20"/>
  <c r="G112" i="18"/>
  <c r="D283" i="17"/>
  <c r="E286" i="17"/>
  <c r="E346" i="17"/>
  <c r="E442" i="17"/>
  <c r="E495" i="17"/>
  <c r="F20" i="18"/>
  <c r="F17" i="18"/>
  <c r="D131" i="20"/>
  <c r="D132" i="17"/>
  <c r="H21" i="18"/>
  <c r="F132" i="20"/>
  <c r="F134" i="17"/>
  <c r="G36" i="18"/>
  <c r="E150" i="20"/>
  <c r="F38" i="18"/>
  <c r="D152" i="20"/>
  <c r="G39" i="18"/>
  <c r="E153" i="20"/>
  <c r="H40" i="18"/>
  <c r="F154" i="20"/>
  <c r="F44" i="18"/>
  <c r="D158" i="20"/>
  <c r="E159" i="20"/>
  <c r="G45" i="18"/>
  <c r="F78" i="18"/>
  <c r="E313" i="17"/>
  <c r="E181" i="20"/>
  <c r="G132" i="18"/>
  <c r="F198" i="20"/>
  <c r="E143" i="18"/>
  <c r="D200" i="20"/>
  <c r="D463" i="17"/>
  <c r="F207" i="20"/>
  <c r="H43" i="18"/>
  <c r="F157" i="20"/>
  <c r="F174" i="18"/>
  <c r="E216" i="20"/>
  <c r="E549" i="17"/>
  <c r="G180" i="18"/>
  <c r="F217" i="20"/>
  <c r="F555" i="17"/>
  <c r="D219" i="20"/>
  <c r="E188" i="18"/>
  <c r="D563" i="17"/>
  <c r="C180" i="18"/>
  <c r="B217" i="20"/>
  <c r="B110" i="20"/>
  <c r="F224" i="20"/>
  <c r="F572" i="17"/>
  <c r="D78" i="18"/>
  <c r="C181" i="20"/>
  <c r="C87" i="20"/>
  <c r="D169" i="18"/>
  <c r="D163" i="18"/>
  <c r="C34" i="10"/>
  <c r="C106" i="4"/>
  <c r="E45" i="18"/>
  <c r="C159" i="20"/>
  <c r="C73" i="20"/>
  <c r="E171" i="20"/>
  <c r="F174" i="20"/>
  <c r="F286" i="17"/>
  <c r="H41" i="18"/>
  <c r="F155" i="20"/>
  <c r="E88" i="18"/>
  <c r="D183" i="20"/>
  <c r="E101" i="18"/>
  <c r="D187" i="20"/>
  <c r="F185" i="20"/>
  <c r="G99" i="18"/>
  <c r="F363" i="17"/>
  <c r="F188" i="20"/>
  <c r="G108" i="18"/>
  <c r="E189" i="20"/>
  <c r="F112" i="18"/>
  <c r="E415" i="17"/>
  <c r="B110" i="17"/>
  <c r="C87" i="17"/>
  <c r="C313" i="17"/>
  <c r="E340" i="17"/>
  <c r="E433" i="17"/>
  <c r="F442" i="17"/>
  <c r="F450" i="17"/>
  <c r="F495" i="17"/>
  <c r="F37" i="18"/>
  <c r="D151" i="20"/>
  <c r="G174" i="18"/>
  <c r="F216" i="20"/>
  <c r="F549" i="17"/>
  <c r="D218" i="20"/>
  <c r="E184" i="18"/>
  <c r="D559" i="17"/>
  <c r="F188" i="18"/>
  <c r="E219" i="20"/>
  <c r="E563" i="17"/>
  <c r="C219" i="20"/>
  <c r="D188" i="18"/>
  <c r="C563" i="17"/>
  <c r="C112" i="20"/>
  <c r="E44" i="18"/>
  <c r="C72" i="20"/>
  <c r="C158" i="20"/>
  <c r="F41" i="18"/>
  <c r="D155" i="20"/>
  <c r="F99" i="18"/>
  <c r="E185" i="20"/>
  <c r="F108" i="18"/>
  <c r="E411" i="17"/>
  <c r="E188" i="20"/>
  <c r="E112" i="18"/>
  <c r="D189" i="20"/>
  <c r="C112" i="17"/>
  <c r="C73" i="17"/>
  <c r="D313" i="17"/>
  <c r="E363" i="17"/>
  <c r="D379" i="17"/>
  <c r="F415" i="17"/>
  <c r="C536" i="17"/>
  <c r="G24" i="18"/>
  <c r="C157" i="20"/>
  <c r="D103" i="18"/>
  <c r="C221" i="16"/>
  <c r="D222" i="16"/>
  <c r="G34" i="4"/>
  <c r="F547" i="17"/>
  <c r="D194" i="20"/>
  <c r="D214" i="20"/>
  <c r="D10" i="16"/>
  <c r="E38" i="18"/>
  <c r="F146" i="17"/>
  <c r="E146" i="17"/>
  <c r="D146" i="17"/>
  <c r="C215" i="16"/>
  <c r="D126" i="20"/>
  <c r="E126" i="17"/>
  <c r="E126" i="20"/>
  <c r="D126" i="17"/>
  <c r="C205" i="17"/>
  <c r="C204" i="17"/>
  <c r="E139" i="20"/>
  <c r="C66" i="20"/>
  <c r="C152" i="20"/>
  <c r="C66" i="17"/>
  <c r="C4" i="16"/>
  <c r="E76" i="18"/>
  <c r="D179" i="20"/>
  <c r="D309" i="17"/>
  <c r="F126" i="20"/>
  <c r="E214" i="20"/>
  <c r="E547" i="17"/>
  <c r="E194" i="20"/>
  <c r="E428" i="17"/>
  <c r="D139" i="20"/>
  <c r="F48" i="18"/>
  <c r="E164" i="20"/>
  <c r="E233" i="17"/>
  <c r="D166" i="18"/>
  <c r="C209" i="20"/>
  <c r="C524" i="17"/>
  <c r="C107" i="20"/>
  <c r="C107" i="17"/>
  <c r="G151" i="18"/>
  <c r="F205" i="20"/>
  <c r="F491" i="17"/>
  <c r="F76" i="18"/>
  <c r="E179" i="20"/>
  <c r="E309" i="17"/>
  <c r="E151" i="18"/>
  <c r="D205" i="20"/>
  <c r="D491" i="17"/>
  <c r="E48" i="18"/>
  <c r="D164" i="20"/>
  <c r="D233" i="17"/>
  <c r="F139" i="20"/>
  <c r="F151" i="18"/>
  <c r="E205" i="20"/>
  <c r="E491" i="17"/>
  <c r="F194" i="20"/>
  <c r="F428" i="17"/>
  <c r="F126" i="17"/>
  <c r="G48" i="18"/>
  <c r="F233" i="17"/>
  <c r="F164" i="20"/>
  <c r="E173" i="18"/>
  <c r="G76" i="18"/>
  <c r="F179" i="20"/>
  <c r="F309" i="17"/>
  <c r="G34" i="17"/>
  <c r="G34" i="20"/>
  <c r="G241" i="20"/>
  <c r="C154" i="20"/>
  <c r="E40" i="18"/>
  <c r="C68" i="17"/>
  <c r="C68" i="20"/>
  <c r="B105" i="20"/>
  <c r="B103" i="20"/>
  <c r="B207" i="20"/>
  <c r="B105" i="17"/>
  <c r="B103" i="17"/>
  <c r="C151" i="18"/>
  <c r="C8" i="18"/>
  <c r="B205" i="20"/>
  <c r="B109" i="20"/>
  <c r="B108" i="20"/>
  <c r="B109" i="17"/>
  <c r="B108" i="17"/>
  <c r="C174" i="18"/>
  <c r="B216" i="20"/>
  <c r="C173" i="18"/>
  <c r="C9" i="18"/>
  <c r="B214" i="20"/>
  <c r="C22" i="20"/>
  <c r="C218" i="20"/>
  <c r="C110" i="20"/>
  <c r="C555" i="17"/>
  <c r="D180" i="18"/>
  <c r="C217" i="20"/>
  <c r="C109" i="20"/>
  <c r="C6" i="12"/>
  <c r="C547" i="17"/>
  <c r="C549" i="17"/>
  <c r="D184" i="16"/>
  <c r="C107" i="4"/>
  <c r="C100" i="20"/>
  <c r="C442" i="17"/>
  <c r="D132" i="18"/>
  <c r="C198" i="20"/>
  <c r="C411" i="17"/>
  <c r="C94" i="20"/>
  <c r="C93" i="4"/>
  <c r="C188" i="20"/>
  <c r="D102" i="18"/>
  <c r="G370" i="17"/>
  <c r="C88" i="4"/>
  <c r="C89" i="17"/>
  <c r="C89" i="20"/>
  <c r="C340" i="17"/>
  <c r="C82" i="17"/>
  <c r="C267" i="17"/>
  <c r="E43" i="18"/>
  <c r="C69" i="17"/>
  <c r="C69" i="20"/>
  <c r="D46" i="16"/>
  <c r="C155" i="20"/>
  <c r="C68" i="4"/>
  <c r="E30" i="18"/>
  <c r="C60" i="4"/>
  <c r="C61" i="20"/>
  <c r="C61" i="17"/>
  <c r="C239" i="17"/>
  <c r="C99" i="17"/>
  <c r="D173" i="18"/>
  <c r="E9" i="18"/>
  <c r="C108" i="20"/>
  <c r="D108" i="20"/>
  <c r="C108" i="17"/>
  <c r="D108" i="17"/>
  <c r="D160" i="18"/>
  <c r="D172" i="16"/>
  <c r="D163" i="16"/>
  <c r="G32" i="4"/>
  <c r="C24" i="10"/>
  <c r="C6" i="10"/>
  <c r="D146" i="18"/>
  <c r="C82" i="20"/>
  <c r="C172" i="20"/>
  <c r="C70" i="4"/>
  <c r="C71" i="20"/>
  <c r="C69" i="4"/>
  <c r="C156" i="20"/>
  <c r="C70" i="20"/>
  <c r="C70" i="17"/>
  <c r="C191" i="17"/>
  <c r="D16" i="16"/>
  <c r="C49" i="4"/>
  <c r="C7" i="17"/>
  <c r="H7" i="17"/>
  <c r="C20" i="4"/>
  <c r="C22" i="4"/>
  <c r="C5" i="17"/>
  <c r="C5" i="16"/>
  <c r="C217" i="16"/>
  <c r="D58" i="16"/>
  <c r="C169" i="20"/>
  <c r="C110" i="4"/>
  <c r="C495" i="17"/>
  <c r="C105" i="17"/>
  <c r="C104" i="4"/>
  <c r="C207" i="20"/>
  <c r="C105" i="20"/>
  <c r="D157" i="18"/>
  <c r="D144" i="18"/>
  <c r="C54" i="9"/>
  <c r="C101" i="4"/>
  <c r="D157" i="16"/>
  <c r="D130" i="16"/>
  <c r="C41" i="9"/>
  <c r="C457" i="17"/>
  <c r="C451" i="17"/>
  <c r="C433" i="17"/>
  <c r="C197" i="20"/>
  <c r="D123" i="18"/>
  <c r="B96" i="17"/>
  <c r="C99" i="4"/>
  <c r="D159" i="16"/>
  <c r="C11" i="18"/>
  <c r="C99" i="20"/>
  <c r="C218" i="16"/>
  <c r="C6" i="16"/>
  <c r="C11" i="16"/>
  <c r="C223" i="16"/>
  <c r="J66" i="8"/>
  <c r="C364" i="17"/>
  <c r="D100" i="18"/>
  <c r="D119" i="16"/>
  <c r="D118" i="16"/>
  <c r="C81" i="8"/>
  <c r="C187" i="20"/>
  <c r="C400" i="17"/>
  <c r="C380" i="17"/>
  <c r="C91" i="17"/>
  <c r="C363" i="17"/>
  <c r="D111" i="16"/>
  <c r="C185" i="20"/>
  <c r="C90" i="4"/>
  <c r="D99" i="18"/>
  <c r="C91" i="20"/>
  <c r="C46" i="8"/>
  <c r="C349" i="17"/>
  <c r="G324" i="17"/>
  <c r="C12" i="8"/>
  <c r="C72" i="7"/>
  <c r="D80" i="16"/>
  <c r="C71" i="7"/>
  <c r="D72" i="18"/>
  <c r="B74" i="20"/>
  <c r="C82" i="4"/>
  <c r="E223" i="16"/>
  <c r="J61" i="18"/>
  <c r="C83" i="17"/>
  <c r="C83" i="20"/>
  <c r="C150" i="20"/>
  <c r="C64" i="20"/>
  <c r="E36" i="18"/>
  <c r="J156" i="18"/>
  <c r="C73" i="8"/>
  <c r="J74" i="8"/>
  <c r="D27" i="16"/>
  <c r="C198" i="17"/>
  <c r="C197" i="17"/>
  <c r="G203" i="17"/>
  <c r="D221" i="16"/>
  <c r="D107" i="4"/>
  <c r="G33" i="4"/>
  <c r="C214" i="20"/>
  <c r="D9" i="16"/>
  <c r="D220" i="16"/>
  <c r="C102" i="4"/>
  <c r="D8" i="16"/>
  <c r="D52" i="16"/>
  <c r="G31" i="4"/>
  <c r="G238" i="20"/>
  <c r="C95" i="4"/>
  <c r="G28" i="4"/>
  <c r="C54" i="4"/>
  <c r="G27" i="4"/>
  <c r="D215" i="16"/>
  <c r="D3" i="16"/>
  <c r="C106" i="17"/>
  <c r="C103" i="17"/>
  <c r="D103" i="17"/>
  <c r="C105" i="4"/>
  <c r="D102" i="4"/>
  <c r="C106" i="20"/>
  <c r="C103" i="20"/>
  <c r="D103" i="20"/>
  <c r="C208" i="20"/>
  <c r="C514" i="17"/>
  <c r="D159" i="18"/>
  <c r="C6" i="9"/>
  <c r="C194" i="20"/>
  <c r="C200" i="20"/>
  <c r="C463" i="17"/>
  <c r="D143" i="18"/>
  <c r="D120" i="18"/>
  <c r="E7" i="18"/>
  <c r="C102" i="20"/>
  <c r="C102" i="17"/>
  <c r="G27" i="17"/>
  <c r="G27" i="20"/>
  <c r="G234" i="20"/>
  <c r="G239" i="20"/>
  <c r="G32" i="17"/>
  <c r="G32" i="20"/>
  <c r="C205" i="20"/>
  <c r="D151" i="18"/>
  <c r="E8" i="18"/>
  <c r="C491" i="17"/>
  <c r="C100" i="4"/>
  <c r="D140" i="18"/>
  <c r="C199" i="20"/>
  <c r="C101" i="17"/>
  <c r="C450" i="17"/>
  <c r="C101" i="20"/>
  <c r="D7" i="16"/>
  <c r="D219" i="16"/>
  <c r="G31" i="20"/>
  <c r="G31" i="17"/>
  <c r="C93" i="20"/>
  <c r="C93" i="17"/>
  <c r="C379" i="17"/>
  <c r="C92" i="4"/>
  <c r="D101" i="18"/>
  <c r="C43" i="8"/>
  <c r="D97" i="18"/>
  <c r="D108" i="16"/>
  <c r="D98" i="16"/>
  <c r="C287" i="17"/>
  <c r="C174" i="20"/>
  <c r="C286" i="17"/>
  <c r="C84" i="17"/>
  <c r="C74" i="17"/>
  <c r="D74" i="17"/>
  <c r="C83" i="4"/>
  <c r="C84" i="20"/>
  <c r="C74" i="20"/>
  <c r="D74" i="20"/>
  <c r="C6" i="7"/>
  <c r="C323" i="17"/>
  <c r="D87" i="18"/>
  <c r="C87" i="4"/>
  <c r="C88" i="17"/>
  <c r="D79" i="18"/>
  <c r="C182" i="20"/>
  <c r="C315" i="17"/>
  <c r="C88" i="20"/>
  <c r="D112" i="16"/>
  <c r="C186" i="20"/>
  <c r="C371" i="17"/>
  <c r="C91" i="4"/>
  <c r="C92" i="17"/>
  <c r="C6" i="8"/>
  <c r="C92" i="20"/>
  <c r="C67" i="20"/>
  <c r="C55" i="20"/>
  <c r="C6" i="6"/>
  <c r="E24" i="18"/>
  <c r="E4" i="18"/>
  <c r="C67" i="17"/>
  <c r="C55" i="17"/>
  <c r="C66" i="4"/>
  <c r="E39" i="18"/>
  <c r="C153" i="20"/>
  <c r="C139" i="20"/>
  <c r="D216" i="16"/>
  <c r="D4" i="16"/>
  <c r="G28" i="20"/>
  <c r="G235" i="20"/>
  <c r="G28" i="17"/>
  <c r="G33" i="17"/>
  <c r="G33" i="20"/>
  <c r="G240" i="20"/>
  <c r="G29" i="4"/>
  <c r="G29" i="20"/>
  <c r="D217" i="16"/>
  <c r="C73" i="4"/>
  <c r="D5" i="16"/>
  <c r="D73" i="4"/>
  <c r="C96" i="17"/>
  <c r="D96" i="17"/>
  <c r="D95" i="4"/>
  <c r="C428" i="17"/>
  <c r="C96" i="20"/>
  <c r="D96" i="20"/>
  <c r="C184" i="20"/>
  <c r="C90" i="20"/>
  <c r="C85" i="20"/>
  <c r="D85" i="20"/>
  <c r="C89" i="4"/>
  <c r="C346" i="17"/>
  <c r="C90" i="17"/>
  <c r="C85" i="17"/>
  <c r="D85" i="17"/>
  <c r="D87" i="16"/>
  <c r="G236" i="20"/>
  <c r="G29" i="17"/>
  <c r="C233" i="17"/>
  <c r="D48" i="18"/>
  <c r="E5" i="18"/>
  <c r="C164" i="20"/>
  <c r="C179" i="20"/>
  <c r="C309" i="17"/>
  <c r="D76" i="18"/>
  <c r="E6" i="18"/>
  <c r="D54" i="4"/>
  <c r="D55" i="17"/>
  <c r="D55" i="20"/>
  <c r="G30" i="4"/>
  <c r="G30" i="17"/>
  <c r="C84" i="4"/>
  <c r="D84" i="4"/>
  <c r="D48" i="4"/>
  <c r="G25" i="4"/>
  <c r="G232" i="20"/>
  <c r="D218" i="16"/>
  <c r="C48" i="20"/>
  <c r="D6" i="16"/>
  <c r="D11" i="16"/>
  <c r="D49" i="20"/>
  <c r="C48" i="17"/>
  <c r="D49" i="17"/>
  <c r="E11" i="18"/>
  <c r="G237" i="20"/>
  <c r="C47" i="4"/>
  <c r="G35" i="4"/>
  <c r="G35" i="20"/>
  <c r="G30" i="20"/>
  <c r="D12" i="16"/>
  <c r="D224" i="16"/>
  <c r="D223" i="16"/>
  <c r="G25" i="17"/>
  <c r="G25" i="20"/>
  <c r="G36" i="4"/>
  <c r="E12" i="18"/>
  <c r="D44" i="4"/>
  <c r="G37" i="4"/>
  <c r="G35" i="17"/>
  <c r="G242" i="20"/>
  <c r="G36" i="17"/>
  <c r="G36" i="20"/>
  <c r="D45" i="20"/>
  <c r="G37" i="20"/>
  <c r="G243" i="20"/>
  <c r="D45" i="17"/>
  <c r="G37" i="17"/>
  <c r="D252" i="20"/>
  <c r="G244"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Languell</author>
  </authors>
  <commentList>
    <comment ref="B13" authorId="0" shapeId="0" xr:uid="{00000000-0006-0000-0200-000001000000}">
      <text>
        <r>
          <rPr>
            <b/>
            <sz val="9"/>
            <color rgb="FF000000"/>
            <rFont val="Calibri"/>
            <family val="2"/>
            <charset val="136"/>
          </rPr>
          <t xml:space="preserve">Please provide a brief project description - for example
</t>
        </r>
        <r>
          <rPr>
            <b/>
            <sz val="9"/>
            <color rgb="FF000000"/>
            <rFont val="Calibri"/>
            <family val="2"/>
            <charset val="136"/>
          </rPr>
          <t xml:space="preserve">Commercial Office
</t>
        </r>
        <r>
          <rPr>
            <b/>
            <sz val="9"/>
            <color rgb="FF000000"/>
            <rFont val="Calibri"/>
            <family val="2"/>
            <charset val="136"/>
          </rPr>
          <t xml:space="preserve">Retail
</t>
        </r>
        <r>
          <rPr>
            <b/>
            <sz val="9"/>
            <color rgb="FF000000"/>
            <rFont val="Calibri"/>
            <family val="2"/>
            <charset val="136"/>
          </rPr>
          <t xml:space="preserve">School
</t>
        </r>
        <r>
          <rPr>
            <b/>
            <sz val="9"/>
            <color rgb="FF000000"/>
            <rFont val="Calibri"/>
            <family val="2"/>
            <charset val="136"/>
          </rPr>
          <t xml:space="preserve">Fire Station
</t>
        </r>
        <r>
          <rPr>
            <b/>
            <sz val="9"/>
            <color rgb="FF000000"/>
            <rFont val="Calibri"/>
            <family val="2"/>
            <charset val="136"/>
          </rPr>
          <t xml:space="preserve">Education Assembly Building
</t>
        </r>
        <r>
          <rPr>
            <b/>
            <sz val="9"/>
            <color rgb="FF000000"/>
            <rFont val="Calibri"/>
            <family val="2"/>
            <charset val="136"/>
          </rPr>
          <t xml:space="preserve">Medical Office
</t>
        </r>
        <r>
          <rPr>
            <b/>
            <sz val="9"/>
            <color rgb="FF000000"/>
            <rFont val="Calibri"/>
            <family val="2"/>
            <charset val="136"/>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author>
    <author>Jennifer Languell</author>
  </authors>
  <commentList>
    <comment ref="F31" authorId="0" shapeId="0" xr:uid="{00000000-0006-0000-0800-000002000000}">
      <text>
        <r>
          <rPr>
            <b/>
            <sz val="8"/>
            <color rgb="FF000000"/>
            <rFont val="Tahoma"/>
            <family val="2"/>
          </rPr>
          <t xml:space="preserve">Test for the following contaminants and maximum concentration:
</t>
        </r>
        <r>
          <rPr>
            <b/>
            <sz val="8"/>
            <color rgb="FF000000"/>
            <rFont val="Tahoma"/>
            <family val="2"/>
          </rPr>
          <t xml:space="preserve">Contaminant  Maximum Concentration
</t>
        </r>
        <r>
          <rPr>
            <b/>
            <sz val="8"/>
            <color rgb="FF000000"/>
            <rFont val="Tahoma"/>
            <family val="2"/>
          </rPr>
          <t xml:space="preserve">Formaldehyde - 50 parts per billion
</t>
        </r>
        <r>
          <rPr>
            <b/>
            <sz val="8"/>
            <color rgb="FF000000"/>
            <rFont val="Tahoma"/>
            <family val="2"/>
          </rPr>
          <t xml:space="preserve">Particulates (PM10) - 50 micrograms per cubic meter
</t>
        </r>
        <r>
          <rPr>
            <b/>
            <sz val="8"/>
            <color rgb="FF000000"/>
            <rFont val="Tahoma"/>
            <family val="2"/>
          </rPr>
          <t xml:space="preserve">Total Volatile Organic Compounds (TVOC)  - 500 micrograms per cubic meter
</t>
        </r>
        <r>
          <rPr>
            <b/>
            <sz val="8"/>
            <color rgb="FF000000"/>
            <rFont val="Tahoma"/>
            <family val="2"/>
          </rPr>
          <t xml:space="preserve">* 4-Phenylcyclohexene (4-PCH) - 6.5 micrograms per cubic meter 
</t>
        </r>
        <r>
          <rPr>
            <b/>
            <sz val="8"/>
            <color rgb="FF000000"/>
            <rFont val="Tahoma"/>
            <family val="2"/>
          </rPr>
          <t xml:space="preserve">Carbon Monoxide (CO) - 9 part per million and no greater than 2 parts per million above outdoor levels.
</t>
        </r>
        <r>
          <rPr>
            <b/>
            <sz val="8"/>
            <color rgb="FF000000"/>
            <rFont val="Tahoma"/>
            <family val="2"/>
          </rPr>
          <t xml:space="preserve">
</t>
        </r>
        <r>
          <rPr>
            <sz val="8"/>
            <color rgb="FF000000"/>
            <rFont val="Tahoma"/>
            <family val="2"/>
          </rPr>
          <t xml:space="preserve">
</t>
        </r>
      </text>
    </comment>
    <comment ref="F33" authorId="1" shapeId="0" xr:uid="{00000000-0006-0000-0800-000003000000}">
      <text>
        <r>
          <rPr>
            <sz val="10"/>
            <color rgb="FF000000"/>
            <rFont val="Tahoma"/>
            <family val="2"/>
          </rPr>
          <t xml:space="preserve">Architectural Applications         Current VOC Limit
</t>
        </r>
        <r>
          <rPr>
            <sz val="10"/>
            <color rgb="FF000000"/>
            <rFont val="Tahoma"/>
            <family val="2"/>
          </rPr>
          <t xml:space="preserve">Indoor Carpet Adhesives                      50
</t>
        </r>
        <r>
          <rPr>
            <sz val="10"/>
            <color rgb="FF000000"/>
            <rFont val="Tahoma"/>
            <family val="2"/>
          </rPr>
          <t xml:space="preserve">Carpet Pad Adhesives                          50
</t>
        </r>
        <r>
          <rPr>
            <sz val="10"/>
            <color rgb="FF000000"/>
            <rFont val="Tahoma"/>
            <family val="2"/>
          </rPr>
          <t xml:space="preserve">Outdoor Carpet Adhesives                  150
</t>
        </r>
        <r>
          <rPr>
            <sz val="10"/>
            <color rgb="FF000000"/>
            <rFont val="Tahoma"/>
            <family val="2"/>
          </rPr>
          <t xml:space="preserve">Wood Flooring Adhesive                     100
</t>
        </r>
        <r>
          <rPr>
            <sz val="10"/>
            <color rgb="FF000000"/>
            <rFont val="Tahoma"/>
            <family val="2"/>
          </rPr>
          <t xml:space="preserve">Rubber Floor Adhesives                       60
</t>
        </r>
        <r>
          <rPr>
            <sz val="10"/>
            <color rgb="FF000000"/>
            <rFont val="Tahoma"/>
            <family val="2"/>
          </rPr>
          <t xml:space="preserve">Subfloor Adhesives                             50
</t>
        </r>
        <r>
          <rPr>
            <sz val="10"/>
            <color rgb="FF000000"/>
            <rFont val="Tahoma"/>
            <family val="2"/>
          </rPr>
          <t xml:space="preserve">Ceramic Tile Adhesives                       65
</t>
        </r>
        <r>
          <rPr>
            <sz val="10"/>
            <color rgb="FF000000"/>
            <rFont val="Tahoma"/>
            <family val="2"/>
          </rPr>
          <t xml:space="preserve">VCT and Asphalt Tile Adhesives           50
</t>
        </r>
        <r>
          <rPr>
            <sz val="10"/>
            <color rgb="FF000000"/>
            <rFont val="Tahoma"/>
            <family val="2"/>
          </rPr>
          <t xml:space="preserve">Dry Wall and Panel Adhesives              50
</t>
        </r>
        <r>
          <rPr>
            <sz val="10"/>
            <color rgb="FF000000"/>
            <rFont val="Tahoma"/>
            <family val="2"/>
          </rPr>
          <t xml:space="preserve">Cove Base Adhesives                          50
</t>
        </r>
        <r>
          <rPr>
            <sz val="10"/>
            <color rgb="FF000000"/>
            <rFont val="Tahoma"/>
            <family val="2"/>
          </rPr>
          <t xml:space="preserve">Multipurpose Construction Adhesives    70
</t>
        </r>
        <r>
          <rPr>
            <sz val="10"/>
            <color rgb="FF000000"/>
            <rFont val="Tahoma"/>
            <family val="2"/>
          </rPr>
          <t xml:space="preserve">Structural Glazing Adhesives              100
</t>
        </r>
        <r>
          <rPr>
            <sz val="10"/>
            <color rgb="FF000000"/>
            <rFont val="Tahoma"/>
            <family val="2"/>
          </rPr>
          <t>Single Ply Roof Membrane Adhesives  250</t>
        </r>
        <r>
          <rPr>
            <b/>
            <sz val="10"/>
            <color rgb="FF000000"/>
            <rFont val="Tahoma"/>
            <family val="2"/>
          </rPr>
          <t xml:space="preserve">
</t>
        </r>
        <r>
          <rPr>
            <sz val="10"/>
            <color rgb="FF000000"/>
            <rFont val="Tahoma"/>
            <family val="2"/>
          </rPr>
          <t xml:space="preserve">
</t>
        </r>
        <r>
          <rPr>
            <sz val="10"/>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Languell</author>
    <author>Stacy L Ossowicz</author>
    <author>Kyle Abney</author>
  </authors>
  <commentList>
    <comment ref="I27" authorId="0" shapeId="0" xr:uid="{00000000-0006-0000-0D00-000001000000}">
      <text>
        <r>
          <rPr>
            <sz val="9"/>
            <color indexed="81"/>
            <rFont val="Tahoma"/>
            <family val="2"/>
          </rPr>
          <t xml:space="preserve">the information I have indicates the following:
</t>
        </r>
        <r>
          <rPr>
            <b/>
            <sz val="9"/>
            <color indexed="81"/>
            <rFont val="Tahoma"/>
            <family val="2"/>
          </rPr>
          <t>1/1/03</t>
        </r>
        <r>
          <rPr>
            <sz val="9"/>
            <color indexed="81"/>
            <rFont val="Tahoma"/>
            <family val="2"/>
          </rPr>
          <t xml:space="preserve"> HCFC-141b
ban on production and consumption
</t>
        </r>
        <r>
          <rPr>
            <b/>
            <sz val="9"/>
            <color indexed="81"/>
            <rFont val="Tahoma"/>
            <family val="2"/>
          </rPr>
          <t xml:space="preserve">1/1/20 </t>
        </r>
        <r>
          <rPr>
            <sz val="9"/>
            <color indexed="81"/>
            <rFont val="Tahoma"/>
            <family val="2"/>
          </rPr>
          <t xml:space="preserve">HCFC-22/142b
Freeze on production and consumption
Ban on virgin unless used as feedstock or refrigerant in appliance manufactured prior to Jan 1, 2010
</t>
        </r>
        <r>
          <rPr>
            <b/>
            <sz val="9"/>
            <color indexed="81"/>
            <rFont val="Tahoma"/>
            <family val="2"/>
          </rPr>
          <t>1/1/15</t>
        </r>
        <r>
          <rPr>
            <sz val="9"/>
            <color indexed="81"/>
            <rFont val="Tahoma"/>
            <family val="2"/>
          </rPr>
          <t xml:space="preserve"> All other HCFC's
Freeze on production and consumption
Ban on all virgin HCFCs used as feedstock or refrigerant in appliances manufactured prior to Jan 1, 2020
</t>
        </r>
        <r>
          <rPr>
            <b/>
            <sz val="9"/>
            <color indexed="81"/>
            <rFont val="Tahoma"/>
            <family val="2"/>
          </rPr>
          <t>1/1/20</t>
        </r>
        <r>
          <rPr>
            <sz val="9"/>
            <color indexed="81"/>
            <rFont val="Tahoma"/>
            <family val="2"/>
          </rPr>
          <t xml:space="preserve"> HCFC-22/HCFC-142b
Ban on production and consumption
</t>
        </r>
        <r>
          <rPr>
            <b/>
            <sz val="9"/>
            <color indexed="81"/>
            <rFont val="Tahoma"/>
            <family val="2"/>
          </rPr>
          <t>1/1/30</t>
        </r>
        <r>
          <rPr>
            <sz val="9"/>
            <color indexed="81"/>
            <rFont val="Tahoma"/>
            <family val="2"/>
          </rPr>
          <t xml:space="preserve"> All other HCFCs
Ban on production and consumption</t>
        </r>
      </text>
    </comment>
    <comment ref="I39" authorId="1" shapeId="0" xr:uid="{00000000-0006-0000-0D00-000002000000}">
      <text>
        <r>
          <rPr>
            <b/>
            <sz val="8"/>
            <color indexed="81"/>
            <rFont val="Tahoma"/>
            <family val="2"/>
          </rPr>
          <t>What is submitted with permits to verify compliance with Florida Energy Code - what form? What software?
Does this requirement for existing buildings REALLY make sense or did we just do this because it looks like LEED?</t>
        </r>
      </text>
    </comment>
    <comment ref="J59" authorId="1" shapeId="0" xr:uid="{00000000-0006-0000-0D00-000003000000}">
      <text>
        <r>
          <rPr>
            <b/>
            <sz val="8"/>
            <color indexed="81"/>
            <rFont val="Tahoma"/>
            <family val="2"/>
          </rPr>
          <t>is the committee in agreement that they must first conserve then do solar electric
what if they want to do solarelectric just for demonstration and education - is that allowed?</t>
        </r>
      </text>
    </comment>
    <comment ref="J73" authorId="1" shapeId="0" xr:uid="{00000000-0006-0000-0D00-000004000000}">
      <text>
        <r>
          <rPr>
            <b/>
            <sz val="8"/>
            <color indexed="81"/>
            <rFont val="Tahoma"/>
            <family val="2"/>
          </rPr>
          <t>is there green power produced in Florida
is this REALLY helping us in Florida - is this a florida specific credit</t>
        </r>
      </text>
    </comment>
    <comment ref="G79" authorId="2" shapeId="0" xr:uid="{00000000-0006-0000-0D00-000005000000}">
      <text>
        <r>
          <rPr>
            <sz val="9"/>
            <color indexed="81"/>
            <rFont val="Tahoma"/>
            <family val="2"/>
          </rPr>
          <t>Same comment as 3.3 below</t>
        </r>
      </text>
    </comment>
    <comment ref="G84" authorId="0" shapeId="0" xr:uid="{00000000-0006-0000-0D00-000006000000}">
      <text>
        <r>
          <rPr>
            <sz val="9"/>
            <color indexed="81"/>
            <rFont val="Tahoma"/>
            <family val="2"/>
          </rPr>
          <t>should go into energy savings - what we really need is someone familiar with the FlaCom software to tell us what green and energy saving items are not accounted for in the software and include those in the energy category</t>
        </r>
      </text>
    </comment>
    <comment ref="I101" authorId="0" shapeId="0" xr:uid="{00000000-0006-0000-0D00-000007000000}">
      <text>
        <r>
          <rPr>
            <sz val="9"/>
            <color indexed="81"/>
            <rFont val="Tahoma"/>
            <family val="2"/>
          </rPr>
          <t>commercial application study indicates people do not pay attention to dual flush and therefore more water is used than when just installing the 1.28 gpf units.</t>
        </r>
      </text>
    </comment>
    <comment ref="I102" authorId="0" shapeId="0" xr:uid="{00000000-0006-0000-0D00-000008000000}">
      <text>
        <r>
          <rPr>
            <sz val="9"/>
            <color indexed="81"/>
            <rFont val="Tahoma"/>
            <family val="2"/>
          </rPr>
          <t>EcoCloset is a 0.8 gpf commercial toilet</t>
        </r>
      </text>
    </comment>
    <comment ref="J107" authorId="1" shapeId="0" xr:uid="{00000000-0006-0000-0D00-000009000000}">
      <text>
        <r>
          <rPr>
            <b/>
            <sz val="8"/>
            <color indexed="81"/>
            <rFont val="Tahoma"/>
            <family val="2"/>
          </rPr>
          <t>The water and energy sections just seem to be more intimidating then they actually are - maybe just cleaning up the formatting will work - do we all agree on the level of detail and break points in these sections?</t>
        </r>
      </text>
    </comment>
    <comment ref="I108" authorId="0" shapeId="0" xr:uid="{00000000-0006-0000-0D00-00000A000000}">
      <text>
        <r>
          <rPr>
            <sz val="9"/>
            <color indexed="81"/>
            <rFont val="Tahoma"/>
            <family val="2"/>
          </rPr>
          <t xml:space="preserve">0.33 available aerator
</t>
        </r>
      </text>
    </comment>
    <comment ref="J118" authorId="1" shapeId="0" xr:uid="{00000000-0006-0000-0D00-00000B000000}">
      <text>
        <r>
          <rPr>
            <b/>
            <sz val="8"/>
            <color indexed="81"/>
            <rFont val="Tahoma"/>
            <family val="2"/>
          </rPr>
          <t>Does anyone object or think it is a good idea to pull the irrigation, greywater, rainwater, etc from the home standard and just use the same stuff on commercial???</t>
        </r>
      </text>
    </comment>
    <comment ref="I119" authorId="1" shapeId="0" xr:uid="{00000000-0006-0000-0D00-00000C000000}">
      <text>
        <r>
          <rPr>
            <b/>
            <sz val="8"/>
            <color indexed="81"/>
            <rFont val="Tahoma"/>
            <family val="2"/>
          </rPr>
          <t>should be modified to a percentage of the available roof area - i.e. high rise has a lot of SF but not a whole lot of potential to catch water</t>
        </r>
      </text>
    </comment>
    <comment ref="J128" authorId="1" shapeId="0" xr:uid="{00000000-0006-0000-0D00-00000D000000}">
      <text>
        <r>
          <rPr>
            <b/>
            <sz val="8"/>
            <color indexed="81"/>
            <rFont val="Tahoma"/>
            <family val="2"/>
          </rPr>
          <t>again - any issue with just using similar requirements that were used in the home standard?</t>
        </r>
        <r>
          <rPr>
            <sz val="8"/>
            <color indexed="81"/>
            <rFont val="Tahoma"/>
            <family val="2"/>
          </rPr>
          <t xml:space="preserve">
</t>
        </r>
      </text>
    </comment>
    <comment ref="J156" authorId="1" shapeId="0" xr:uid="{00000000-0006-0000-0D00-00000E000000}">
      <text>
        <r>
          <rPr>
            <b/>
            <sz val="8"/>
            <color indexed="81"/>
            <rFont val="Tahoma"/>
            <family val="2"/>
          </rPr>
          <t>are these credits FLORIDA SPECIFIC?
If not what can be changed to make them more specific to FLORIDA
what about buiding on a site inside the urban growth boundary?
What about being within X miles/feet of existing services?
What about being on a permit ready site?
what are the local goverments doing and what will help the local governments achieve their sustainability goals?</t>
        </r>
      </text>
    </comment>
    <comment ref="I157" authorId="1" shapeId="0" xr:uid="{00000000-0006-0000-0D00-00000F000000}">
      <text>
        <r>
          <rPr>
            <b/>
            <sz val="8"/>
            <color indexed="81"/>
            <rFont val="Tahoma"/>
            <family val="2"/>
          </rPr>
          <t>how can we define differently thant the 60,000 SF per acre - what is the right number for FLORIDA?</t>
        </r>
      </text>
    </comment>
    <comment ref="I158" authorId="1" shapeId="0" xr:uid="{00000000-0006-0000-0D00-000010000000}">
      <text>
        <r>
          <rPr>
            <b/>
            <sz val="8"/>
            <color indexed="81"/>
            <rFont val="Tahoma"/>
            <family val="2"/>
          </rPr>
          <t>why do we care if the commerical building is this close to residential and services?  Or is this a LEED carry over? Does being close to mass transit make sense in Florida - where so we have light rail in the state???</t>
        </r>
      </text>
    </comment>
    <comment ref="I160" authorId="1" shapeId="0" xr:uid="{00000000-0006-0000-0D00-000011000000}">
      <text>
        <r>
          <rPr>
            <b/>
            <sz val="8"/>
            <color indexed="81"/>
            <rFont val="Tahoma"/>
            <family val="2"/>
          </rPr>
          <t>does this make sense in Florida?  Our public transportation is crap</t>
        </r>
      </text>
    </comment>
    <comment ref="I169" authorId="1" shapeId="0" xr:uid="{00000000-0006-0000-0D00-000012000000}">
      <text>
        <r>
          <rPr>
            <sz val="8"/>
            <color indexed="81"/>
            <rFont val="Tahoma"/>
            <family val="2"/>
          </rPr>
          <t xml:space="preserve">maybe no credit if sidewalks do not connect to anything - i.e. must connect to path, greenway, other sidewalk…?
</t>
        </r>
      </text>
    </comment>
    <comment ref="I170" authorId="1" shapeId="0" xr:uid="{00000000-0006-0000-0D00-000013000000}">
      <text>
        <r>
          <rPr>
            <b/>
            <sz val="8"/>
            <color indexed="81"/>
            <rFont val="Tahoma"/>
            <family val="2"/>
          </rPr>
          <t>should there be some site sizes that are called out for this - what about site that is prepared by a developer?</t>
        </r>
      </text>
    </comment>
    <comment ref="I171" authorId="1" shapeId="0" xr:uid="{00000000-0006-0000-0D00-000014000000}">
      <text>
        <r>
          <rPr>
            <b/>
            <sz val="8"/>
            <color indexed="81"/>
            <rFont val="Tahoma"/>
            <family val="2"/>
          </rPr>
          <t>why are we requiring open space - does this contradict the whole density and infill concept? What should we be requiring in FL?</t>
        </r>
      </text>
    </comment>
    <comment ref="I174" authorId="1" shapeId="0" xr:uid="{00000000-0006-0000-0D00-000015000000}">
      <text>
        <r>
          <rPr>
            <b/>
            <sz val="8"/>
            <color indexed="81"/>
            <rFont val="Tahoma"/>
            <family val="2"/>
          </rPr>
          <t>do these credits REALLY make sense in FLORIDA or are they just carried over from LEED?</t>
        </r>
      </text>
    </comment>
    <comment ref="J177" authorId="1" shapeId="0" xr:uid="{00000000-0006-0000-0D00-000016000000}">
      <text>
        <r>
          <rPr>
            <b/>
            <sz val="8"/>
            <color indexed="81"/>
            <rFont val="Tahoma"/>
            <family val="2"/>
          </rPr>
          <t>can we beef this up - i.e. maybe add for shared parking - look at the green development certification for cross over</t>
        </r>
      </text>
    </comment>
    <comment ref="I179" authorId="0" shapeId="0" xr:uid="{00000000-0006-0000-0D00-000017000000}">
      <text>
        <r>
          <rPr>
            <b/>
            <sz val="9"/>
            <color indexed="12"/>
            <rFont val="Tahoma"/>
            <family val="2"/>
          </rPr>
          <t>Jennifer Languell:</t>
        </r>
        <r>
          <rPr>
            <sz val="9"/>
            <color indexed="12"/>
            <rFont val="Tahoma"/>
            <family val="2"/>
          </rPr>
          <t xml:space="preserve">
requested additional information from David Phillips</t>
        </r>
      </text>
    </comment>
    <comment ref="I188" authorId="0" shapeId="0" xr:uid="{00000000-0006-0000-0D00-000018000000}">
      <text>
        <r>
          <rPr>
            <sz val="10"/>
            <color indexed="81"/>
            <rFont val="Tahoma"/>
            <family val="2"/>
          </rPr>
          <t>what is an appropriate permeability rating for the "pervious" hardscape?</t>
        </r>
      </text>
    </comment>
    <comment ref="I198" authorId="1" shapeId="0" xr:uid="{00000000-0006-0000-0D00-000019000000}">
      <text>
        <r>
          <rPr>
            <b/>
            <sz val="8"/>
            <color indexed="81"/>
            <rFont val="Tahoma"/>
            <family val="2"/>
          </rPr>
          <t>are the stormwater requiements Florida, County, LDC/LDR, city - do they vary by site and if so what is the minimum? So we can make sure we exceed it - knowing that there may be some more strict regions throughout the state</t>
        </r>
      </text>
    </comment>
    <comment ref="I222" authorId="1" shapeId="0" xr:uid="{00000000-0006-0000-0D00-00001A000000}">
      <text>
        <r>
          <rPr>
            <b/>
            <sz val="8"/>
            <color indexed="81"/>
            <rFont val="Tahoma"/>
            <family val="2"/>
          </rPr>
          <t>does the slope of the roof really matter in Florida - LEED calles out 2 different slopes - do we need to???</t>
        </r>
      </text>
    </comment>
    <comment ref="I233" authorId="1" shapeId="0" xr:uid="{00000000-0006-0000-0D00-00001B000000}">
      <text>
        <r>
          <rPr>
            <b/>
            <sz val="8"/>
            <color indexed="81"/>
            <rFont val="Tahoma"/>
            <family val="2"/>
          </rPr>
          <t>what about requiring a Lumen per watt like the development standard does - see that reference guide - can we compliment the development standard?</t>
        </r>
      </text>
    </comment>
    <comment ref="G239" authorId="0" shapeId="0" xr:uid="{00000000-0006-0000-0D00-00001C000000}">
      <text>
        <r>
          <rPr>
            <sz val="10"/>
            <color indexed="81"/>
            <rFont val="Tahoma"/>
            <family val="2"/>
          </rPr>
          <t>move to energy saving - is this already included in the FlaCom energy model?</t>
        </r>
      </text>
    </comment>
    <comment ref="I243" authorId="0" shapeId="0" xr:uid="{00000000-0006-0000-0D00-00001D000000}">
      <text>
        <r>
          <rPr>
            <sz val="9"/>
            <color indexed="81"/>
            <rFont val="Tahoma"/>
            <family val="2"/>
          </rPr>
          <t>are covering and protecting the ducts from dust during construction a REQUIRED part of the SMACNA guidelines?</t>
        </r>
      </text>
    </comment>
    <comment ref="I246" authorId="1" shapeId="0" xr:uid="{00000000-0006-0000-0D00-00001E000000}">
      <text>
        <r>
          <rPr>
            <b/>
            <sz val="8"/>
            <color indexed="81"/>
            <rFont val="Tahoma"/>
            <family val="2"/>
          </rPr>
          <t>are we requiring a specific humidity level - isnt this what 62.2 deals with?</t>
        </r>
      </text>
    </comment>
    <comment ref="I250" authorId="1" shapeId="0" xr:uid="{00000000-0006-0000-0D00-00001F000000}">
      <text>
        <r>
          <rPr>
            <b/>
            <sz val="8"/>
            <color indexed="81"/>
            <rFont val="Tahoma"/>
            <family val="2"/>
          </rPr>
          <t>where is this an issue in the state? Map?</t>
        </r>
      </text>
    </comment>
    <comment ref="I251" authorId="1" shapeId="0" xr:uid="{00000000-0006-0000-0D00-000020000000}">
      <text>
        <r>
          <rPr>
            <b/>
            <sz val="8"/>
            <color indexed="81"/>
            <rFont val="Tahoma"/>
            <family val="2"/>
          </rPr>
          <t>has anyone ever done this? What is cost? Is there actually a benefit?</t>
        </r>
      </text>
    </comment>
    <comment ref="I254" authorId="1" shapeId="0" xr:uid="{00000000-0006-0000-0D00-000021000000}">
      <text>
        <r>
          <rPr>
            <b/>
            <sz val="8"/>
            <color indexed="81"/>
            <rFont val="Tahoma"/>
            <family val="2"/>
          </rPr>
          <t>can we just use same table from home standard?</t>
        </r>
      </text>
    </comment>
    <comment ref="I255" authorId="1" shapeId="0" xr:uid="{00000000-0006-0000-0D00-000022000000}">
      <text>
        <r>
          <rPr>
            <b/>
            <sz val="8"/>
            <color indexed="81"/>
            <rFont val="Tahoma"/>
            <family val="2"/>
          </rPr>
          <t>this is where leased option could go as well as carpet tile versus having carpet related credits in several different locations</t>
        </r>
      </text>
    </comment>
    <comment ref="I257" authorId="1" shapeId="0" xr:uid="{00000000-0006-0000-0D00-000023000000}">
      <text>
        <r>
          <rPr>
            <b/>
            <sz val="8"/>
            <color indexed="81"/>
            <rFont val="Tahoma"/>
            <family val="2"/>
          </rPr>
          <t>is UREA formaldehyde still used??? Anywhere?</t>
        </r>
      </text>
    </comment>
    <comment ref="I258" authorId="1" shapeId="0" xr:uid="{00000000-0006-0000-0D00-000024000000}">
      <text>
        <r>
          <rPr>
            <b/>
            <sz val="8"/>
            <color indexed="81"/>
            <rFont val="Tahoma"/>
            <family val="2"/>
          </rPr>
          <t>what certifications are we accepting? Or do we just want them to look at cut sheet?</t>
        </r>
      </text>
    </comment>
    <comment ref="G266" authorId="0" shapeId="0" xr:uid="{00000000-0006-0000-0D00-000025000000}">
      <text>
        <r>
          <rPr>
            <sz val="10"/>
            <color indexed="81"/>
            <rFont val="Tahoma"/>
            <family val="2"/>
          </rPr>
          <t>isn't code pretty much 62.2?  what are good thermal comfort things above and beyond that we should give credit for?</t>
        </r>
      </text>
    </comment>
    <comment ref="I266" authorId="1" shapeId="0" xr:uid="{00000000-0006-0000-0D00-000026000000}">
      <text>
        <r>
          <rPr>
            <b/>
            <sz val="8"/>
            <color indexed="81"/>
            <rFont val="Tahoma"/>
            <family val="2"/>
          </rPr>
          <t>we know both lighting controlability and thermal comfort controlability ARE ISSUES to achieve - what can we do to make this work for our climate and how we design buildings ???  How do we make these more user friendly and work in the types of commerical buildings we build?</t>
        </r>
        <r>
          <rPr>
            <sz val="8"/>
            <color indexed="81"/>
            <rFont val="Tahoma"/>
            <family val="2"/>
          </rPr>
          <t xml:space="preserve">
</t>
        </r>
      </text>
    </comment>
    <comment ref="I273" authorId="1" shapeId="0" xr:uid="{00000000-0006-0000-0D00-000027000000}">
      <text>
        <r>
          <rPr>
            <b/>
            <sz val="8"/>
            <color indexed="81"/>
            <rFont val="Tahoma"/>
            <family val="2"/>
          </rPr>
          <t>is there a better/easier way to calculate this - i.e. we want good solar heat gain coefficients to reduce heat gained from glazing but the calc here wants light - the calc is from LEED - what are better numbers that work in FL?  Is there a more simple way to encourage daylighting without sacraficing solar heat gain - i.e. like home standard - solar tubes, clearstories - indirect daylighting???</t>
        </r>
      </text>
    </comment>
    <comment ref="I285" authorId="1" shapeId="0" xr:uid="{00000000-0006-0000-0D00-000028000000}">
      <text>
        <r>
          <rPr>
            <b/>
            <sz val="8"/>
            <color indexed="81"/>
            <rFont val="Tahoma"/>
            <family val="2"/>
          </rPr>
          <t>calculation based on LEED - is there an easier way?</t>
        </r>
      </text>
    </comment>
    <comment ref="I293" authorId="1" shapeId="0" xr:uid="{00000000-0006-0000-0D00-000029000000}">
      <text>
        <r>
          <rPr>
            <b/>
            <sz val="8"/>
            <color indexed="81"/>
            <rFont val="Tahoma"/>
            <family val="2"/>
          </rPr>
          <t>is this appropriate - if not what should be the basis for a remodel standard?</t>
        </r>
      </text>
    </comment>
    <comment ref="I295" authorId="1" shapeId="0" xr:uid="{00000000-0006-0000-0D00-00002A000000}">
      <text>
        <r>
          <rPr>
            <b/>
            <sz val="8"/>
            <color indexed="81"/>
            <rFont val="Tahoma"/>
            <family val="2"/>
          </rPr>
          <t>does anyone actually do this in Florida??? Is this just a carry over from LEED?</t>
        </r>
      </text>
    </comment>
    <comment ref="I307" authorId="1" shapeId="0" xr:uid="{00000000-0006-0000-0D00-00002B000000}">
      <text>
        <r>
          <rPr>
            <b/>
            <sz val="8"/>
            <color indexed="81"/>
            <rFont val="Tahoma"/>
            <family val="2"/>
          </rPr>
          <t>is there any floor covering OTHER THAN carpet that is leased?</t>
        </r>
      </text>
    </comment>
    <comment ref="I310" authorId="1" shapeId="0" xr:uid="{00000000-0006-0000-0D00-00002C000000}">
      <text>
        <r>
          <rPr>
            <b/>
            <sz val="8"/>
            <color indexed="81"/>
            <rFont val="Tahoma"/>
            <family val="2"/>
          </rPr>
          <t>this used to be 40 years and was impossible - is 30 any better?</t>
        </r>
        <r>
          <rPr>
            <sz val="8"/>
            <color indexed="81"/>
            <rFont val="Tahoma"/>
            <family val="2"/>
          </rPr>
          <t xml:space="preserve">
</t>
        </r>
      </text>
    </comment>
    <comment ref="I311" authorId="1" shapeId="0" xr:uid="{00000000-0006-0000-0D00-00002D000000}">
      <text>
        <r>
          <rPr>
            <b/>
            <sz val="8"/>
            <color indexed="81"/>
            <rFont val="Tahoma"/>
            <family val="2"/>
          </rPr>
          <t>what does this mean the exterior walls are made from?  Does this work?</t>
        </r>
      </text>
    </comment>
    <comment ref="I318" authorId="1" shapeId="0" xr:uid="{00000000-0006-0000-0D00-00002E000000}">
      <text>
        <r>
          <rPr>
            <b/>
            <sz val="8"/>
            <color indexed="81"/>
            <rFont val="Tahoma"/>
            <family val="2"/>
          </rPr>
          <t xml:space="preserve">is 700 the right number for Florida?
What raw materials are extracted and complete products are assembled here
does this make sense for Florida - we are not a big manufacturing state???
</t>
        </r>
      </text>
    </comment>
    <comment ref="I326" authorId="1" shapeId="0" xr:uid="{00000000-0006-0000-0D00-00002F000000}">
      <text>
        <r>
          <rPr>
            <b/>
            <sz val="8"/>
            <color indexed="81"/>
            <rFont val="Tahoma"/>
            <family val="2"/>
          </rPr>
          <t>is this working for Florida buildings?</t>
        </r>
      </text>
    </comment>
    <comment ref="I333" authorId="1" shapeId="0" xr:uid="{00000000-0006-0000-0D00-000030000000}">
      <text>
        <r>
          <rPr>
            <b/>
            <sz val="8"/>
            <color indexed="81"/>
            <rFont val="Tahoma"/>
            <family val="2"/>
          </rPr>
          <t>reference guide currently states 60% - is that the correct number?</t>
        </r>
      </text>
    </comment>
    <comment ref="I335" authorId="1" shapeId="0" xr:uid="{00000000-0006-0000-0D00-000031000000}">
      <text>
        <r>
          <rPr>
            <b/>
            <sz val="8"/>
            <color indexed="81"/>
            <rFont val="Tahoma"/>
            <family val="2"/>
          </rPr>
          <t>does anyone do this?  Is this a good requirement?</t>
        </r>
      </text>
    </comment>
    <comment ref="I337" authorId="1" shapeId="0" xr:uid="{00000000-0006-0000-0D00-000032000000}">
      <text>
        <r>
          <rPr>
            <b/>
            <sz val="8"/>
            <color indexed="81"/>
            <rFont val="Tahoma"/>
            <family val="2"/>
          </rPr>
          <t>is this an appropriate period of time - ask solar people?</t>
        </r>
      </text>
    </comment>
    <comment ref="I338" authorId="1" shapeId="0" xr:uid="{00000000-0006-0000-0D00-000033000000}">
      <text>
        <r>
          <rPr>
            <b/>
            <sz val="8"/>
            <color indexed="81"/>
            <rFont val="Tahoma"/>
            <family val="2"/>
          </rPr>
          <t>is there a state website we can refer folks to - apparently there are a lot of requirements if you are an oficial shelter</t>
        </r>
        <r>
          <rPr>
            <sz val="8"/>
            <color indexed="81"/>
            <rFont val="Tahoma"/>
            <family val="2"/>
          </rPr>
          <t xml:space="preserve">
</t>
        </r>
      </text>
    </comment>
    <comment ref="I340" authorId="0" shapeId="0" xr:uid="{00000000-0006-0000-0D00-000034000000}">
      <text>
        <r>
          <rPr>
            <sz val="9"/>
            <color indexed="81"/>
            <rFont val="Tahoma"/>
            <family val="2"/>
          </rPr>
          <t>needs clarification - what are the commercial requirements for termite treatement - are they like residential?</t>
        </r>
      </text>
    </comment>
    <comment ref="I344" authorId="0" shapeId="0" xr:uid="{00000000-0006-0000-0D00-000035000000}">
      <text>
        <r>
          <rPr>
            <sz val="10"/>
            <color indexed="81"/>
            <rFont val="Tahoma"/>
            <family val="2"/>
          </rPr>
          <t>what is the code requirement for minimum FFE?</t>
        </r>
      </text>
    </comment>
    <comment ref="J347" authorId="1" shapeId="0" xr:uid="{00000000-0006-0000-0D00-000036000000}">
      <text>
        <r>
          <rPr>
            <b/>
            <sz val="8"/>
            <color indexed="81"/>
            <rFont val="Tahoma"/>
            <family val="2"/>
          </rPr>
          <t>Flood and Fire maybe worth more points?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Languell</author>
    <author>Julia</author>
  </authors>
  <commentList>
    <comment ref="I153" authorId="0" shapeId="0" xr:uid="{00000000-0006-0000-1000-000001000000}">
      <text>
        <r>
          <rPr>
            <b/>
            <sz val="9"/>
            <color indexed="81"/>
            <rFont val="Tahoma"/>
            <family val="2"/>
          </rPr>
          <t>1/1/03</t>
        </r>
        <r>
          <rPr>
            <sz val="9"/>
            <color indexed="81"/>
            <rFont val="Tahoma"/>
            <family val="2"/>
          </rPr>
          <t xml:space="preserve"> HCFC-141b
ban on production and consumption
</t>
        </r>
        <r>
          <rPr>
            <b/>
            <sz val="9"/>
            <color indexed="81"/>
            <rFont val="Tahoma"/>
            <family val="2"/>
          </rPr>
          <t xml:space="preserve">1/1/20 </t>
        </r>
        <r>
          <rPr>
            <sz val="9"/>
            <color indexed="81"/>
            <rFont val="Tahoma"/>
            <family val="2"/>
          </rPr>
          <t xml:space="preserve">HCFC-22/142b
Freeze on production and consumption
Ban on virgin unless used as feedstock or refrigerant in appliance manufactured prior to Jan 1, 2010
</t>
        </r>
        <r>
          <rPr>
            <b/>
            <sz val="9"/>
            <color indexed="81"/>
            <rFont val="Tahoma"/>
            <family val="2"/>
          </rPr>
          <t>1/1/15</t>
        </r>
        <r>
          <rPr>
            <sz val="9"/>
            <color indexed="81"/>
            <rFont val="Tahoma"/>
            <family val="2"/>
          </rPr>
          <t xml:space="preserve"> All other HCFC's
Freeze on production and consumption
Ban on all virgin HCFCs used as feedstock or refrigerant in appliances manufactured prior to Jan 1, 2020
</t>
        </r>
        <r>
          <rPr>
            <b/>
            <sz val="9"/>
            <color indexed="81"/>
            <rFont val="Tahoma"/>
            <family val="2"/>
          </rPr>
          <t>1/1/20</t>
        </r>
        <r>
          <rPr>
            <sz val="9"/>
            <color indexed="81"/>
            <rFont val="Tahoma"/>
            <family val="2"/>
          </rPr>
          <t xml:space="preserve"> HCFC-22/HCFC-142b
Ban on production and consumption
</t>
        </r>
        <r>
          <rPr>
            <b/>
            <sz val="9"/>
            <color indexed="81"/>
            <rFont val="Tahoma"/>
            <family val="2"/>
          </rPr>
          <t>1/1/30</t>
        </r>
        <r>
          <rPr>
            <sz val="9"/>
            <color indexed="81"/>
            <rFont val="Tahoma"/>
            <family val="2"/>
          </rPr>
          <t xml:space="preserve"> All other HCFCs
Ban on production and consumption</t>
        </r>
      </text>
    </comment>
    <comment ref="I432" authorId="1" shapeId="0" xr:uid="{00000000-0006-0000-1000-000002000000}">
      <text>
        <r>
          <rPr>
            <b/>
            <sz val="8"/>
            <color indexed="81"/>
            <rFont val="Tahoma"/>
            <family val="2"/>
          </rPr>
          <t xml:space="preserve">Develop and implement an Indoor Air Quality (IAQ) Management Plan for the construction and pre-occupancy phases of the building as follows:
• During construction meet or exceed the minimum requirements recommended in Design Approaches of the Sheet Metal and Air Conditioning National Contractors Association (SMACNA) IAQ Guideline for Occupied Buildings under Construction, 1995.
• Protect stored on-site or installed absorptive materials from moisture damage.
• Replace all filtration media immediately prior to occupancy. Filtration media shall have a Minimum Efficiency Reporting Value (MERV) of 13, as determined by ASHRAE 52.2-1999 for media installed at the end of construction, and a MERV of 8, for media used to protect HVAC at each return air grill during construction.
</t>
        </r>
        <r>
          <rPr>
            <sz val="8"/>
            <color indexed="81"/>
            <rFont val="Tahoma"/>
            <family val="2"/>
          </rPr>
          <t xml:space="preserve">
</t>
        </r>
      </text>
    </comment>
    <comment ref="I441" authorId="1" shapeId="0" xr:uid="{00000000-0006-0000-1000-000003000000}">
      <text>
        <r>
          <rPr>
            <b/>
            <sz val="8"/>
            <color indexed="81"/>
            <rFont val="Tahoma"/>
            <family val="2"/>
          </rPr>
          <t xml:space="preserve">*This test is only required if carpets and fabrics with styrene butadiene rubber (SBR) latex backing material are installed as part of the base building systems. 
Test for the following contaminants and maximum concentration:
Contaminant  Maximum Concentration
Formaldehyde - 50 parts per billion
Particulates (PM10) - 50 micrograms per cubic meter
Total Volatile Organic Compounds (TVOC)  - 500 micrograms per cubic meter
* 4-Phenylcyclohexene (4-PCH) - 6.5 micrograms per cubic meter 
Carbon Monoxide (CO) - 9 part per million and no greater than 2 parts per million above outdoor levels.
</t>
        </r>
        <r>
          <rPr>
            <sz val="8"/>
            <color indexed="81"/>
            <rFont val="Tahoma"/>
            <family val="2"/>
          </rPr>
          <t xml:space="preserve">
</t>
        </r>
      </text>
    </comment>
    <comment ref="I443" authorId="0" shapeId="0" xr:uid="{00000000-0006-0000-1000-000004000000}">
      <text>
        <r>
          <rPr>
            <sz val="10"/>
            <color indexed="81"/>
            <rFont val="Tahoma"/>
            <family val="2"/>
          </rPr>
          <t>Architectural Applications         Current VOC Limit
Indoor Carpet Adhesives                      50
Carpet Pad Adhesives                          50
Outdoor Carpet Adhesives                  150
Wood Flooring Adhesive                     100
Rubber Floor Adhesives                       60
Subfloor Adhesives                             50
Ceramic Tile Adhesives                       65
VCT and Asphalt Tile Adhesives           50
Dry Wall and Panel Adhesives              50
Cove Base Adhesives                          50
Multipurpose Construction Adhesives    70
Structural Glazing Adhesives              100
Single Ply Roof Membrane Adhesives  250</t>
        </r>
        <r>
          <rPr>
            <b/>
            <sz val="10"/>
            <color indexed="81"/>
            <rFont val="Tahoma"/>
            <family val="2"/>
          </rPr>
          <t xml:space="preserve">
</t>
        </r>
        <r>
          <rPr>
            <sz val="10"/>
            <color indexed="81"/>
            <rFont val="Tahoma"/>
            <family val="2"/>
          </rPr>
          <t xml:space="preserve">
 </t>
        </r>
      </text>
    </comment>
    <comment ref="I497" authorId="1" shapeId="0" xr:uid="{00000000-0006-0000-1000-000005000000}">
      <text>
        <r>
          <rPr>
            <b/>
            <sz val="8"/>
            <color indexed="81"/>
            <rFont val="Tahoma"/>
            <family val="2"/>
          </rPr>
          <t xml:space="preserve">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
Mechanical and electrical components shall not be included in this calculation. Recycled content materials shall be defined in accordance with the Federal Trade Commission document, Guide for the Use of Environmental Marketing Claims, 15 CFR 260.7 (e), available at www.ftc.gov/bcp/grnrule/guides980427.htm.
</t>
        </r>
        <r>
          <rPr>
            <sz val="8"/>
            <color indexed="81"/>
            <rFont val="Tahoma"/>
            <family val="2"/>
          </rPr>
          <t xml:space="preserve">
</t>
        </r>
      </text>
    </comment>
    <comment ref="I508" authorId="1" shapeId="0" xr:uid="{00000000-0006-0000-1000-000006000000}">
      <text>
        <r>
          <rPr>
            <b/>
            <sz val="8"/>
            <color indexed="81"/>
            <rFont val="Tahoma"/>
            <family val="2"/>
          </rPr>
          <t xml:space="preserve">Use a minimum of 50% of wood-based materials and products, certified in accordance with the Forest Stewardship Council (FSC) Guidelines,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Jennifer Languell</author>
    <author>Julia</author>
  </authors>
  <commentList>
    <comment ref="I146" authorId="0" shapeId="0" xr:uid="{00000000-0006-0000-1300-000001000000}">
      <text>
        <r>
          <rPr>
            <b/>
            <sz val="9"/>
            <color indexed="81"/>
            <rFont val="Tahoma"/>
            <family val="2"/>
          </rPr>
          <t>1/1/03</t>
        </r>
        <r>
          <rPr>
            <sz val="9"/>
            <color indexed="81"/>
            <rFont val="Tahoma"/>
            <family val="2"/>
          </rPr>
          <t xml:space="preserve"> HCFC-141b
ban on production and consumption
</t>
        </r>
        <r>
          <rPr>
            <b/>
            <sz val="9"/>
            <color indexed="81"/>
            <rFont val="Tahoma"/>
            <family val="2"/>
          </rPr>
          <t xml:space="preserve">1/1/20 </t>
        </r>
        <r>
          <rPr>
            <sz val="9"/>
            <color indexed="81"/>
            <rFont val="Tahoma"/>
            <family val="2"/>
          </rPr>
          <t xml:space="preserve">HCFC-22/142b
Freeze on production and consumption
Ban on virgin unless used as feedstock or refrigerant in appliance manufactured prior to Jan 1, 2010
</t>
        </r>
        <r>
          <rPr>
            <b/>
            <sz val="9"/>
            <color indexed="81"/>
            <rFont val="Tahoma"/>
            <family val="2"/>
          </rPr>
          <t>1/1/15</t>
        </r>
        <r>
          <rPr>
            <sz val="9"/>
            <color indexed="81"/>
            <rFont val="Tahoma"/>
            <family val="2"/>
          </rPr>
          <t xml:space="preserve"> All other HCFC's
Freeze on production and consumption
Ban on all virgin HCFCs used as feedstock or refrigerant in appliances manufactured prior to Jan 1, 2020
</t>
        </r>
        <r>
          <rPr>
            <b/>
            <sz val="9"/>
            <color indexed="81"/>
            <rFont val="Tahoma"/>
            <family val="2"/>
          </rPr>
          <t>1/1/20</t>
        </r>
        <r>
          <rPr>
            <sz val="9"/>
            <color indexed="81"/>
            <rFont val="Tahoma"/>
            <family val="2"/>
          </rPr>
          <t xml:space="preserve"> HCFC-22/HCFC-142b
Ban on production and consumption
</t>
        </r>
        <r>
          <rPr>
            <b/>
            <sz val="9"/>
            <color indexed="81"/>
            <rFont val="Tahoma"/>
            <family val="2"/>
          </rPr>
          <t>1/1/30</t>
        </r>
        <r>
          <rPr>
            <sz val="9"/>
            <color indexed="81"/>
            <rFont val="Tahoma"/>
            <family val="2"/>
          </rPr>
          <t xml:space="preserve"> All other HCFCs
Ban on production and consumption</t>
        </r>
      </text>
    </comment>
    <comment ref="I196" authorId="1" shapeId="0" xr:uid="{00000000-0006-0000-1300-000002000000}">
      <text>
        <r>
          <rPr>
            <b/>
            <sz val="8"/>
            <color indexed="81"/>
            <rFont val="Tahoma"/>
            <family val="2"/>
          </rPr>
          <t xml:space="preserve">Develop and implement an Indoor Air Quality (IAQ) Management Plan for the construction and pre-occupancy phases of the building as follows:
• During construction meet or exceed the minimum requirements recommended in Design Approaches of the Sheet Metal and Air Conditioning National Contractors Association (SMACNA) IAQ Guideline for Occupied Buildings under Construction, 1995.
• Protect stored on-site or installed absorptive materials from moisture damage.
• Replace all filtration media immediately prior to occupancy. Filtration media shall have a Minimum Efficiency Reporting Value (MERV) of 13, as determined by ASHRAE 52.2-1999 for media installed at the end of construction, and a MERV of 8, for media used to protect HVAC at each return air grill during construction.
</t>
        </r>
        <r>
          <rPr>
            <sz val="8"/>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<sst xmlns="http://schemas.openxmlformats.org/spreadsheetml/2006/main" count="5727" uniqueCount="2154">
  <si>
    <t>Ozone Depletion Potential Management</t>
  </si>
  <si>
    <t>Green Education</t>
  </si>
  <si>
    <t>Credit 9</t>
  </si>
  <si>
    <t xml:space="preserve">Incorporate 3% (based on cost) salvaged or refurbished materials </t>
  </si>
  <si>
    <t>Reduced the existing starting thresholds from 25% to 5% (post-consumer plus 1/2 pre-consumer)</t>
  </si>
  <si>
    <t>Site Selection</t>
  </si>
  <si>
    <t>Brownfield Redevelopment</t>
  </si>
  <si>
    <t>Light Pollution Reduction</t>
  </si>
  <si>
    <t>Storage &amp; Collection of Recyclables</t>
  </si>
  <si>
    <t xml:space="preserve">Prereq 1 </t>
  </si>
  <si>
    <t>Fundamental Building Systems Commissioning</t>
  </si>
  <si>
    <t>Credit 5</t>
  </si>
  <si>
    <t>Development Density</t>
  </si>
  <si>
    <t>Any type of In-Fill Development</t>
  </si>
  <si>
    <t xml:space="preserve">Do not exceed the minimum zoning parking requirements </t>
  </si>
  <si>
    <t>Indoor Environmental Quality shall be protected during construction according to SMACNA guidelines</t>
  </si>
  <si>
    <t>All Adhesives and Sealants shall meet VOC limits</t>
  </si>
  <si>
    <t>All Paints shall meet VOC limits</t>
  </si>
  <si>
    <t>All carpet and carpet products shall meet the Carpet &amp; Rug Institute Green Label Certification Program</t>
  </si>
  <si>
    <t>All composite wood and agrifiber products will contain no added urea-formaldehyde</t>
  </si>
  <si>
    <t>Owner shall maintain the property utilizing environmentally friendly cleaning products</t>
  </si>
  <si>
    <t>Project shall employ measures to reduce pollutant contamination in the building entrances and housekeeping areas</t>
  </si>
  <si>
    <t>Project must have infrastructure for recycling: paper, cardboard, glass, plastics, and metal</t>
  </si>
  <si>
    <t>Recyclable Materials</t>
  </si>
  <si>
    <t>Incorporate 10% (based on material cost) recyclable materials  (recyclable through a structured existing program )</t>
  </si>
  <si>
    <t>Demountable / Adaptable Interiors</t>
  </si>
  <si>
    <t>Incorporate 50% demountable and adaptable Interior walls (based on LF)</t>
  </si>
  <si>
    <t>Credit 7</t>
  </si>
  <si>
    <t>Leased Floor Coverings</t>
  </si>
  <si>
    <t>Project to lease 50% of floor coverings from a manufacturer that reclaims the materials into another useful life cycle</t>
  </si>
  <si>
    <t>Low Maintenance Finishes</t>
  </si>
  <si>
    <t>Use interior and exterior finish materials that require none or minimal periodic cleaning</t>
  </si>
  <si>
    <t>Credit 1</t>
  </si>
  <si>
    <t>Credit 2</t>
  </si>
  <si>
    <t>Slab Elevation must be 12" above 100 year flood plan and all grades around building must slope away</t>
  </si>
  <si>
    <t>Credit 3</t>
  </si>
  <si>
    <t>Project must utilize Fire Resistant Exterior Wall cladding, roof covering or Subroof, Soffit and Vent materials</t>
  </si>
  <si>
    <t>Termite Prevention</t>
  </si>
  <si>
    <t>Termite protection from a non-toxic system such as the stainless steel mesh.</t>
  </si>
  <si>
    <t>Prereq 1</t>
  </si>
  <si>
    <t>FGBC Designated Professional</t>
  </si>
  <si>
    <t>Prereq 2</t>
  </si>
  <si>
    <t>Environmental Innovation</t>
  </si>
  <si>
    <t>These credits To provide design teams and projects the opportunity to be awarded points for exceptional performance above the requirements set by the Florida Green Building Coalition and/or innovative performance in Green Building categories not specifically addressed by this standard</t>
  </si>
  <si>
    <t>No Change</t>
  </si>
  <si>
    <t>New Prerequisite</t>
  </si>
  <si>
    <t>New Credit</t>
  </si>
  <si>
    <t>Community Connectivity</t>
  </si>
  <si>
    <t>Development of any EPA or Federal/State/Local Government Classified Brownfield</t>
  </si>
  <si>
    <t>Added Federal/State/Local Government part</t>
  </si>
  <si>
    <t>Proposed Change / Notes</t>
  </si>
  <si>
    <t>Added high occupancy vehicles</t>
  </si>
  <si>
    <t>Limit site disturbance to 40 feet beyond the building perimeter</t>
  </si>
  <si>
    <t>No smoking allowed in the building and only in designated areas 25 feet away from all doors, windows and HVAC equipment</t>
  </si>
  <si>
    <t>Credit 4</t>
  </si>
  <si>
    <t>Systems shall be designed to monitor humidity within the building and activate an audible alarm w/ corrective action plan</t>
  </si>
  <si>
    <t>Systems shall be designed to monitor carbon dioxide (CO2) within the building and activate an audible alarm w/ corrective action plan</t>
  </si>
  <si>
    <t>20 MPH increase in design pressures</t>
  </si>
  <si>
    <t>R</t>
  </si>
  <si>
    <t>Prereq 3</t>
  </si>
  <si>
    <t>Florida Green Commercial Standard Version 2</t>
  </si>
  <si>
    <t>Provide preferred parking for 3% of the parking capacity for the use of low-emitting, fuel-efficient and high occupancy vehicles</t>
  </si>
  <si>
    <t>All Insulation products will be free or formaldehyde</t>
  </si>
  <si>
    <t>Reduced second threshold from 50% to 10%</t>
  </si>
  <si>
    <t>New Credit - Not eligible in 140 MPH zones</t>
  </si>
  <si>
    <t>Projects need to be within a minimum of 1/2 mile of one Rail node or  1/4 mile of at least 1 active bus stop</t>
  </si>
  <si>
    <t>New Credit - Just bike racks</t>
  </si>
  <si>
    <t>New Credit - Just changing rooms</t>
  </si>
  <si>
    <t>Incorporate 5% (based on cost) salvaged or refurbished materials ( Credits are cumulative - 3 points are awarded )</t>
  </si>
  <si>
    <t>Incorporate 7% (based on cost) salvaged or refurbished materials ( Credits are cumulative - 6 points are awarded )</t>
  </si>
  <si>
    <t>Added hurricane shutters</t>
  </si>
  <si>
    <t>Envelope, Elevator, Commercial Kitchen Equip., etc.</t>
  </si>
  <si>
    <t>New Credit - Added credit for 15%</t>
  </si>
  <si>
    <t>New Credit - Added credit for 20%</t>
  </si>
  <si>
    <t>Owner Project Requirements</t>
  </si>
  <si>
    <t>Basis of Design</t>
  </si>
  <si>
    <t>Prereq 4</t>
  </si>
  <si>
    <t>EPA Target Finder</t>
  </si>
  <si>
    <t>Portfolio Manager</t>
  </si>
  <si>
    <t>Energy Performance Improvement</t>
  </si>
  <si>
    <t>20% New / 15% Existing</t>
  </si>
  <si>
    <t>25% New / 20% Existing</t>
  </si>
  <si>
    <t>30% New / 25% Existing</t>
  </si>
  <si>
    <t>35% New / 30% Existing</t>
  </si>
  <si>
    <t>40% New / 35% Existing</t>
  </si>
  <si>
    <t>45% New / 40% Existing</t>
  </si>
  <si>
    <t>50% New / 45% Existing</t>
  </si>
  <si>
    <t>55% New / 50% Existing</t>
  </si>
  <si>
    <t>65% New / 60% Existing</t>
  </si>
  <si>
    <t>70% New / 65% Existing</t>
  </si>
  <si>
    <t>80% New / 75% Existing</t>
  </si>
  <si>
    <t>90% New / 85% Existing</t>
  </si>
  <si>
    <t>95% New / 90% Existing</t>
  </si>
  <si>
    <t>Renewable Energy Production</t>
  </si>
  <si>
    <t>1% of demand supplied by renewables</t>
  </si>
  <si>
    <t>3% of demand supplied by renewables</t>
  </si>
  <si>
    <t>5% of demand supplied by renewables</t>
  </si>
  <si>
    <t>7% of demand supplied by renewables</t>
  </si>
  <si>
    <t>9% of demand supplied by renewables</t>
  </si>
  <si>
    <t>11% of demand supplied by renewables</t>
  </si>
  <si>
    <t>13% of demand supplied by renewables</t>
  </si>
  <si>
    <t>15% of demand supplied by renewables</t>
  </si>
  <si>
    <t>17% of demand supplied by renewables</t>
  </si>
  <si>
    <t>19% of demand supplied by renewables</t>
  </si>
  <si>
    <t>21% of demand supplied by renewables</t>
  </si>
  <si>
    <t>25% of demand supplied by renewables</t>
  </si>
  <si>
    <t>23% of demand supplied by renewables</t>
  </si>
  <si>
    <t>1</t>
  </si>
  <si>
    <t>2</t>
  </si>
  <si>
    <t>Advanced Building Systems Commissioning</t>
  </si>
  <si>
    <t>Additional Building Systems Commissioning</t>
  </si>
  <si>
    <t>Credit 6</t>
  </si>
  <si>
    <t>Credit 8</t>
  </si>
  <si>
    <t>Green Power</t>
  </si>
  <si>
    <t>25% for 1 year</t>
  </si>
  <si>
    <t>50% for 1 year</t>
  </si>
  <si>
    <t>75% for 1 year</t>
  </si>
  <si>
    <t>Prereq 5</t>
  </si>
  <si>
    <t>Commissioning</t>
  </si>
  <si>
    <t>Landscaped area is a minimum of 25% Drought Tolerant Plants</t>
  </si>
  <si>
    <t>Water Efficient Irrigation</t>
  </si>
  <si>
    <t>Interior water use reduction</t>
  </si>
  <si>
    <t>greywater/dual piping installed for wastewater</t>
  </si>
  <si>
    <t>25 feet</t>
  </si>
  <si>
    <t>50 feet</t>
  </si>
  <si>
    <t>100 feet</t>
  </si>
  <si>
    <t>Sidewalks</t>
  </si>
  <si>
    <t>rehabilitate existing building</t>
  </si>
  <si>
    <t>Standard General</t>
  </si>
  <si>
    <t>50% increase in water quality</t>
  </si>
  <si>
    <t>75%  increase in water quality</t>
  </si>
  <si>
    <t>100% increase in water quality</t>
  </si>
  <si>
    <t>150% increase in water quality</t>
  </si>
  <si>
    <t>Pervious Hardscape</t>
  </si>
  <si>
    <t>Green Roof</t>
  </si>
  <si>
    <t>new credit - used by green globes and ARRA projects</t>
  </si>
  <si>
    <t xml:space="preserve">50% of landscaped area </t>
  </si>
  <si>
    <t xml:space="preserve">75% of landscaped area </t>
  </si>
  <si>
    <t xml:space="preserve">95% of landscaped area </t>
  </si>
  <si>
    <t>certification bonus</t>
  </si>
  <si>
    <t>less than 50% of landscape is irrigated</t>
  </si>
  <si>
    <t>landscape has no permanent installed irrigation</t>
  </si>
  <si>
    <t>weather based system controls irrigation</t>
  </si>
  <si>
    <t>Site is  previously developed, within &lt; 1/2 mile of a residential neighborhood (8 units/acre), &lt; 1/2 mile of 8 Basic Services, AND has pedestrian access between building &amp; services.</t>
  </si>
  <si>
    <t>Stormwater Management QUALITY</t>
  </si>
  <si>
    <t>Stormwater Management QUANTITY</t>
  </si>
  <si>
    <t>no turf used as landscape</t>
  </si>
  <si>
    <t>Store and treat stormwater from adjacent site</t>
  </si>
  <si>
    <t>Use alternatives to traditional retention/detention</t>
  </si>
  <si>
    <t>rain gardens</t>
  </si>
  <si>
    <t>infiltration trenches</t>
  </si>
  <si>
    <t>use alternative retention techniques for a minimum of 50% of stormwater collection</t>
  </si>
  <si>
    <t>use pervious hardscape to assist with stormwater management</t>
  </si>
  <si>
    <t>Shade (Trees or covered parking) for parking/hardscape</t>
  </si>
  <si>
    <t>via interior lighting design or window coverings</t>
  </si>
  <si>
    <t>lights provide &gt;95 lumens/watt</t>
  </si>
  <si>
    <t>are solar powered</t>
  </si>
  <si>
    <t>adhesives &amp; sealants</t>
  </si>
  <si>
    <t>paints &amp; coatings</t>
  </si>
  <si>
    <t>Carpet systems</t>
  </si>
  <si>
    <t>composite wood and agrifiber</t>
  </si>
  <si>
    <t>cleaning products</t>
  </si>
  <si>
    <t>Lighting</t>
  </si>
  <si>
    <t xml:space="preserve">Occupancy Sensor </t>
  </si>
  <si>
    <t>percent of SF that is has occupancy sensors to turn off lights when not in use</t>
  </si>
  <si>
    <t>Thermal Comfort</t>
  </si>
  <si>
    <t>percent of occupants that have control of temperature setting</t>
  </si>
  <si>
    <t>Controllability of Systems</t>
  </si>
  <si>
    <t>percent of occupants that can control their individual lighting either through ambient or task lighting</t>
  </si>
  <si>
    <t>percentage of interior SF that receives daylighting</t>
  </si>
  <si>
    <t>protect adjacent wetlands or preserve areas by adding a buffer</t>
  </si>
  <si>
    <t xml:space="preserve"> 60% New / 55% Existing</t>
  </si>
  <si>
    <t xml:space="preserve"> 85% New / 80% Existing</t>
  </si>
  <si>
    <t xml:space="preserve"> 75% New / 70% Existing</t>
  </si>
  <si>
    <t>Building Information Modeling</t>
  </si>
  <si>
    <t>3</t>
  </si>
  <si>
    <t>Total Points Available</t>
  </si>
  <si>
    <t>Drought Tolerant Landscape, 25%</t>
  </si>
  <si>
    <t>bonus if No Sod</t>
  </si>
  <si>
    <t>Site Enhancement</t>
  </si>
  <si>
    <t>Bicycle Storage</t>
  </si>
  <si>
    <t>Florida or National Water Conservation Certification</t>
  </si>
  <si>
    <t>Public Transportation Access</t>
  </si>
  <si>
    <t>Minimize Site Disturbance</t>
  </si>
  <si>
    <t>Site Open Space</t>
  </si>
  <si>
    <t>Improve Transportation Alternatives</t>
  </si>
  <si>
    <t>Low-Emitting, Fuel-Efficient and High Occupancy Vehicles</t>
  </si>
  <si>
    <t>Minimum Parking Capacity</t>
  </si>
  <si>
    <t>Changing Rooms</t>
  </si>
  <si>
    <t>who exactly in these smaller buildings is doing something about the alarm?  Check reference guide to see what the corrective action plan should contain</t>
  </si>
  <si>
    <t>insulation</t>
  </si>
  <si>
    <t>Low Emitting Materials</t>
  </si>
  <si>
    <t>Carbon Dioxide</t>
  </si>
  <si>
    <t>Humidity</t>
  </si>
  <si>
    <t>Pre Occupancy IAQ testing</t>
  </si>
  <si>
    <t>Integrated Pest Management</t>
  </si>
  <si>
    <t>reduce occupant exposure to pesticides through proper sealing and integrated system</t>
  </si>
  <si>
    <t>Daylight</t>
  </si>
  <si>
    <t>Views</t>
  </si>
  <si>
    <t>Remodel Existing Building</t>
  </si>
  <si>
    <t>Resource Reuse</t>
  </si>
  <si>
    <t>Waste Management</t>
  </si>
  <si>
    <t>During Construction, Divert 25%</t>
  </si>
  <si>
    <t>During Construction, Divert 50%</t>
  </si>
  <si>
    <t>During Construction, Divert 75%</t>
  </si>
  <si>
    <t>Durable Materials, Exterior Finish Materials</t>
  </si>
  <si>
    <t>Recycled Content</t>
  </si>
  <si>
    <t>Local/Regional Materials</t>
  </si>
  <si>
    <t>Local Manufacturing</t>
  </si>
  <si>
    <t>Local Raw Materials Extraction</t>
  </si>
  <si>
    <t>Rapidly Renewable Materials</t>
  </si>
  <si>
    <t>3% of Materials are Rapidly Renewable</t>
  </si>
  <si>
    <t>5% of Materials are Rapidly Renewable</t>
  </si>
  <si>
    <t>7% of Materials are Rapidly Renewable</t>
  </si>
  <si>
    <t>Certified Wood</t>
  </si>
  <si>
    <t>25% of all Wood is Certified</t>
  </si>
  <si>
    <t>50% of all Wood is Certified</t>
  </si>
  <si>
    <t>75% of all Wood is Certified</t>
  </si>
  <si>
    <t>wood products are FSC, SFI or CSA certified</t>
  </si>
  <si>
    <t>Building materials to be rapidly renewable ( plant to harvest cycle &lt;10 years )</t>
  </si>
  <si>
    <t>Building Hardening</t>
  </si>
  <si>
    <t>Envelope Testing</t>
  </si>
  <si>
    <t>Uninterrupted Operations</t>
  </si>
  <si>
    <t>Hurricanes Resistance</t>
  </si>
  <si>
    <t xml:space="preserve">Incorporate recycled materials (based on materials cost  </t>
  </si>
  <si>
    <t>Impact Glazing</t>
  </si>
  <si>
    <t>Shutters installed as part of building envelope</t>
  </si>
  <si>
    <t>Physical Termite Barrier</t>
  </si>
  <si>
    <t>Pest Management</t>
  </si>
  <si>
    <t>Yes</t>
  </si>
  <si>
    <t>?</t>
  </si>
  <si>
    <t>No</t>
  </si>
  <si>
    <t xml:space="preserve">Minimum Energy Performance </t>
  </si>
  <si>
    <t>pts</t>
  </si>
  <si>
    <t>Requires that all building HVAC&amp;R systems be free of CFC's and Halons</t>
  </si>
  <si>
    <t>Input building into Portfolio Manager</t>
  </si>
  <si>
    <t>Input monthly electric and water usage into Portfolio Manager</t>
  </si>
  <si>
    <t>0 Point Minimum</t>
  </si>
  <si>
    <t>new credit - 2.1 required for ARRA projects - 2.2 to replace measurement and verification and allows ongoing data collection</t>
  </si>
  <si>
    <t>FGBC granted access to Portfolio Manager account</t>
  </si>
  <si>
    <t>Use EPA Portfolio Manager to baseline and track building design and ongoing performance</t>
  </si>
  <si>
    <t>CxA can be a member of the design team</t>
  </si>
  <si>
    <t>does up too 100% make sense or should we have a cut off at 75% since renewable energy production goes up to 25%? And in reality for a building to get to that percentage of energy savings it would be using renewables?</t>
  </si>
  <si>
    <t>Requires that all building HVAC&amp;R systems be free of HCFC's</t>
  </si>
  <si>
    <t>4</t>
  </si>
  <si>
    <t>15 Points Minimum</t>
  </si>
  <si>
    <t>Water Use Reduction, acquire at least 3 points from credit 1</t>
  </si>
  <si>
    <t xml:space="preserve">Reduce potable water use </t>
  </si>
  <si>
    <t>Reduced to 95% for a "special" plants/trees</t>
  </si>
  <si>
    <t>mulch applied 3"-4" deep</t>
  </si>
  <si>
    <t>plants with similar maintenance grouped together</t>
  </si>
  <si>
    <t xml:space="preserve">Radon Mitigation </t>
  </si>
  <si>
    <t>spray heads used for &lt; 60% of irrigation</t>
  </si>
  <si>
    <t>spray heads used for &lt; 30% of irrigation</t>
  </si>
  <si>
    <t>Pressure compensating spray heads or pressure regulating valves installed</t>
  </si>
  <si>
    <t>new</t>
  </si>
  <si>
    <t>DEP Certified Erosion and Sedimentation Control Professional on Contractor Staff</t>
  </si>
  <si>
    <t xml:space="preserve">ensures qualified staff on site to manager erosion and sedimentation control </t>
  </si>
  <si>
    <t>Hardscape Reflective Materials  (15')</t>
  </si>
  <si>
    <t>Hardscape Reflective Materials  (50')</t>
  </si>
  <si>
    <t>4 max</t>
  </si>
  <si>
    <t>as needed for specific location and design</t>
  </si>
  <si>
    <t>Protect, Monitor &amp; Remediate Poor IAQ</t>
  </si>
  <si>
    <t>5 Points Minimum</t>
  </si>
  <si>
    <t>High Efficiency Air Filtration System</t>
  </si>
  <si>
    <t xml:space="preserve">Building Entrance </t>
  </si>
  <si>
    <t>Daylight Sensors</t>
  </si>
  <si>
    <t>Acoustics</t>
  </si>
  <si>
    <t xml:space="preserve">exterior noise </t>
  </si>
  <si>
    <t>room noise levels</t>
  </si>
  <si>
    <t>elevator noise</t>
  </si>
  <si>
    <t>acoustical interior finishes</t>
  </si>
  <si>
    <t>work space adjacent to common space are buffered for noise</t>
  </si>
  <si>
    <t xml:space="preserve">wall, ceiling, flooring finishes selected to mitigate noise </t>
  </si>
  <si>
    <t>orientation, landscape, wall system and glazing mitigate exterior noise</t>
  </si>
  <si>
    <t xml:space="preserve">building design mitigates external and internal vibration </t>
  </si>
  <si>
    <t xml:space="preserve"> 0 Points Minimum</t>
  </si>
  <si>
    <t>Category 1:  PROJECT MANAGEMENT</t>
  </si>
  <si>
    <t>Category 2:  ENERGY</t>
  </si>
  <si>
    <t>Category 3:  WATER</t>
  </si>
  <si>
    <t>Category 4:  SITE</t>
  </si>
  <si>
    <t>Category 5:  HEALTH</t>
  </si>
  <si>
    <t>Category 6:  MATERIALS</t>
  </si>
  <si>
    <t>Category 7:  DISASTER MITIGATION</t>
  </si>
  <si>
    <t>PROJECT TOTAL</t>
  </si>
  <si>
    <t>Silver 151 - 200</t>
  </si>
  <si>
    <t>Gold 201 - 250</t>
  </si>
  <si>
    <t>Platinum 251+</t>
  </si>
  <si>
    <t>PROJECT SUMMARY</t>
  </si>
  <si>
    <t>Use exterior systems capable of withstanding the moisture and heat impacts of the local climate for a period of 30 years</t>
  </si>
  <si>
    <t>Bronze 100-150</t>
  </si>
  <si>
    <r>
      <t>Global Warming Potential Management,</t>
    </r>
    <r>
      <rPr>
        <sz val="10"/>
        <rFont val="Calibri"/>
        <family val="2"/>
        <scheme val="minor"/>
      </rPr>
      <t xml:space="preserve"> HCFC Free HVAC&amp;R Equipment </t>
    </r>
  </si>
  <si>
    <r>
      <t xml:space="preserve">50% Increase in water quality and Max </t>
    </r>
    <r>
      <rPr>
        <b/>
        <sz val="10"/>
        <color indexed="8"/>
        <rFont val="Calibri"/>
        <family val="2"/>
        <scheme val="minor"/>
      </rPr>
      <t>85%</t>
    </r>
    <r>
      <rPr>
        <sz val="10"/>
        <color indexed="8"/>
        <rFont val="Calibri"/>
        <family val="2"/>
        <scheme val="minor"/>
      </rPr>
      <t xml:space="preserve"> of predevelopment discharge</t>
    </r>
  </si>
  <si>
    <r>
      <t xml:space="preserve">50% Increase in water quality and Max </t>
    </r>
    <r>
      <rPr>
        <b/>
        <sz val="10"/>
        <color indexed="8"/>
        <rFont val="Calibri"/>
        <family val="2"/>
        <scheme val="minor"/>
      </rPr>
      <t>75%</t>
    </r>
    <r>
      <rPr>
        <sz val="10"/>
        <color indexed="8"/>
        <rFont val="Calibri"/>
        <family val="2"/>
        <scheme val="minor"/>
      </rPr>
      <t xml:space="preserve"> of predevelopment discharge</t>
    </r>
  </si>
  <si>
    <r>
      <t xml:space="preserve">50% Increase in water quality and Max </t>
    </r>
    <r>
      <rPr>
        <b/>
        <sz val="10"/>
        <color indexed="8"/>
        <rFont val="Calibri"/>
        <family val="2"/>
        <scheme val="minor"/>
      </rPr>
      <t>65%</t>
    </r>
    <r>
      <rPr>
        <sz val="10"/>
        <color indexed="8"/>
        <rFont val="Calibri"/>
        <family val="2"/>
        <scheme val="minor"/>
      </rPr>
      <t xml:space="preserve"> of predevelopment discharge</t>
    </r>
  </si>
  <si>
    <r>
      <t xml:space="preserve">50% Increase in water quality and Max </t>
    </r>
    <r>
      <rPr>
        <b/>
        <sz val="10"/>
        <color indexed="8"/>
        <rFont val="Calibri"/>
        <family val="2"/>
        <scheme val="minor"/>
      </rPr>
      <t>50%</t>
    </r>
    <r>
      <rPr>
        <sz val="10"/>
        <color indexed="8"/>
        <rFont val="Calibri"/>
        <family val="2"/>
        <scheme val="minor"/>
      </rPr>
      <t xml:space="preserve"> of predevelopment discharge</t>
    </r>
  </si>
  <si>
    <r>
      <t>Reduction of Heat Islands</t>
    </r>
    <r>
      <rPr>
        <sz val="10"/>
        <rFont val="Calibri"/>
        <family val="2"/>
        <scheme val="minor"/>
      </rPr>
      <t>, Non-Roof</t>
    </r>
  </si>
  <si>
    <r>
      <t>Reduction of Heat Islands</t>
    </r>
    <r>
      <rPr>
        <sz val="10"/>
        <rFont val="Calibri"/>
        <family val="2"/>
        <scheme val="minor"/>
      </rPr>
      <t>, Roof</t>
    </r>
  </si>
  <si>
    <r>
      <t xml:space="preserve">Environmental Tobacco Smoke </t>
    </r>
    <r>
      <rPr>
        <sz val="10"/>
        <rFont val="Calibri"/>
        <family val="2"/>
        <scheme val="minor"/>
      </rPr>
      <t xml:space="preserve">(ETS) </t>
    </r>
    <r>
      <rPr>
        <b/>
        <sz val="10"/>
        <rFont val="Calibri"/>
        <family val="2"/>
        <scheme val="minor"/>
      </rPr>
      <t>Control</t>
    </r>
  </si>
  <si>
    <r>
      <t>Indoor Air Quality (IAQ) Management Plan</t>
    </r>
    <r>
      <rPr>
        <sz val="10"/>
        <rFont val="Calibri"/>
        <family val="2"/>
        <scheme val="minor"/>
      </rPr>
      <t>, During Construction</t>
    </r>
  </si>
  <si>
    <r>
      <t xml:space="preserve">Flood, </t>
    </r>
    <r>
      <rPr>
        <sz val="10"/>
        <rFont val="Calibri"/>
        <family val="2"/>
        <scheme val="minor"/>
      </rPr>
      <t>Slab Elevation</t>
    </r>
  </si>
  <si>
    <r>
      <t xml:space="preserve">Wildfire, </t>
    </r>
    <r>
      <rPr>
        <sz val="10"/>
        <rFont val="Calibri"/>
        <family val="2"/>
        <scheme val="minor"/>
      </rPr>
      <t>Fire Resistant Exterior Finishes</t>
    </r>
  </si>
  <si>
    <t>Innovative Water Conservation Technologies</t>
  </si>
  <si>
    <t>Testing and balancing of installed equipment</t>
  </si>
  <si>
    <t>Irrigation zones for turf and landscape beds are separate</t>
  </si>
  <si>
    <t>WaterStar Prerequisite</t>
  </si>
  <si>
    <t>Irrigation Design</t>
  </si>
  <si>
    <t>Sprinklers and emitters are located a minimum of 2 feet from the structure</t>
  </si>
  <si>
    <t>Rain shut off device installed and operable</t>
  </si>
  <si>
    <t>Head to head coverage for rotor/spray heads</t>
  </si>
  <si>
    <t>Reflective Energy Efficient Roof Materials</t>
  </si>
  <si>
    <t>No Invasive (native or exotic) Plants</t>
  </si>
  <si>
    <r>
      <t xml:space="preserve">all toilets are  </t>
    </r>
    <r>
      <rPr>
        <sz val="10"/>
        <rFont val="Calibri"/>
        <family val="2"/>
      </rPr>
      <t xml:space="preserve">≤ </t>
    </r>
    <r>
      <rPr>
        <sz val="10"/>
        <rFont val="Calibri"/>
        <family val="2"/>
        <scheme val="minor"/>
      </rPr>
      <t>1.28 gallons per flush (gpf)</t>
    </r>
  </si>
  <si>
    <t>all toilets are ≤ 1.0 gpf</t>
  </si>
  <si>
    <t>all lavatory faucets are ≤1.5 gpm</t>
  </si>
  <si>
    <t>all lavatory faucets are ≤ 0.5 gpm</t>
  </si>
  <si>
    <t>all kitchen faucets ≤ 2.2 gpm</t>
  </si>
  <si>
    <t>all kitchen faucets ≤ 1.5 gpm</t>
  </si>
  <si>
    <t>all showerheads are ≤ 2.2 gpm</t>
  </si>
  <si>
    <t>all showerheads are ≤ 1.75 gpm</t>
  </si>
  <si>
    <t>all showerheads are ≤ 1.5 gpm</t>
  </si>
  <si>
    <t>installed dishwasher is energy star and has WF ≤ 7.0</t>
  </si>
  <si>
    <t xml:space="preserve">all toilets are dual flush </t>
  </si>
  <si>
    <t>Dual flush toilets have 2 options - to receive this credit ONE of the two flush options must be ≤ 1.1gpf  AND the map ratings must exceed 350 or toilet is WaterSense Certified</t>
  </si>
  <si>
    <t>Mulch is recycled content</t>
  </si>
  <si>
    <t>either produced on site or purchased recycled content mulch</t>
  </si>
  <si>
    <t>1 bonus point available if you actually show the person how to use the system</t>
  </si>
  <si>
    <t xml:space="preserve">soil moisture sensor controls irrigation </t>
  </si>
  <si>
    <t>1 point for each soil moisture sensor installed</t>
  </si>
  <si>
    <t>Ability to be operational during times of extended grid-sourced power loss (back up power must support 8 hours of operation for a minimum of 3 days)</t>
  </si>
  <si>
    <t>Alternative method to traditional soil treatment.  Boracare, bait systems, Seal slab penetrations.  All plants, Turf and irrigation lines minimum 3' from building exterior and all treated lumber either borate or ACQ</t>
  </si>
  <si>
    <t>Minimum Required</t>
  </si>
  <si>
    <t>moved Halons from credit to prerequisite</t>
  </si>
  <si>
    <t xml:space="preserve">CxA is a designated project team member or 3rd party that works with the DP to confirm the performance of equipment per the plans and specifications.  </t>
  </si>
  <si>
    <t>Building is net energy producer</t>
  </si>
  <si>
    <t>all lavatory faucets are ≤ 2.0 gallons per minute (gpm)</t>
  </si>
  <si>
    <t>all urinals are waterless</t>
  </si>
  <si>
    <t>evenly shaped turf areas, no turf on berms</t>
  </si>
  <si>
    <t>Achieve any of the listed certifications FY&amp;N, Water Star, WaterSense</t>
  </si>
  <si>
    <t>spray heads must have head to head coverage, matched precipitation rates, and heads rise significantly above turf grass height</t>
  </si>
  <si>
    <t>Sprinklers rise above turf grass height</t>
  </si>
  <si>
    <t>Sprinklers in low-lying areas have check valves</t>
  </si>
  <si>
    <t>Irrigation instructions , as builts, zone drawings, valve placement, and run schedule provided to facility manager</t>
  </si>
  <si>
    <t>Exceed minimum zoning requirements for open space by 25%; No Local Zoning OR Open Space  Requirements: open space area adjacent to the building that is equal in area to the building footprint or 20% of the site whichever is greater</t>
  </si>
  <si>
    <t>in redevelopment areas where there are existing stormwater issues - flooding - help your neighbor by collecting additional stormwater</t>
  </si>
  <si>
    <t>green/vegetated roof installed</t>
  </si>
  <si>
    <t xml:space="preserve">look up and add lines to make easier - light levels recommended by the Illuminating Engineering Society of North America (IESNA) </t>
  </si>
  <si>
    <t>Interior Lighting</t>
  </si>
  <si>
    <t>all off except for security lighting</t>
  </si>
  <si>
    <t>light trespass through windows is minimized</t>
  </si>
  <si>
    <t>Exterior Lighting</t>
  </si>
  <si>
    <t>meets dark sky requirements</t>
  </si>
  <si>
    <t>Test and remediate building prior to occupancy for the following contaminants</t>
  </si>
  <si>
    <t>Productive Work Environment</t>
  </si>
  <si>
    <t>building vibration</t>
  </si>
  <si>
    <t>mechanical system noise</t>
  </si>
  <si>
    <t>Resource Efficiency</t>
  </si>
  <si>
    <t>ALL glazing is impact</t>
  </si>
  <si>
    <t>Building integrated Hurricane shutters</t>
  </si>
  <si>
    <t>Building is designated Hurricane Shelter</t>
  </si>
  <si>
    <t>Description</t>
  </si>
  <si>
    <t>in addition to fundamental, CxA is retained prior to design phase, works WITH DP, reviews design documens and construction documents, verifies the consistency and completeness of the performance requirements</t>
  </si>
  <si>
    <r>
      <t xml:space="preserve">Requires a project design to be 10% better than the current Florida Code - as verified by FlaCom </t>
    </r>
    <r>
      <rPr>
        <b/>
        <sz val="10"/>
        <color rgb="FFFF0000"/>
        <rFont val="Calibri"/>
        <family val="2"/>
        <scheme val="minor"/>
      </rPr>
      <t>(WHAT IS THE REPORT OR PRINT OUT WE WANT TO SEE)</t>
    </r>
  </si>
  <si>
    <t>Landscape comprised of no invasive or plants</t>
  </si>
  <si>
    <t>all flush urinals use ≤ 0.5 gpf</t>
  </si>
  <si>
    <t xml:space="preserve">50% of irrigation in planting beds supplied by drip or microspray </t>
  </si>
  <si>
    <t xml:space="preserve">100% of irrigation supplied in planting beds by drip or microspray </t>
  </si>
  <si>
    <t>Select Appropriate site</t>
  </si>
  <si>
    <t>Project must provide a minimum of 1 changing room per  15,000 SF of building (PREVIOUSLY changing rooms for 0.5% of FTEs)</t>
  </si>
  <si>
    <t>10 Points Minimum</t>
  </si>
  <si>
    <t>Any room(s) containing chemicals for building O&amp;M is ventilated</t>
  </si>
  <si>
    <t>percentage of interior SF that has views to exterior</t>
  </si>
  <si>
    <t>Need to set decibals levels?</t>
  </si>
  <si>
    <t>No Change - Should we define minimum SF?</t>
  </si>
  <si>
    <t>Divert C&amp;D debris from landfill through recycling on site, donations, or recycling waste hauler (weight or volume)</t>
  </si>
  <si>
    <t>Project to purchase materials that are manufactured within a 700 mile radius from project site - note that % is based on project cost (div 2-10)</t>
  </si>
  <si>
    <t>Project to purchase materials are made from raw materials that are harvested, extracted, or recovered within a 700 mile radius from project site (div 2-10)</t>
  </si>
  <si>
    <t>new (4 total or 6 total for this credit?)</t>
  </si>
  <si>
    <t>Category 8:  ENVIRONMENTAL INNOVATION</t>
  </si>
  <si>
    <t xml:space="preserve">Category 2 : ENERGY </t>
  </si>
  <si>
    <t>Category 1 : PROJECT MANAGEMENT</t>
  </si>
  <si>
    <t>Category 2 : ENERGY</t>
  </si>
  <si>
    <t>Category 3 : WATER</t>
  </si>
  <si>
    <t xml:space="preserve">Category 3 : WATER    </t>
  </si>
  <si>
    <t>Category 4 : SITE</t>
  </si>
  <si>
    <t xml:space="preserve">Category 5 : HEALTH </t>
  </si>
  <si>
    <t>Category 5 : HEALTH</t>
  </si>
  <si>
    <t xml:space="preserve">Category 6 : MATERIALS </t>
  </si>
  <si>
    <t>Category 6 : MATERIALS</t>
  </si>
  <si>
    <t>Category 7 : DISASTER MITIGATION</t>
  </si>
  <si>
    <t>Category 8 : ENVIRO INNOVATION</t>
  </si>
  <si>
    <t>Category 8 : ENVIROMENTAL INNOVATION</t>
  </si>
  <si>
    <t>must be non  cypress mulch</t>
  </si>
  <si>
    <t>Water generated from AC condensate used in to supplement non potable water uses</t>
  </si>
  <si>
    <t xml:space="preserve">AC condensate may be used to flush toilets, supply A?C shiller make up water, for irrigation, etc. </t>
  </si>
  <si>
    <t>Rainwater Harvesting</t>
  </si>
  <si>
    <t>minimal irrigation supplment - mainly demonstration</t>
  </si>
  <si>
    <t xml:space="preserve">Dedicated use for irrigation </t>
  </si>
  <si>
    <t>no supplemental supply allowed potable or non potable to claim these credits</t>
  </si>
  <si>
    <t>collection system is ≤ (0.1* the conditioned square feet of the building) and is use supplement potable water</t>
  </si>
  <si>
    <t>collection system is &gt; (0.1* the conditioned square feet of the building) and is use supplement potable water</t>
  </si>
  <si>
    <t>humidity removal system used to supplement non potable water use</t>
  </si>
  <si>
    <t>Copy of Stormwater Pollution Prevention Plan (SWPPP) and FDEP Notice of Intent (NOI) onsite</t>
  </si>
  <si>
    <t xml:space="preserve">Keep copy of SWPPP &amp; FDEP NPDES Notice of Intent (NOI) onsite for contractor to implement &amp; maintain SWPPP BMP's as designed by civil engineero or SWPPP designer. </t>
  </si>
  <si>
    <t>Do not develop on:  Prime farmland, Flood prone areas, habitat for threatened species, 100 feet of Wetland, Public Parkland</t>
  </si>
  <si>
    <t>Upland Buffers/enhance adjacent wetlands or preserves</t>
  </si>
  <si>
    <t>sidewalks connect to off site adjacent path or sidewalk</t>
  </si>
  <si>
    <t>Project must provide securing locations for minimum of 2 bicyclers (1 bike rack) or 1 bike rack per 10,00 square feet of retail and 25,000 SF of commercial (PREVIOUSLY - space 5% of total occupants)</t>
  </si>
  <si>
    <t>Bioretention Fitration System</t>
  </si>
  <si>
    <t>slab elevation</t>
  </si>
  <si>
    <t>all mechanic equipment pads</t>
  </si>
  <si>
    <t>all mechanical equipment pads must be 12" above the 100 year flood plain</t>
  </si>
  <si>
    <t>map ratings must exceed 350 - FGBC recommends 800 or greater</t>
  </si>
  <si>
    <t>15% New / 10% Existing</t>
  </si>
  <si>
    <t xml:space="preserve">Healthy Flooring </t>
  </si>
  <si>
    <t>"natural area - no irrigation"</t>
  </si>
  <si>
    <t>all sidewalks/pathways are ADA compliant</t>
  </si>
  <si>
    <t>waiting on david comments</t>
  </si>
  <si>
    <t>minimum MERV 13</t>
  </si>
  <si>
    <t>by SF</t>
  </si>
  <si>
    <t>Blower door testing - certain performance or get to a specific performance</t>
  </si>
  <si>
    <t>Showering facility</t>
  </si>
  <si>
    <t>80% of flooring installed is hard or resilient and complies GreenGuard or similar health related certification</t>
  </si>
  <si>
    <t>to what standard - what must the buildign include?</t>
  </si>
  <si>
    <t>Lottoral shelfs and platings used to stabalzie Retention/Detention ponds</t>
  </si>
  <si>
    <t>X per linear foot of lake</t>
  </si>
  <si>
    <t xml:space="preserve">need an easier calculation here </t>
  </si>
  <si>
    <t>minimum 4' wide</t>
  </si>
  <si>
    <t>max</t>
  </si>
  <si>
    <t>might be a better multiplier - trying to keep calculation simple</t>
  </si>
  <si>
    <t>20 max</t>
  </si>
  <si>
    <t xml:space="preserve">Net Zero Building </t>
  </si>
  <si>
    <t>PREREQUISITE - THE PROJECT MUST ACHIEVE A MIIMUM OF 30% ENERGY PERFORMANCE IMPROVEMENT (I.E.6 POINTS IN CREDIT 4) TO QUALIFY FOR ANY RENEWABLE (CREDIT 5) POINTS - FGBC strongly encourages conservation before purchasing renewable energy - NOTE Renewable Energy Production, for the purposes of this certification, refer to renewable power generated ON THE BUILDING SITE</t>
  </si>
  <si>
    <t>purchase/contract 25% of demand from certified green power generator for one year</t>
  </si>
  <si>
    <t xml:space="preserve">purchase/contract 50% for 1 year OR 25% for 2 yearsdemand from certified green power generator  </t>
  </si>
  <si>
    <t xml:space="preserve">purchase/contract 75% for 1 year OR 25% for 3 yearsdemand from certified green power generator  </t>
  </si>
  <si>
    <t>Florida Friendly Landscape</t>
  </si>
  <si>
    <t>NOTE rainwater harvesting for irrigation is available in water credit 2.2</t>
  </si>
  <si>
    <t>Training on irrigation system provided to facility manager</t>
  </si>
  <si>
    <t>submittal affiavit</t>
  </si>
  <si>
    <t>6" for St Augustine, Zoysia, Bahia &amp; 4" for Bermuda and Seashore Paspalum, and centipede</t>
  </si>
  <si>
    <t>&lt;10&lt;2 (Less than 10 acres, less than 2 acres impacted)</t>
  </si>
  <si>
    <r>
      <t xml:space="preserve">all hardscape within 15' of the building has a SRI </t>
    </r>
    <r>
      <rPr>
        <sz val="10"/>
        <rFont val="Calibri"/>
        <family val="2"/>
      </rPr>
      <t xml:space="preserve">≥ </t>
    </r>
    <r>
      <rPr>
        <sz val="10"/>
        <rFont val="Calibri"/>
        <family val="2"/>
        <scheme val="minor"/>
      </rPr>
      <t>29 or is shaded/covered</t>
    </r>
  </si>
  <si>
    <t>all hardscape within 50' of the building has a SRI ≥ 29 or is shaded/covered</t>
  </si>
  <si>
    <t xml:space="preserve">Energy Star qualified OR SRI = 79 </t>
  </si>
  <si>
    <t>Sensors</t>
  </si>
  <si>
    <t>Energy Monitoring Innerface</t>
  </si>
  <si>
    <t xml:space="preserve">Single system in common area </t>
  </si>
  <si>
    <t>System has multiple feedback points</t>
  </si>
  <si>
    <t>feedback system indicating buiiding energy consuption, if buidling uses renewable generation on site, this generation should also be displayed - smart grid technology and habit changing potential</t>
  </si>
  <si>
    <t>all interior lighting is on timer or motion sensors with override so no lights can be left on after regular business hours - except for security lighting</t>
  </si>
  <si>
    <t>if building is within the 1 coastal mile zone</t>
  </si>
  <si>
    <t>if slab and equipment elevations are 24" above 100 year flood plain</t>
  </si>
  <si>
    <t>simple collction</t>
  </si>
  <si>
    <t>Green Project Meeting</t>
  </si>
  <si>
    <t xml:space="preserve">Owner and Project team decision makers must participate in green project meeting during the conceptual design phase of the project.  Attendees must include a participant form all disciplines currently under contract for the project.  FGBC recommends that all design team, construction team, owners, adn occupants are represented at teh green team meeting. </t>
  </si>
  <si>
    <t>DRAFT 7 - Rev 7/16/10</t>
  </si>
  <si>
    <t xml:space="preserve">One of the decision making project team member or a hired consultant is a qualified FGBC Designated Commercial Building Professional (as defined in the standards document).   The FGBC Commercial Professional is requried to works with the team through design and construction to ensure targeted credits are achieved.   Although not required, engaging a FGBC Commercial Professional will reduce the required submittals and project certification fee.   </t>
  </si>
  <si>
    <t xml:space="preserve">Project team including the contractor uses BIM process to improve the efficiencies related to design, estimating, materials ordering, and construction.  </t>
  </si>
  <si>
    <t xml:space="preserve">Cost Benefit Analysis </t>
  </si>
  <si>
    <t>FGBC Designated Commercial Professinal or project team member shall document the cost impact of each energy and water credit selected as a goal during the Green Project Meeting.  Analysis shall include a list of the materials and process needed to achieve the credit, the corresponding cost, the expected savings, both the resource and cost equivalent, and the estimated break even point and return on investment</t>
  </si>
  <si>
    <t>Provide permanently installed signage that educates building occupants and visitors of the sustainable festures and benefits that are incorporated into the building.</t>
  </si>
  <si>
    <t xml:space="preserve">FGBC CDP and or owner representitive develop a list of owner project requirements related to each of the categories of the commercial standard.  </t>
  </si>
  <si>
    <t xml:space="preserve">FGBC CDP and or design team representatives develop and document how their design will achieve the Owner Project Requirments.   </t>
  </si>
  <si>
    <t>Building must perform a minimum of 10% better than the current  Florida Energy Code - as verified by the Energy Gauge FlaCom Software</t>
  </si>
  <si>
    <t>FGBC CDP and or Mechanical Electrical Plumbing (MEP) Engineering Firm works with the Architect or design team leader to verify field installed equipment meet OPR and BOD and in installed and operating correctly.  Testing and balancing must include at a minimum, HVAC&amp;R (systems &amp; controls), Lighting systems and Controls, and Hot Water Systems</t>
  </si>
  <si>
    <t>Earn an additional credit if the EPA Target Finder Score is &gt; 75 (Energy Star Equivalent)</t>
  </si>
  <si>
    <t>FGBC DP enters baseline building and proposed design and submits Target Score</t>
  </si>
  <si>
    <t>Input building information into EPA Target Finder</t>
  </si>
  <si>
    <t>Target Finder Score &gt; 75</t>
  </si>
  <si>
    <t>E2.1</t>
  </si>
  <si>
    <t>E2.2</t>
  </si>
  <si>
    <t>CATEGORY 1:  PROJECT MANAGEMENT</t>
  </si>
  <si>
    <t>Required Category Minimum (0)</t>
  </si>
  <si>
    <t>Prereq 1.1</t>
  </si>
  <si>
    <t>Prereq 2.1</t>
  </si>
  <si>
    <t>Prereq 2.2</t>
  </si>
  <si>
    <t>Prereq 2.3</t>
  </si>
  <si>
    <t>Prereq 2.4</t>
  </si>
  <si>
    <t>Prereq 3.1</t>
  </si>
  <si>
    <t>Prereq 3.2</t>
  </si>
  <si>
    <t>Prereq 3.3</t>
  </si>
  <si>
    <t>Prereq 3.4</t>
  </si>
  <si>
    <t xml:space="preserve">Prereq 5.1 </t>
  </si>
  <si>
    <t>Prereq 5.2</t>
  </si>
  <si>
    <t>Achieved</t>
  </si>
  <si>
    <t>PREREQUISITES</t>
  </si>
  <si>
    <t>Project Qualifies for Certification</t>
  </si>
  <si>
    <t xml:space="preserve"> -</t>
  </si>
  <si>
    <t>PM1</t>
  </si>
  <si>
    <t>PM2</t>
  </si>
  <si>
    <t>PM3</t>
  </si>
  <si>
    <t>Phone Number and E-mail Address</t>
  </si>
  <si>
    <t>CATEGORY 2:  ENERGY</t>
  </si>
  <si>
    <t>E1</t>
  </si>
  <si>
    <t>E2</t>
  </si>
  <si>
    <t>E3.1</t>
  </si>
  <si>
    <t>E3.2</t>
  </si>
  <si>
    <t>E3.3</t>
  </si>
  <si>
    <t xml:space="preserve"> 1-2</t>
  </si>
  <si>
    <t>Enter your Target Finder Score below</t>
  </si>
  <si>
    <t>NA</t>
  </si>
  <si>
    <t>Portfolio Manager Access Information</t>
  </si>
  <si>
    <t>E3</t>
  </si>
  <si>
    <t>Building Energy Savings (as a percentage)</t>
  </si>
  <si>
    <t>E4</t>
  </si>
  <si>
    <t>E5</t>
  </si>
  <si>
    <t>PROJECT POINT ESTIMATE</t>
  </si>
  <si>
    <t>FINAL PROJECT POINTS</t>
  </si>
  <si>
    <t>Targeted Point</t>
  </si>
  <si>
    <t>Reviewing</t>
  </si>
  <si>
    <t>Drafting</t>
  </si>
  <si>
    <t>Complete</t>
  </si>
  <si>
    <t>Yes  (FINAL)</t>
  </si>
  <si>
    <t>Enter the kWh purchased with a certified green power generator</t>
  </si>
  <si>
    <t xml:space="preserve">Enter the number of years of contract </t>
  </si>
  <si>
    <t>Percent of Green Power Purchased</t>
  </si>
  <si>
    <t>E6</t>
  </si>
  <si>
    <t xml:space="preserve"> 1-3</t>
  </si>
  <si>
    <t>E7</t>
  </si>
  <si>
    <t>E8</t>
  </si>
  <si>
    <t>Lighting Power Density</t>
  </si>
  <si>
    <t xml:space="preserve"> 1-28</t>
  </si>
  <si>
    <t xml:space="preserve"> 1-4</t>
  </si>
  <si>
    <t>Occupancy Sensors</t>
  </si>
  <si>
    <t>E9</t>
  </si>
  <si>
    <t>E10</t>
  </si>
  <si>
    <t>E11</t>
  </si>
  <si>
    <t>E12</t>
  </si>
  <si>
    <t>"Design" Gross Energy Use (annual kWh) - as your team has designed the building</t>
  </si>
  <si>
    <t>CATEGORY 3:  WATER</t>
  </si>
  <si>
    <t>W1</t>
  </si>
  <si>
    <t>Interior Water Use</t>
  </si>
  <si>
    <t>Toilets</t>
  </si>
  <si>
    <t>W1.1</t>
  </si>
  <si>
    <t>W1.2</t>
  </si>
  <si>
    <t>Urinals</t>
  </si>
  <si>
    <t>Lavatory Faucets</t>
  </si>
  <si>
    <t>W1.3</t>
  </si>
  <si>
    <t>E13</t>
  </si>
  <si>
    <t>Solar Study of Building</t>
  </si>
  <si>
    <t xml:space="preserve">Florida Statutes 373.62 effective May 1, 1991 </t>
  </si>
  <si>
    <t>Rain shut off device installed CORRECTLY and operable</t>
  </si>
  <si>
    <t>W1.4</t>
  </si>
  <si>
    <t>Showerheads</t>
  </si>
  <si>
    <t>W1.5</t>
  </si>
  <si>
    <t>Kitchen Faucets</t>
  </si>
  <si>
    <t>W1.6</t>
  </si>
  <si>
    <t>Dishwashers</t>
  </si>
  <si>
    <t>W2</t>
  </si>
  <si>
    <t>Greywater Reuse</t>
  </si>
  <si>
    <t>Air conditioner condensate collected and used to reduce potable water use</t>
  </si>
  <si>
    <t>W3</t>
  </si>
  <si>
    <t>W2.1</t>
  </si>
  <si>
    <t>W2.2</t>
  </si>
  <si>
    <t>Required Category Minimum (30)</t>
  </si>
  <si>
    <t>W4</t>
  </si>
  <si>
    <t>1 point</t>
  </si>
  <si>
    <t>3 points</t>
  </si>
  <si>
    <t>5 points</t>
  </si>
  <si>
    <t>10 points</t>
  </si>
  <si>
    <t>All plants/trees selected to be compatible with local environment / microclimate</t>
  </si>
  <si>
    <t>Evenly shaped turf areas, no turf on berms</t>
  </si>
  <si>
    <t>Plants with similar maintenance requirements grouped together</t>
  </si>
  <si>
    <t>W4.1</t>
  </si>
  <si>
    <t>W4.2</t>
  </si>
  <si>
    <t>W4.3</t>
  </si>
  <si>
    <t>W4.4</t>
  </si>
  <si>
    <t>W4.5</t>
  </si>
  <si>
    <t>W4.6</t>
  </si>
  <si>
    <t>W4.7</t>
  </si>
  <si>
    <t>Mulch (non cypress) applied 3 - 4 inches deep around plants / no volcano mulch</t>
  </si>
  <si>
    <t>Turf/sod Percentage</t>
  </si>
  <si>
    <t>W5</t>
  </si>
  <si>
    <t>W5.1</t>
  </si>
  <si>
    <t>W5.2</t>
  </si>
  <si>
    <t>Meet or exceed Florida WaterStar™ or WaterSense Standards</t>
  </si>
  <si>
    <t>Florida Friendly Landscape™ Program Certification</t>
  </si>
  <si>
    <t>Water Conservation Certifications</t>
  </si>
  <si>
    <t xml:space="preserve">Separate zones for turf and landscape beds - multi program controller </t>
  </si>
  <si>
    <t xml:space="preserve">High-volume irrigation does not exceed 60% of landscape area </t>
  </si>
  <si>
    <t xml:space="preserve">Head to head coverage for rotor/spray heads </t>
  </si>
  <si>
    <t xml:space="preserve">Minimize overspray on impermeable surfaces </t>
  </si>
  <si>
    <t xml:space="preserve">In poor drainage (low) areas, heads are installed with check valves </t>
  </si>
  <si>
    <t xml:space="preserve">Provide owner &amp; FGBC with plan and instructions </t>
  </si>
  <si>
    <t xml:space="preserve">Irrigation heads have matched precipitation rates </t>
  </si>
  <si>
    <t xml:space="preserve">Pop-up sprinkler heads significantly rise above turf grass height </t>
  </si>
  <si>
    <t>Correctly installed Micro-irrigation in landscape beds and narrow areas</t>
  </si>
  <si>
    <t>W6</t>
  </si>
  <si>
    <t>Installed Irrigation</t>
  </si>
  <si>
    <t>Name of Landscape Professional</t>
  </si>
  <si>
    <t xml:space="preserve">Credentials of Landscape Professional: </t>
  </si>
  <si>
    <t>Category 1: Project Management Points</t>
  </si>
  <si>
    <t>Category 3: Water Points</t>
  </si>
  <si>
    <t>S1</t>
  </si>
  <si>
    <t>S2</t>
  </si>
  <si>
    <t>S2.1</t>
  </si>
  <si>
    <t>S2.2</t>
  </si>
  <si>
    <t>S2.3</t>
  </si>
  <si>
    <t>S2.4</t>
  </si>
  <si>
    <t>Access to Basic Services</t>
  </si>
  <si>
    <t>Total number of services within 1/2 mile</t>
  </si>
  <si>
    <t>S2.5</t>
  </si>
  <si>
    <t>S2.6</t>
  </si>
  <si>
    <t>Access to Public Transportation</t>
  </si>
  <si>
    <t>Permit Ready Site</t>
  </si>
  <si>
    <t>Urban Growth Boundary</t>
  </si>
  <si>
    <t>S2.7</t>
  </si>
  <si>
    <t>Adjacent to dense residential development</t>
  </si>
  <si>
    <t>S2.8</t>
  </si>
  <si>
    <t>S3</t>
  </si>
  <si>
    <t>Required Category Minimum (10)</t>
  </si>
  <si>
    <t>Installed Landscape</t>
  </si>
  <si>
    <t>Wetland Protection and Enhancement</t>
  </si>
  <si>
    <t>Connectivity</t>
  </si>
  <si>
    <t>S4</t>
  </si>
  <si>
    <t>Minimize Provided Parking</t>
  </si>
  <si>
    <t>Enter the total SF of hardscape</t>
  </si>
  <si>
    <t>Enter the total SF of hardscape shaded by structured parking</t>
  </si>
  <si>
    <t>Enter the total SF of hardscape that is shaded by solar electric devices</t>
  </si>
  <si>
    <t>Total Shaded Hardscape</t>
  </si>
  <si>
    <t>S3.1</t>
  </si>
  <si>
    <t>S3.2</t>
  </si>
  <si>
    <t>S3.3</t>
  </si>
  <si>
    <t>S3.4</t>
  </si>
  <si>
    <t>S3.5</t>
  </si>
  <si>
    <t>S4.1</t>
  </si>
  <si>
    <t>S4.2</t>
  </si>
  <si>
    <t>S4.3</t>
  </si>
  <si>
    <t>Reduce Heat Islands - Hardscape</t>
  </si>
  <si>
    <t>Reduce Heat Islands - Roof</t>
  </si>
  <si>
    <t>S5</t>
  </si>
  <si>
    <t>Enter the total SF of roof</t>
  </si>
  <si>
    <t>Enter the total SF of roof that is vegetated</t>
  </si>
  <si>
    <t>Roof is designed to reduce heat island effect</t>
  </si>
  <si>
    <t>S6</t>
  </si>
  <si>
    <t>Reduce Heat Islands - Building</t>
  </si>
  <si>
    <t>Reduce heat island as a result of vertical construction</t>
  </si>
  <si>
    <t>Enter the total SF of hardscape shaded by trees or structures with roof SRI &gt; 78</t>
  </si>
  <si>
    <t>Enter the total SF of hardscape that has a SRI &gt; 35</t>
  </si>
  <si>
    <t>Enter the total SF of building that is shaded by trees</t>
  </si>
  <si>
    <t>Enter the total SF building wall area that has a SRI &gt;= 78</t>
  </si>
  <si>
    <t>Enter the total SF of roof that is shaded by solar electric devices</t>
  </si>
  <si>
    <t>Enter the total SF of roof that has a SRI &gt;= 78</t>
  </si>
  <si>
    <t>3 services</t>
  </si>
  <si>
    <t>5 services</t>
  </si>
  <si>
    <t>7 services</t>
  </si>
  <si>
    <t>9 services</t>
  </si>
  <si>
    <t>11 services</t>
  </si>
  <si>
    <t>13 services</t>
  </si>
  <si>
    <t>15 services</t>
  </si>
  <si>
    <t>17 services</t>
  </si>
  <si>
    <t>19 services</t>
  </si>
  <si>
    <t>points</t>
  </si>
  <si>
    <t>number of services</t>
  </si>
  <si>
    <t>Points</t>
  </si>
  <si>
    <t>Total Reflective, Shaded or Vegetated Roof</t>
  </si>
  <si>
    <t>Total Shaded Building Surface Area</t>
  </si>
  <si>
    <t>S7</t>
  </si>
  <si>
    <t>Less than 10 acres, less than 2 acres of impact (&lt;10&lt;2)</t>
  </si>
  <si>
    <t xml:space="preserve">NA </t>
  </si>
  <si>
    <t>S7.1</t>
  </si>
  <si>
    <t>S7.2</t>
  </si>
  <si>
    <t>Enter the percent of water quality increase</t>
  </si>
  <si>
    <t>Enter the percent of predevelopment discharge</t>
  </si>
  <si>
    <t xml:space="preserve">Stormwater </t>
  </si>
  <si>
    <t>Treat Stormwater from adjacent sites</t>
  </si>
  <si>
    <t>Enter the percent of additional stormwater collected and treated on the site</t>
  </si>
  <si>
    <t>S7.3</t>
  </si>
  <si>
    <t>S7.4</t>
  </si>
  <si>
    <t>Enter the percentage of pond bank covered by littoral zone plants</t>
  </si>
  <si>
    <t>S7.5</t>
  </si>
  <si>
    <t>Enter the total SF of pervious hardscape</t>
  </si>
  <si>
    <t>Total Pervious Hardscape</t>
  </si>
  <si>
    <t>Alternative Stormwater Detention</t>
  </si>
  <si>
    <t>S8</t>
  </si>
  <si>
    <t>S8.1</t>
  </si>
  <si>
    <t>S8.2</t>
  </si>
  <si>
    <t>S8.3</t>
  </si>
  <si>
    <t>S8.4</t>
  </si>
  <si>
    <t>S9</t>
  </si>
  <si>
    <t>S9.1</t>
  </si>
  <si>
    <t>S9.2</t>
  </si>
  <si>
    <t>S9.3</t>
  </si>
  <si>
    <t>Greyfield/Redevelopment of an existing site</t>
  </si>
  <si>
    <t>Enter the total SF of building surface area (minus glazing)</t>
  </si>
  <si>
    <t>Vehicular Transportation Alternatives</t>
  </si>
  <si>
    <t>CATEGORY 5:  HEALTH</t>
  </si>
  <si>
    <t>Category 5: Health</t>
  </si>
  <si>
    <r>
      <t>Desiccant systems:</t>
    </r>
    <r>
      <rPr>
        <sz val="9"/>
        <color rgb="FF000000"/>
        <rFont val="Georgia"/>
        <family val="1"/>
      </rPr>
      <t xml:space="preserve"> These have become increasingly popular in recent years because of lower equipment costs achieved through economies of scale, modular designs, and the use of silica gel wheels. In desiccant systems, a desiccant wheel is used to remove moisture from the air. The dry air is then cooled, and the moisture that has been absorbed in the wheel is removed by adding heat, thereby regenerating the desiccant and making it available to absorb more moisture.</t>
    </r>
  </si>
  <si>
    <t>It should be noted that whereas the reactivation heat in the original desiccant systems was produced by burning natural gas, all-electric desiccant systems are now available. These new desiccant systems are extremely efficient and simple in that they use rejected heat from the condenser to regenerate the desiccant wheel.</t>
  </si>
  <si>
    <t>The all-electric desiccant systems can be applied in two ways. First, they can be used as a dehumidifier to treat 100 percent makeup air and work in conjunction with existing A/C systems to provide operators with the ability to control temperature and humidity independently. Secondly, they can be applied as a stand-alone air conditioner with a built-in dehumidifier. In these applications, the system handles the cooling load and dehumidifies with the desiccant wheel to handle the latent load. When there is a call for cooling only, they can help lower energy costs by providing a coefficient of performance (COP) that is higher than a typical air conditioning system. The industry is quickly learning that by controlling the humidity to 50 percent rh or less, and independent of temperature, thermostats can be raised to 77-78 degrees F, yielding great energy savings. For every degree F the set points are raised, a 5 percent reduction in air conditioning energy is realized.</t>
  </si>
  <si>
    <r>
      <t>Enthalpy wheels:</t>
    </r>
    <r>
      <rPr>
        <sz val="9"/>
        <color rgb="FF000000"/>
        <rFont val="Georgia"/>
        <family val="1"/>
      </rPr>
      <t xml:space="preserve"> Enthalpy wheels use a desiccant-coated honeycomb to absorb moisture. They differ from desiccant systems in that the wheels contain very little desiccant, turn much faster, and use exhaust air rather than heated air to reactivate the desiccant. Enthalpy wheels extract moisture from incoming outside air and transfer it to exhaust air. However, this only works when the exhaust air is drier than the outside air. Furthermore, moisture removal is usually less than 70 percent of the difference between the two airstreams, and the exhaust air also must be free of oil and grease and brought to the same location as the incoming air. And since enthalpy wheels rely on the moisture differential between the opposing airstreams to work, when the differential is low, their performance drops off.</t>
    </r>
  </si>
  <si>
    <r>
      <t>DX systems:</t>
    </r>
    <r>
      <rPr>
        <sz val="9"/>
        <color rgb="FF000000"/>
        <rFont val="Georgia"/>
        <family val="1"/>
      </rPr>
      <t xml:space="preserve"> The traditional DX approach to dehumidification is to overcool the supply air then reheat it. In doing so, additional moisture is removed and the air is delivered to the space at the desired temperature. While many facilities still use this method, in these days of increased energy awareness, it is falling out of favor. Furthermore, in some instances the overcool/reheat strategy still may not provide sufficient dehumidification to satisfy the requirements of the application.</t>
    </r>
  </si>
  <si>
    <r>
      <t>Heat pipes:</t>
    </r>
    <r>
      <rPr>
        <sz val="9"/>
        <color rgb="FF000000"/>
        <rFont val="Georgia"/>
        <family val="1"/>
      </rPr>
      <t xml:space="preserve"> Heat pipes, which are sealed tubes containing refrigerant, are added to A/C units to increase their dehumidification capability. Heat is transferred through the evaporation of the refrigerant at one end of the tube as it absorbs heat, and the condensing of the refrigerant at the other end of the tube as the heat is dissipated. In the dehumidification application, heat pipes are arranged in a coil configuration. A pre-cooling coil is installed in the airstream prior to the evaporator, and piped to a reheat coil installed in the airstream after the evaporator. By passively removing sensible heat from the incoming airstream with the pre-cooling coil, the evaporator is able to extract more humidity without increasing energy use. The reheat coil then adds roughly the same amount of heat as the pre-cooling coil removed, so the air is delivered to the space at the desired temperature.</t>
    </r>
  </si>
  <si>
    <t>The application of heat pipes is limited by the availability of space within the A/C units for the pre-cooling and reheat coils. In addition, there is a finite limit to which they can increase the dehumidification capability of an existing system.</t>
  </si>
  <si>
    <r>
      <t>Dual path systems:</t>
    </r>
    <r>
      <rPr>
        <sz val="9"/>
        <color rgb="FF000000"/>
        <rFont val="Georgia"/>
        <family val="1"/>
      </rPr>
      <t xml:space="preserve"> These systems work by separately dehumidifying and cooling outdoor air, then mixing it with conditioned return air before ducting it into the space. Part load operation is very efficient as the system can be controlled by CO2 or occupancy sensors. A predetermined schedule can vary the ventilation airflow rate to meet changing ventilation air requirements while maintaining desired temperature and humidity levels under part load conditions. In most instances, though, dual path systems must be custom-manufactured so they can be relatively expensive and require a long wait.</t>
    </r>
  </si>
  <si>
    <t>Environmental Tobacco Smoke (ETS) Control</t>
  </si>
  <si>
    <t>Indoor Air Quality (IAQ) Management Plan, During Construction</t>
  </si>
  <si>
    <t>Building Entrance - Covered Entrance</t>
  </si>
  <si>
    <t>H1</t>
  </si>
  <si>
    <t>H2</t>
  </si>
  <si>
    <t>H1.1</t>
  </si>
  <si>
    <t>H1.2</t>
  </si>
  <si>
    <t>H1.3</t>
  </si>
  <si>
    <t>H1.4</t>
  </si>
  <si>
    <t>H1.5</t>
  </si>
  <si>
    <t>H1.6</t>
  </si>
  <si>
    <t>H1.7</t>
  </si>
  <si>
    <t>H1.8</t>
  </si>
  <si>
    <t>H2.1</t>
  </si>
  <si>
    <t>H2.2</t>
  </si>
  <si>
    <t>H2.3</t>
  </si>
  <si>
    <t>H2.4</t>
  </si>
  <si>
    <t>H2.5</t>
  </si>
  <si>
    <t>H2.6</t>
  </si>
  <si>
    <t>H2.7</t>
  </si>
  <si>
    <t>H3</t>
  </si>
  <si>
    <t>System Controls</t>
  </si>
  <si>
    <t>H3.1</t>
  </si>
  <si>
    <t>Enter the percent of occupants that can directly control their lighting</t>
  </si>
  <si>
    <t>H3.2</t>
  </si>
  <si>
    <t>Enter the percent of occupants that can directly control their thermal comfort (thermostat settings)</t>
  </si>
  <si>
    <t>H4</t>
  </si>
  <si>
    <t>Daylighting</t>
  </si>
  <si>
    <t>Enter total percentage of occupied spaces that receive daylight</t>
  </si>
  <si>
    <t>Exterior wall and Roof assembly have STC rating &gt;= 50</t>
  </si>
  <si>
    <t>Fenestration STC rating &gt;= 30</t>
  </si>
  <si>
    <t>Interior spaces:  Private adjacent to private STC &gt;= 45</t>
  </si>
  <si>
    <t>Interior spaces:  Private adjacent to public/common space STC &gt;= 55</t>
  </si>
  <si>
    <t>Enter the number of different assemblies in compliance</t>
  </si>
  <si>
    <t>H4.1</t>
  </si>
  <si>
    <t>H4.2</t>
  </si>
  <si>
    <t>H4.3</t>
  </si>
  <si>
    <t>To comply with this credit, a minimum of 25% of the full time occupants must have line of sight from their work station to the exterior.  Earn one point for each 25% of the full time occupants that have line of site to the exterior</t>
  </si>
  <si>
    <t>H4.4</t>
  </si>
  <si>
    <t>Outdoor space provided for employees</t>
  </si>
  <si>
    <t>CATEGORY 6:  MATERIALS</t>
  </si>
  <si>
    <t>Category 6: Materials</t>
  </si>
  <si>
    <t xml:space="preserve">Project must have infrastructure for recycling: paper, cardboard, glass, plastics, and metal.  If fluorescent or HID lighting is specified and used on the project, space should be allocated in the recycling room for storage and proper disposal of light bulbs.  </t>
  </si>
  <si>
    <t>M1</t>
  </si>
  <si>
    <t>M1.1</t>
  </si>
  <si>
    <t>M1.2</t>
  </si>
  <si>
    <t>M2</t>
  </si>
  <si>
    <t>M2.1</t>
  </si>
  <si>
    <t>Construction Waste Recycling</t>
  </si>
  <si>
    <t>Enter the percent of construction and demolition waste diverted</t>
  </si>
  <si>
    <t>M2.2</t>
  </si>
  <si>
    <t>M2.3</t>
  </si>
  <si>
    <t>M2.4</t>
  </si>
  <si>
    <t>M2.5</t>
  </si>
  <si>
    <t>M2.6</t>
  </si>
  <si>
    <t>M3</t>
  </si>
  <si>
    <t>M3.1</t>
  </si>
  <si>
    <t>M3.2</t>
  </si>
  <si>
    <t>Local Raw Material Extraction</t>
  </si>
  <si>
    <t>Material Efficiency and Global Responsibility</t>
  </si>
  <si>
    <t>M1.3</t>
  </si>
  <si>
    <t>M1.4</t>
  </si>
  <si>
    <t>M1.5</t>
  </si>
  <si>
    <t>Biobased Materials</t>
  </si>
  <si>
    <t>Required Category Minimum (5)</t>
  </si>
  <si>
    <t>CATEGORY 7:  DISASTER MITIGATION</t>
  </si>
  <si>
    <t>Category 7: Disaster Mitigation</t>
  </si>
  <si>
    <t>DM1</t>
  </si>
  <si>
    <t>DM1.1</t>
  </si>
  <si>
    <t>Hurricane Resistance</t>
  </si>
  <si>
    <t>DM1.2</t>
  </si>
  <si>
    <t>DM1.3</t>
  </si>
  <si>
    <t>DM1.4</t>
  </si>
  <si>
    <t>DM1.5</t>
  </si>
  <si>
    <t>DM1.6</t>
  </si>
  <si>
    <t>DM2</t>
  </si>
  <si>
    <t>DM2.1</t>
  </si>
  <si>
    <t>DM2.2</t>
  </si>
  <si>
    <t>DM2.3</t>
  </si>
  <si>
    <t>DM3</t>
  </si>
  <si>
    <t>DM3.1</t>
  </si>
  <si>
    <t>DM3.2</t>
  </si>
  <si>
    <t>DM3.3</t>
  </si>
  <si>
    <t>Flood</t>
  </si>
  <si>
    <t>Wildfire</t>
  </si>
  <si>
    <t>Wildfire, Fire Resistant Exterior Finishes</t>
  </si>
  <si>
    <t>1 point          ≤ 2.2 gpm</t>
  </si>
  <si>
    <t xml:space="preserve">   </t>
  </si>
  <si>
    <t>Provide permanently installed signage that educates building occupants and visitors of the sustainable features and benefits that are incorporated into the building.  A minimum of 5 signs must be placed in public/common/high traffic areas of the building to receive this credit.</t>
  </si>
  <si>
    <t>Owner Project Requirements (OPR)</t>
  </si>
  <si>
    <t>Building has an “all off” policy where all interior lighting is on timer, or motion sensors with override, so no lights can be left on after regular business hours - except for security lighting.</t>
  </si>
  <si>
    <t>Copy of Stormwater Pollution Prevention Plan (SWPPP) and Florida Department of Environmental Protection (FDEP) Notice of Intent (NOI) onsite</t>
  </si>
  <si>
    <t>Keep copy of SWPPP &amp; FDEP National Pollutant Discharge Elimination System (NPDES) Notice of Intent (NOI) onsite for contractor to implement &amp; maintain SWPPP Best Management Practices (BMP) as designed by civil engineer or SWPPP designer.</t>
  </si>
  <si>
    <t>FDEP Professional</t>
  </si>
  <si>
    <t xml:space="preserve">The general contractor has on staff or contracts with a FDEP Certified Erosion and Sedimentation Control Professional.  </t>
  </si>
  <si>
    <t>FDEP Certified Erosion and Sedimentation Control Professional employed by the General Contractor</t>
  </si>
  <si>
    <t>Select Appropriate Site</t>
  </si>
  <si>
    <t>Locate building on a site that is located inside the designated Urban Growth Boundary</t>
  </si>
  <si>
    <t>Locate building on a site that is listed as "Permit Ready" and designated by local government as preferred growth area.</t>
  </si>
  <si>
    <t>Locate the building on a site that has existing hardscape or other structure that must be replaced.  To achieve this credit, the site must have utility connections available within 1/8 mile boundary.</t>
  </si>
  <si>
    <t>Development of any EPA or Federal/State/Local Government Classified Brownfield and provide remediation as required by EPA’s Sustainable Redevelopment of Brownfields Program.</t>
  </si>
  <si>
    <t xml:space="preserve">Sites located within 100 feet of wetlands shall restore the wetland and provide a minimum of a 25 foot buffer of uplands that include native vegetation, no irrigation, and signs indicating that the area is a restored natural area.  </t>
  </si>
  <si>
    <t>2 points</t>
  </si>
  <si>
    <t>100% of pond bank planted with littorals</t>
  </si>
  <si>
    <t>100% of stormwater is collected using LID techniques</t>
  </si>
  <si>
    <t>S7.6</t>
  </si>
  <si>
    <t>NO Turf/sod and No installed Irrigation</t>
  </si>
  <si>
    <t xml:space="preserve">Florida Friendly Low Water Landscape </t>
  </si>
  <si>
    <t>Humidity Monitoring &amp; Control</t>
  </si>
  <si>
    <t>The maximum square footage of the site that may be disturbed, excluding the building footprint, must be less than or equal to the building footprint.</t>
  </si>
  <si>
    <t>Provide connections to adjacent sites via sidewalks, bike paths, and trails.</t>
  </si>
  <si>
    <t>Under Building Parking</t>
  </si>
  <si>
    <t>A minimum of 50% of the space under the building shall be used for parking.</t>
  </si>
  <si>
    <t>Collect and treat stormwater from adjacent properties to assist in controlling both the quantity and quality of stormwater in the community.  Earn one point for each additional 10% of stormwater volume the project site can retain and treat.</t>
  </si>
  <si>
    <t>Littoral Vegetation of Manmade Stormwater Detention</t>
  </si>
  <si>
    <t xml:space="preserve">Littoral zone of man-made stormwater detention basins that function as wet ponds shall have a minimum of 50% of the pond bank vegetated with native wetland plants of diverse species in appropriate locations for the vegetation type.  To create this landscaped littoral shelf, the slope between the normal water level elevation and three feet below the normal water level elevation should be no greater than 6:1.  Earn one point for 50% of pond bank coverage and earn an additional point for each additional 25% of pond bank coverage.   </t>
  </si>
  <si>
    <t xml:space="preserve">Install pervious hardscape for a minimum of 25% of the site.  Site hardscape includes roads, sidewalks, courtyards, and parking lots.  Hardscape may be porous pavers (open grid pavers) or permeable pavement (minimum percolation rate of 2 gal/min/SF and a minimum of 6 inches of open graded base below.     </t>
  </si>
  <si>
    <t>Stormwater percentage treated by Low Impact Development (LID) techniques</t>
  </si>
  <si>
    <t>Project must provide securing locations for minimum of 2 bicyclers (1 bike rack) or 1 bike rack per 10,000 square feet of retail and 25,000 SF of commercial.</t>
  </si>
  <si>
    <t xml:space="preserve">Project must provide a minimum of 1 changing room per 15,000 SF of building. </t>
  </si>
  <si>
    <t xml:space="preserve">Uses Low Impact Development (LID) alternatives to collect and treat stormwater.  Alternative systems that qualify include rain gardens, bio-retention filtration systems, infiltration trenches, and vegetated roofing.  A minimum of 50% of the stormwater collection and treatment must use the low impact development treatment system to achieve this credit.  Earn one point if 50% of the site stormwater is collected using low LID techniques.  Earn an additional point for each additional 25% of total site stormwater that is collected using LID techniques.   </t>
  </si>
  <si>
    <t>Exterior Lighting (not attached to building)</t>
  </si>
  <si>
    <t>Provide sidewalks for all paths marked for use by the building occupants.  Sidewalks shall be a minimum of 4' wide, stable, firm, slip-resistant materials.</t>
  </si>
  <si>
    <t xml:space="preserve">Exterior lighting selected provide a minimum of 95 lumens/watt. </t>
  </si>
  <si>
    <t>Protect, Monitor, and Remediate Poor IAQ</t>
  </si>
  <si>
    <t>4 points</t>
  </si>
  <si>
    <t>Enter the percent of materials (based on cost calculation) for the building that are manufactured locally</t>
  </si>
  <si>
    <t>Enter the percent of materials (based on cost calculation) for the building that are harvested, extracted, and manufactured locally</t>
  </si>
  <si>
    <t>Enter the percent of materials (based on cost calculation) for the building that are recycled content</t>
  </si>
  <si>
    <t>Enter the percent of materials (based on cost calculation) for the building that are rapidly renewable</t>
  </si>
  <si>
    <t>Enter the percent of materials (based on cost calculation) for the building that are certified</t>
  </si>
  <si>
    <t>Prerequisites</t>
  </si>
  <si>
    <t>100% of certified wood</t>
  </si>
  <si>
    <t>Prerequisite</t>
  </si>
  <si>
    <t>M3.3</t>
  </si>
  <si>
    <t>Building Integrated Hurricane Shutters</t>
  </si>
  <si>
    <t>Rehabilitate existing building.</t>
  </si>
  <si>
    <t>Wood products are FSC, SFI or CSA certified.</t>
  </si>
  <si>
    <t>Earn one point if 5% of the materials, based on cost, that are biobased such as solid wood, engineered wood, bamboo, wool, cotton, cork, agricultural fibers, or other biobased materials with at least 50% biobased content.</t>
  </si>
  <si>
    <t xml:space="preserve">Use materials that at the end of their useful lifecycle can be recycled by the manufacturer into the raw materials stream of another product. The value of such products will constitute a minimum of 10% of the total value of the materials in the project.  The materials selected to comply with this category must be recyclable through a structured existing program.  </t>
  </si>
  <si>
    <t xml:space="preserve">A minimum of 50% of the linear feet (LF) of interior wall partitions must be constructed from demountable / adaptable partitions. </t>
  </si>
  <si>
    <t xml:space="preserve">Use finish systems and materials capable of withstanding the moisture and heat impacts of the local climate for a period of 30 years on 100% of the exposed exterior surfaces.  Exterior surface products must have a minimum of a 30 year warranty.  </t>
  </si>
  <si>
    <t>Use salvaged, refurbished or reused materials, products and furnishings for at least 5% of building materials (based on cost) to earn one point.  An additional point may be earned by reusing 10% of materials.</t>
  </si>
  <si>
    <t>ALL installed glazing is impact resistant.</t>
  </si>
  <si>
    <t>Building is equipped with solid, integrated Miami Dade approved hurricane shutters.  Shutters that rain can penetrate or shutters that must be manually installed do not qualify for this credit.</t>
  </si>
  <si>
    <t>Building is engineered to withstand design pressures that are 20 mph greater than the code requirements for the area.</t>
  </si>
  <si>
    <t>Finished Floor Elevation (FFE)</t>
  </si>
  <si>
    <t>Indoor Environmental Quality shall be protected during construction according to SMACNA guidelines.</t>
  </si>
  <si>
    <t xml:space="preserve">Systems shall be designed to monitor carbon dioxide (CO2) within the building and activate an audible alarm w/ corrective action plan such that mechanical air conditioning system can introduce treated fresh air as needed.  </t>
  </si>
  <si>
    <t>Project shall employ measures such as permanent walk off grates or mats located at the building main entrance to reduce pollutant contamination of the building entrances.</t>
  </si>
  <si>
    <t>Main entrance of the building shall be covered with no less than 50 square feet of roof to protect entrance from rain.  1 point is available for a covered entrance; 2 points are available if there is a covered path from parking to the main entrance or a porte cochere at the main entrance.</t>
  </si>
  <si>
    <t>Design a mechanical ventilation system to include a minimum MERV 13 air filter.</t>
  </si>
  <si>
    <t>Install a passive or active system as needed for your building location to mitigate for radon.</t>
  </si>
  <si>
    <t xml:space="preserve">Test and remediate building prior to occupancy using procedure consistent with the United States Environmental Protection Agency’s current Protocol for Environmental Requirements, Baseline IAQ and Materials, for the Research Triangle Park Campus, Section 01445. </t>
  </si>
  <si>
    <t>All carpet and carpet products shall meet the Carpet &amp; Rug Institute Green Label Certification Program.</t>
  </si>
  <si>
    <t>80% of a minimum of the flooring installed shall be classified as hard or resilient and comply with GreenGuard or similar health related certification.</t>
  </si>
  <si>
    <t>All composite wood and agrifiber products will contain no added urea-formaldehyde.</t>
  </si>
  <si>
    <t>All Insulation products will be free of formaldehyde.</t>
  </si>
  <si>
    <t>Grant FGBC to the project Portfolio Manager account</t>
  </si>
  <si>
    <t>Additional Building Systems Commissioning:  Commissioning shall also include building envelope, elevators, commercial kitchen equipment, and any other equipment as recommended by the CxA.</t>
  </si>
  <si>
    <t>Percentage of Renewable Energy Generation</t>
  </si>
  <si>
    <t>1 point for 25% for 1 year</t>
  </si>
  <si>
    <t>2 points for 50% for 1 year or 25% for 2 years</t>
  </si>
  <si>
    <t>3 points for 75% for 1 year or 25% for 3 years</t>
  </si>
  <si>
    <t>Percent of building with Daylight Sensors</t>
  </si>
  <si>
    <t>"All off" except for security lighting</t>
  </si>
  <si>
    <t>Percent of building with Occupancy Sensor</t>
  </si>
  <si>
    <t>Dedicated use for irrigation:  Harvested Rainwater is used to supply irrigation to landscape</t>
  </si>
  <si>
    <t>Rainwater is collected and used in lieu of potable water for flushing toilets and urinals:  Rainwater is collected and fed to dual piping system as greywater to reduce potable water demand inside the building</t>
  </si>
  <si>
    <t>Collected and treated to potable standards for whole building use:  Water is treated to potable standards and supplements whole building water use</t>
  </si>
  <si>
    <t>Name Civil Engineer</t>
  </si>
  <si>
    <t>All Adhesives and Sealants shall be low Volatile Organic Compound (VOC) and meet the VOC limits below which were established by the South Coast Air Quality Management District (SCAQMD) Rule #1168 AND all sealants used as fillers must meet or exceed the requirements of the Bay Area Air Quality Management District Regulation 8, Rule 51.</t>
  </si>
  <si>
    <t xml:space="preserve">A minimum of 25% of the full time occupants must be able to directly control their individual lighting either through ambient or task lighting.  One additional point is available for each additional 25% of full time occupants that can control their lighting.   </t>
  </si>
  <si>
    <t>A minimum of 25% of the full time occupants must be able to directly control their temperature settings for thermal comfort.  One additional point is available for each additional 25% of full time occupants that have control over their thermal comfort settings.   Comply with ASHRAE Standard 55-1992, Addenda 1995, for thermal comfort standards including humidity control within established ranges per climate zone. Projects must employ both thermal and humidity control measures and systems to keep the space within the designated ranges specified by ASHRAE 55-1992.</t>
  </si>
  <si>
    <t>100% of occupied spaces achieve 2% Daylight Factor</t>
  </si>
  <si>
    <t xml:space="preserve">Interior paints and coatings shall be less than 150 g/l for non flat paint and less than 50 g/l for flat paint.  Exterior paints and coatings shall be less than 200 g/l for non flat and less than 100 g/l for flat.  </t>
  </si>
  <si>
    <t>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t>
  </si>
  <si>
    <t>Incorporate rapidly renewable (plant to harvest cycle &lt;10 years) for 3% of the total value of all building materials and products used in the project.  Earn one additional point for each 2% of additional rapidly renewable materials such as bamboo flooring, wool carpets, straw board, cotton batt insulation, linoleum flooring, poplar OSB, and sunflower seed board and wheatgrass cabinetry qualify for this credit.</t>
  </si>
  <si>
    <t xml:space="preserve">The building is designed to meet or exceed the requirements for Florida hurricane shelters. Requirements may vary based on local jurisdiction and wind loads.  The credits are only available if the building complies with the Hurricane Shelter requirements of the location. </t>
  </si>
  <si>
    <t>100% waste diverted</t>
  </si>
  <si>
    <t>DM4</t>
  </si>
  <si>
    <t>Energy Monitoring Interface</t>
  </si>
  <si>
    <t>Shaded, Covered or High Albedo Hardscape</t>
  </si>
  <si>
    <t xml:space="preserve">Owner and Project team decision makers must participate in a green project meeting no later than the design development phase of the project.  Attendees must include a participant from all disciplines currently under contract for the project.  FGBC recommends that all design team members, construction team members, owners, and occupants are represented at the green team meeting. </t>
  </si>
  <si>
    <t>Certified Green Power is provided by renewable generation in Florida</t>
  </si>
  <si>
    <t>1 point  Energy Star qualified with Water Factor (WF ≤ 7.0)</t>
  </si>
  <si>
    <t>2 points Energy Star qualified with Water Factor (WF ≤ 5.8)</t>
  </si>
  <si>
    <t>Showering Facility</t>
  </si>
  <si>
    <t xml:space="preserve">Full time occupants have access to a shower facility, free of charge, located on site or in an immediately adjacent facility (within 200 yards).  If the showers are located on site, one shower for each 0.5% full time equivalent occupant. </t>
  </si>
  <si>
    <t>Meets Dark Sky Requirements</t>
  </si>
  <si>
    <t>Lights are Solar Powered</t>
  </si>
  <si>
    <t>Lights Provide &gt;95 lumens/watt</t>
  </si>
  <si>
    <t>Adhesives &amp; Sealants</t>
  </si>
  <si>
    <t>Paints &amp; Coatings</t>
  </si>
  <si>
    <t>Carpet Systems</t>
  </si>
  <si>
    <t>Composite Wood and Agrifiber</t>
  </si>
  <si>
    <t>Insulation</t>
  </si>
  <si>
    <t>Cleaning Products</t>
  </si>
  <si>
    <t>All Mechanical Equipment Pads</t>
  </si>
  <si>
    <t>If building is within the 1 coastal mile zone</t>
  </si>
  <si>
    <t xml:space="preserve">Install rainwater harvesting collection and storage system.  The minimum requirement for this credit is a simple collection system, which for all intents and purposes would be for demonstration.  Achieve additional points, per the break down below, as the rainwater collection system increases in functional use to replace both potable and non potable water.  </t>
  </si>
  <si>
    <t>Simple Collection: Used to supplement irrigation and for demonstration purposes.</t>
  </si>
  <si>
    <t>Use interior and exterior finish materials that require minimal or no periodic cleaning.  Use materials (on the floors, walls and ceilings) that can be maintained in a serviceable condition with minimal periodic cleaning for 100% of the interior finishes and 50% (by surface area) of the exterior finishes of the building.</t>
  </si>
  <si>
    <t xml:space="preserve">Earn one point by using a minimum of 25% (by cost) based on project cost (div 2-10) of building materials and products that are manufactured within a 700 mile radius of the project site.  Earn one additional point for each additional 25% of materials that are manufactured within 700 miles of the project site.  </t>
  </si>
  <si>
    <t xml:space="preserve">A minimum of 10% of the project materials are made from raw materials that are harvested, extracted, or recovered within a 700 mile radius from project site (div 2-10).  Earn additional points for each additional 10% of the project materials that are extracted within 700 miles of project site.  </t>
  </si>
  <si>
    <t xml:space="preserve">The building through use of renewable energy or generators must be able to continue operations during times of extended grid source power loss.  The power back-up system must be designed to provide a minimum 8 hours of operation per day for 3 days.  </t>
  </si>
  <si>
    <t xml:space="preserve">Physical barriers must be used in addition to or in lieu or traditional termite treatments.  Physical barriers include stainless steel mesh, elastomeric plumbing boots, or other means of physically sealing the slab penetrations.  </t>
  </si>
  <si>
    <t xml:space="preserve">Work with a skilled pest control professional to develop an Integrated Pest Management Plan that addresses the following four items:  
• Monitoring and prevention of pest populations.
• Application of pesticides only “as needed” after prevention and physical controls have been implemented.
• Selecting the least hazardous pesticides for control of targeted pests.
• Precision targeting of pesticides to areas not contacted or accessible to the occupants.
</t>
  </si>
  <si>
    <t>All mechanical equipment pads must be 12" above 100 year flood plain or grade, whichever is higher.  All grades around building must slope away from the foundation a minimum of 6” at 10’-0” distance.  The 100-year flood plain is determined by FEMA.</t>
  </si>
  <si>
    <t>For building within 1 mile of the coast, or seaward of the Coastal Construction Control Line the FFE and equipment elevations are 24" above 100 year flood plain.</t>
  </si>
  <si>
    <t>IMPORTANT GUIDELINES:</t>
  </si>
  <si>
    <t>FGBC CERTIFICATION LEVELS</t>
  </si>
  <si>
    <t>Silver</t>
  </si>
  <si>
    <t xml:space="preserve">Gold </t>
  </si>
  <si>
    <t>Platinum</t>
  </si>
  <si>
    <t>For Additional Information:</t>
  </si>
  <si>
    <t>Name:</t>
  </si>
  <si>
    <t>Company:</t>
  </si>
  <si>
    <t>Address:</t>
  </si>
  <si>
    <t>Phone:</t>
  </si>
  <si>
    <t>Fax:</t>
  </si>
  <si>
    <t>E-mail:</t>
  </si>
  <si>
    <t>City / Zip:</t>
  </si>
  <si>
    <t>Minimum Points to Qualify (may be over 100 if a category minimum is missed)</t>
  </si>
  <si>
    <t>Category</t>
  </si>
  <si>
    <t>Your Score</t>
  </si>
  <si>
    <t>Category 4: Site</t>
  </si>
  <si>
    <t>Total:</t>
  </si>
  <si>
    <t>Total Needed:</t>
  </si>
  <si>
    <t>Certification Level</t>
  </si>
  <si>
    <t>Building Size (SF):</t>
  </si>
  <si>
    <t xml:space="preserve">Category 1: Project Management </t>
  </si>
  <si>
    <t>Category 2: Energy</t>
  </si>
  <si>
    <t>Category 3: Water</t>
  </si>
  <si>
    <t>Increase the quality of stormwater discharge.  One point is available for each 50% improvement in water quality as calculated by the project civil engineer.</t>
  </si>
  <si>
    <t xml:space="preserve">70 points     Building is net zero </t>
  </si>
  <si>
    <t>No smoking allowed in the building and only in designated areas that are located 25 feet away from all doors, operable windows, HVAC equipment, and fresh air intakes.</t>
  </si>
  <si>
    <t>NO PREREQUISITES</t>
  </si>
  <si>
    <t xml:space="preserve">FGBC CDP and or owner representative develop a list of owner project requirements related to each of the categories of the commercial standard.  </t>
  </si>
  <si>
    <t xml:space="preserve">FGBC CDP and or design team representatives develop and document how their design will achieve the Owner Project Requirements.   </t>
  </si>
  <si>
    <t>Do not exceed the light levels and uniformity ratios recommended by the Illuminating Engineering Society of North America (IESNA) Recommended Practice Manual: Lighting for Exterior Environments (RP-33-99). Design exterior lighting such that all exterior luminaries with more than 1000 initial lamp lumens are shielded and all luminaries with more than 3500 initial lamp lumens meet the Full Cutoff IESNA Classification. If the bulb exceeds 26W the lights shall be full cut off luminaries so that no light or brightness from those luminaries crosses the property boundary.</t>
  </si>
  <si>
    <t>Enter the total Square Feet (SF) of Building that is illuminated (include conditioned and unconditioned square feet if areas are illuminated)</t>
  </si>
  <si>
    <t xml:space="preserve">Enter the total Square Feet (SF) of Building that is equipped with occupancy sensors </t>
  </si>
  <si>
    <t>Project team conducts solar study of project site and building location – To receive this credit the team must document and submit the design or orientation modification that were incorporated into the project to reduce solar heat gain as a result of the solar study.</t>
  </si>
  <si>
    <t xml:space="preserve">Owner designated representative must develop a list of owner project requirements related to each of the categories of the commercial standard.  The OPR should indicate minimum goals for each category and any specific credits the Owner wishes to target.   </t>
  </si>
  <si>
    <t>Designated project team member is required to enter baseline building and proposed design building information into the EPA Target Finder Program.   www.energystar.gov/index.cfm?c=new_bldg_design.bus_target_finder</t>
  </si>
  <si>
    <t>FFE must be 12" above 100 year flood plain or finished grade adjacent to building, whichever is higher.  All grades around building must slope away from the foundation a minimum of 6” at 10’-0” distance.  The 100-year flood plain is determined by FEMA.</t>
  </si>
  <si>
    <r>
      <rPr>
        <b/>
        <sz val="11"/>
        <rFont val="Calibri"/>
        <family val="2"/>
        <scheme val="minor"/>
      </rPr>
      <t>Submittals:</t>
    </r>
    <r>
      <rPr>
        <sz val="11"/>
        <rFont val="Calibri"/>
        <family val="2"/>
        <scheme val="minor"/>
      </rPr>
      <t xml:space="preserve"> A letter signed by the project owner that indicates the date, location, and time of the meeting and a copy of the attendance sheet and a copy of the preliminary project checklist. </t>
    </r>
  </si>
  <si>
    <t xml:space="preserve">Building Information Modeling </t>
  </si>
  <si>
    <r>
      <t xml:space="preserve">Submittals: </t>
    </r>
    <r>
      <rPr>
        <sz val="11"/>
        <rFont val="Calibri"/>
        <family val="2"/>
        <scheme val="minor"/>
      </rPr>
      <t xml:space="preserve">Submit a floor plan of the building indicating the location of the signs, the content for each of the 5 signs, and either a graphic design of the sign or a photo of the actual sign.  </t>
    </r>
  </si>
  <si>
    <r>
      <t xml:space="preserve">Submittals: </t>
    </r>
    <r>
      <rPr>
        <sz val="11"/>
        <rFont val="Calibri"/>
        <family val="2"/>
        <scheme val="minor"/>
      </rPr>
      <t>Mechanical engineer will submit a signed letter declaring that the building’s new HVAC&amp;R systems do not use CFC-based refrigerants or that the existing HVAC&amp;R systems will be phased out in 5 years.</t>
    </r>
  </si>
  <si>
    <t>PM Prereq 1</t>
  </si>
  <si>
    <t>E Prereq 1</t>
  </si>
  <si>
    <t>E Prereq 2</t>
  </si>
  <si>
    <t>E Prereq 3</t>
  </si>
  <si>
    <t>E Prereq 4</t>
  </si>
  <si>
    <t>E Prereq 5</t>
  </si>
  <si>
    <r>
      <t xml:space="preserve">Submittals: </t>
    </r>
    <r>
      <rPr>
        <sz val="11"/>
        <rFont val="Calibri"/>
        <family val="2"/>
        <scheme val="minor"/>
      </rPr>
      <t xml:space="preserve">Submit a copy of the printout of the building from the Target Finder Program.  www.energystar.gov/index.cfm?c=new_bldg_design.bus_target_finder </t>
    </r>
  </si>
  <si>
    <r>
      <t xml:space="preserve">Submittals: </t>
    </r>
    <r>
      <rPr>
        <sz val="11"/>
        <rFont val="Calibri"/>
        <family val="2"/>
        <scheme val="minor"/>
      </rPr>
      <t>Submit a print out showing the project listed in Portfolio Manager</t>
    </r>
  </si>
  <si>
    <r>
      <t xml:space="preserve">Submittals: </t>
    </r>
    <r>
      <rPr>
        <sz val="11"/>
        <rFont val="Calibri"/>
        <family val="2"/>
        <scheme val="minor"/>
      </rPr>
      <t>User name and password (access information) for Portfolio Manager</t>
    </r>
  </si>
  <si>
    <t>Grant FGBC access to the project Portfolio Manager account</t>
  </si>
  <si>
    <r>
      <t xml:space="preserve">Submittals: </t>
    </r>
    <r>
      <rPr>
        <sz val="11"/>
        <rFont val="Calibri"/>
        <family val="2"/>
        <scheme val="minor"/>
      </rPr>
      <t>Copy of signed contract explaining scope of work (contract amount may be excluded) and a letter from the CxA or the building owner stating all CxA duties were completed.</t>
    </r>
  </si>
  <si>
    <r>
      <t xml:space="preserve">Submittals: </t>
    </r>
    <r>
      <rPr>
        <sz val="11"/>
        <rFont val="Calibri"/>
        <family val="2"/>
        <scheme val="minor"/>
      </rPr>
      <t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t>
    </r>
  </si>
  <si>
    <r>
      <t xml:space="preserve">Submittals: </t>
    </r>
    <r>
      <rPr>
        <sz val="11"/>
        <rFont val="Calibri"/>
        <family val="2"/>
        <scheme val="minor"/>
      </rPr>
      <t xml:space="preserve">Provide a copy of the contract for the purchase of renewable energy indicating the types of renewable purchased and the total kWh of energy production capacity. </t>
    </r>
  </si>
  <si>
    <r>
      <t xml:space="preserve">Submittals: </t>
    </r>
    <r>
      <rPr>
        <sz val="11"/>
        <rFont val="Calibri"/>
        <family val="2"/>
        <scheme val="minor"/>
      </rPr>
      <t>Provide a copy of the green power purchase contract.</t>
    </r>
  </si>
  <si>
    <r>
      <t xml:space="preserve">Submittals: </t>
    </r>
    <r>
      <rPr>
        <sz val="11"/>
        <rFont val="Calibri"/>
        <family val="2"/>
        <scheme val="minor"/>
      </rPr>
      <t xml:space="preserve">Floor plan with location of daylight sensors and either a cut sheet of the sensors or copy of the specifications that call out the sensors. </t>
    </r>
  </si>
  <si>
    <t>CATEGORY 3:  Water</t>
  </si>
  <si>
    <t>W Prereq 1</t>
  </si>
  <si>
    <t>W Prereq 2</t>
  </si>
  <si>
    <t>W Prereq 3</t>
  </si>
  <si>
    <t xml:space="preserve">Florida WaterStar Prerequisite http://www.sjrwmd.com/floridawaterstar/index.html </t>
  </si>
  <si>
    <t>W Prereq 4</t>
  </si>
  <si>
    <r>
      <t xml:space="preserve">Submittals: </t>
    </r>
    <r>
      <rPr>
        <sz val="11"/>
        <rFont val="Calibri"/>
        <family val="2"/>
        <scheme val="minor"/>
      </rPr>
      <t>Submit the design or orientation modification that was incorporated into the project to reduce solar heat gain as a result of the solar study.</t>
    </r>
  </si>
  <si>
    <t>Greywater System - dual piping system is installed throughout building</t>
  </si>
  <si>
    <t xml:space="preserve">Greywater System - dual piping system is installed throughout building </t>
  </si>
  <si>
    <t>CATEGORY 4:  Site</t>
  </si>
  <si>
    <t>S Prereq 1</t>
  </si>
  <si>
    <r>
      <t xml:space="preserve">Submittals: </t>
    </r>
    <r>
      <rPr>
        <sz val="11"/>
        <rFont val="Calibri"/>
        <family val="2"/>
        <scheme val="minor"/>
      </rPr>
      <t>Copy of Notice of Intent</t>
    </r>
  </si>
  <si>
    <r>
      <t xml:space="preserve">Submittals: </t>
    </r>
    <r>
      <rPr>
        <sz val="11"/>
        <rFont val="Calibri"/>
        <family val="2"/>
        <scheme val="minor"/>
      </rPr>
      <t xml:space="preserve">Provide a site plan, in context, so the credit criteria may be verified and a letter from the building owner or civil engineer confirming site as appropriate.  </t>
    </r>
  </si>
  <si>
    <r>
      <t xml:space="preserve">Submittals: </t>
    </r>
    <r>
      <rPr>
        <sz val="11"/>
        <rFont val="Calibri"/>
        <family val="2"/>
        <scheme val="minor"/>
      </rPr>
      <t xml:space="preserve">Map of Urban Growth Boundary with project site identified.  </t>
    </r>
  </si>
  <si>
    <r>
      <t xml:space="preserve">Submittals: </t>
    </r>
    <r>
      <rPr>
        <sz val="11"/>
        <rFont val="Calibri"/>
        <family val="2"/>
        <scheme val="minor"/>
      </rPr>
      <t xml:space="preserve">Letter from the local government indicating that the site is “permit ready” or a preferred site targeted for development.  </t>
    </r>
  </si>
  <si>
    <r>
      <t xml:space="preserve">Submittals: </t>
    </r>
    <r>
      <rPr>
        <sz val="11"/>
        <rFont val="Calibri"/>
        <family val="2"/>
        <scheme val="minor"/>
      </rPr>
      <t>Provide a copy of the Phase II Environmental Site Assessment OR a letter from a local, state or federal regulatory agency confirming that the site is classified as a brownfield.</t>
    </r>
  </si>
  <si>
    <r>
      <t xml:space="preserve">Submittals: </t>
    </r>
    <r>
      <rPr>
        <sz val="11"/>
        <rFont val="Calibri"/>
        <family val="2"/>
        <scheme val="minor"/>
      </rPr>
      <t>Regional/Local drawing or transit map highlighting the building location and the fixed rail stations and bus lines, and indicate the distances between them. Include a scale bar for distance measurement.</t>
    </r>
  </si>
  <si>
    <r>
      <t xml:space="preserve">Submittals: </t>
    </r>
    <r>
      <rPr>
        <sz val="11"/>
        <rFont val="Calibri"/>
        <family val="2"/>
        <scheme val="minor"/>
      </rPr>
      <t xml:space="preserve">Area map that identifies adjacent properties, their use, and the building site. </t>
    </r>
  </si>
  <si>
    <r>
      <t xml:space="preserve">Submittals: </t>
    </r>
    <r>
      <rPr>
        <sz val="11"/>
        <rFont val="Calibri"/>
        <family val="2"/>
        <scheme val="minor"/>
      </rPr>
      <t xml:space="preserve">Aerial context map with building location, and location and type of basic services within ½ mile.  </t>
    </r>
  </si>
  <si>
    <r>
      <t xml:space="preserve">Submittals: </t>
    </r>
    <r>
      <rPr>
        <sz val="11"/>
        <rFont val="Calibri"/>
        <family val="2"/>
        <scheme val="minor"/>
      </rPr>
      <t xml:space="preserve">Site map identifying wetlands, plant list and restoration plan, delineating 25’ upland buffer and showing that no irrigation will be installed within the 25’ upland buffer. </t>
    </r>
  </si>
  <si>
    <r>
      <t xml:space="preserve">Submittals: </t>
    </r>
    <r>
      <rPr>
        <sz val="11"/>
        <rFont val="Calibri"/>
        <family val="2"/>
        <scheme val="minor"/>
      </rPr>
      <t xml:space="preserve">Copy of project site indicating building footprint, square footage of building footprint and outlining site cleaning operation boundaries and staging areas.  Provide photos of site demonstrating minimal site disturbance.  </t>
    </r>
  </si>
  <si>
    <r>
      <t xml:space="preserve">Submittals: </t>
    </r>
    <r>
      <rPr>
        <sz val="11"/>
        <rFont val="Calibri"/>
        <family val="2"/>
        <scheme val="minor"/>
      </rPr>
      <t xml:space="preserve">Provide a site plan with the building footprint, square footage of building footprint (or a copy of the local zoning open space requirements) that shows the designated open space and landscape plan.  Also provide a list of trees and their projected canopies after 10 years.  </t>
    </r>
  </si>
  <si>
    <r>
      <t xml:space="preserve">Submittals: </t>
    </r>
    <r>
      <rPr>
        <sz val="11"/>
        <rFont val="Calibri"/>
        <family val="2"/>
        <scheme val="minor"/>
      </rPr>
      <t>Site plan showing sidewalks.</t>
    </r>
  </si>
  <si>
    <r>
      <t xml:space="preserve">Submittals: </t>
    </r>
    <r>
      <rPr>
        <sz val="11"/>
        <rFont val="Calibri"/>
        <family val="2"/>
        <scheme val="minor"/>
      </rPr>
      <t>Site plan showing connections and trails.</t>
    </r>
  </si>
  <si>
    <r>
      <t xml:space="preserve">Submittals: </t>
    </r>
    <r>
      <rPr>
        <sz val="11"/>
        <rFont val="Calibri"/>
        <family val="2"/>
        <scheme val="minor"/>
      </rPr>
      <t>Provide a calculation of the zoning required parking spaces, a letter from the local jurisdiction indicating the projects parking requirements and a site plan with a total parking count.</t>
    </r>
  </si>
  <si>
    <r>
      <t xml:space="preserve">Submittals: </t>
    </r>
    <r>
      <rPr>
        <sz val="11"/>
        <rFont val="Calibri"/>
        <family val="2"/>
        <scheme val="minor"/>
      </rPr>
      <t>Provide the site plan indicating parking layout and building footprint.</t>
    </r>
  </si>
  <si>
    <r>
      <t xml:space="preserve">Submittals: </t>
    </r>
    <r>
      <rPr>
        <sz val="11"/>
        <rFont val="Calibri"/>
        <family val="2"/>
        <scheme val="minor"/>
      </rPr>
      <t xml:space="preserve">Provide a site plan identifying all the site features and a cut sheet for any reflective materials used to achieve this credit.  </t>
    </r>
  </si>
  <si>
    <r>
      <t xml:space="preserve">Submittals: </t>
    </r>
    <r>
      <rPr>
        <sz val="11"/>
        <rFont val="Calibri"/>
        <family val="2"/>
        <scheme val="minor"/>
      </rPr>
      <t xml:space="preserve">Provide a roof drawing with area calculations and cut sheets for the materials used. </t>
    </r>
  </si>
  <si>
    <r>
      <t xml:space="preserve">Submittals: </t>
    </r>
    <r>
      <rPr>
        <sz val="11"/>
        <rFont val="Calibri"/>
        <family val="2"/>
        <scheme val="minor"/>
      </rPr>
      <t>Provide a cut sheet of the exterior wall coating/paint and any shading calculations of claimed.</t>
    </r>
  </si>
  <si>
    <r>
      <t xml:space="preserve">Submittals: </t>
    </r>
    <r>
      <rPr>
        <sz val="11"/>
        <rFont val="Calibri"/>
        <family val="2"/>
        <scheme val="minor"/>
      </rPr>
      <t xml:space="preserve">Civil Engineer stormwater calculations. </t>
    </r>
  </si>
  <si>
    <r>
      <t xml:space="preserve">Submittals: </t>
    </r>
    <r>
      <rPr>
        <sz val="11"/>
        <rFont val="Calibri"/>
        <family val="2"/>
        <scheme val="minor"/>
      </rPr>
      <t>Civil Engineering stormwater calculations and narrative explaining how the design improves the water quality</t>
    </r>
  </si>
  <si>
    <r>
      <t xml:space="preserve">Submittals: </t>
    </r>
    <r>
      <rPr>
        <sz val="11"/>
        <rFont val="Calibri"/>
        <family val="2"/>
        <scheme val="minor"/>
      </rPr>
      <t>Civil Engineering stormwater calculations.</t>
    </r>
  </si>
  <si>
    <r>
      <t xml:space="preserve">Submittals: </t>
    </r>
    <r>
      <rPr>
        <sz val="11"/>
        <rFont val="Calibri"/>
        <family val="2"/>
        <scheme val="minor"/>
      </rPr>
      <t xml:space="preserve">Plant list and detention pond design.  </t>
    </r>
  </si>
  <si>
    <r>
      <t xml:space="preserve">Submittals: </t>
    </r>
    <r>
      <rPr>
        <sz val="11"/>
        <rFont val="Calibri"/>
        <family val="2"/>
        <scheme val="minor"/>
      </rPr>
      <t xml:space="preserve">Site drawing with pervious hardscape identified and cut sheet or calculations regarding percolation or perviousness.  </t>
    </r>
  </si>
  <si>
    <r>
      <t xml:space="preserve">Submittals: </t>
    </r>
    <r>
      <rPr>
        <sz val="11"/>
        <rFont val="Calibri"/>
        <family val="2"/>
        <scheme val="minor"/>
      </rPr>
      <t xml:space="preserve">Site design, stormwater calculations and construction details of low impact development designs. </t>
    </r>
  </si>
  <si>
    <r>
      <t xml:space="preserve">Submittals: </t>
    </r>
    <r>
      <rPr>
        <sz val="11"/>
        <rFont val="Calibri"/>
        <family val="2"/>
        <scheme val="minor"/>
      </rPr>
      <t xml:space="preserve">Site plan identifying bike racks and cut sheet of bike racks selected. </t>
    </r>
  </si>
  <si>
    <r>
      <t xml:space="preserve">Submittals: </t>
    </r>
    <r>
      <rPr>
        <sz val="11"/>
        <rFont val="Calibri"/>
        <family val="2"/>
        <scheme val="minor"/>
      </rPr>
      <t xml:space="preserve">Floor plan that identifies changing room. </t>
    </r>
  </si>
  <si>
    <r>
      <t xml:space="preserve">Submittals: </t>
    </r>
    <r>
      <rPr>
        <sz val="11"/>
        <rFont val="Calibri"/>
        <family val="2"/>
        <scheme val="minor"/>
      </rPr>
      <t xml:space="preserve">Floor plan that identifies the showers.  </t>
    </r>
  </si>
  <si>
    <r>
      <t xml:space="preserve">Submittals: </t>
    </r>
    <r>
      <rPr>
        <sz val="11"/>
        <rFont val="Calibri"/>
        <family val="2"/>
        <scheme val="minor"/>
      </rPr>
      <t xml:space="preserve">Site drawing with designated parking spaces and total parking count.  </t>
    </r>
  </si>
  <si>
    <r>
      <t xml:space="preserve">Submittals: </t>
    </r>
    <r>
      <rPr>
        <sz val="11"/>
        <rFont val="Calibri"/>
        <family val="2"/>
        <scheme val="minor"/>
      </rPr>
      <t xml:space="preserve">Provide specifications, construction detail and lighting cut sheets indicating dark sky compliance.  </t>
    </r>
  </si>
  <si>
    <r>
      <t xml:space="preserve">Submittals: </t>
    </r>
    <r>
      <rPr>
        <sz val="11"/>
        <rFont val="Calibri"/>
        <family val="2"/>
        <scheme val="minor"/>
      </rPr>
      <t xml:space="preserve">Cut sheets of lighting fixtures selected.  </t>
    </r>
  </si>
  <si>
    <t>CATEGORY 5:  Health</t>
  </si>
  <si>
    <t>H Prereq 1</t>
  </si>
  <si>
    <t>H Prereq 2</t>
  </si>
  <si>
    <r>
      <t xml:space="preserve">Submittals: </t>
    </r>
    <r>
      <rPr>
        <sz val="11"/>
        <rFont val="Calibri"/>
        <family val="2"/>
        <scheme val="minor"/>
      </rPr>
      <t>Site plan indicating designated smoking area.</t>
    </r>
  </si>
  <si>
    <r>
      <t xml:space="preserve">Submittals: </t>
    </r>
    <r>
      <rPr>
        <sz val="11"/>
        <rFont val="Calibri"/>
        <family val="2"/>
        <scheme val="minor"/>
      </rPr>
      <t>Provide copy of the specifications indicating use of SMACNA guidelines and letter from the contractor signed both by the project manager and field superintendant indicating they have implemented the SMACNA guidelines.</t>
    </r>
  </si>
  <si>
    <r>
      <t xml:space="preserve">Submittals: </t>
    </r>
    <r>
      <rPr>
        <sz val="11"/>
        <rFont val="Calibri"/>
        <family val="2"/>
        <scheme val="minor"/>
      </rPr>
      <t>Mechanical engineer to provide a brief narrative indicating system design and function.   Narrative shall also contain construction detail sheet numbers.</t>
    </r>
  </si>
  <si>
    <r>
      <t xml:space="preserve">Submittals: </t>
    </r>
    <r>
      <rPr>
        <sz val="11"/>
        <rFont val="Calibri"/>
        <family val="2"/>
        <scheme val="minor"/>
      </rPr>
      <t>Letter from the mechanical engineer and cut sheet of dehumidification equipment.</t>
    </r>
  </si>
  <si>
    <r>
      <t xml:space="preserve">Submittals: </t>
    </r>
    <r>
      <rPr>
        <sz val="11"/>
        <rFont val="Calibri"/>
        <family val="2"/>
        <scheme val="minor"/>
      </rPr>
      <t>Provide cut sheet and construction detail of the system installed.</t>
    </r>
  </si>
  <si>
    <t>Building Entrance - Outdoor Pollutants</t>
  </si>
  <si>
    <r>
      <t xml:space="preserve">Submittals: </t>
    </r>
    <r>
      <rPr>
        <sz val="11"/>
        <rFont val="Calibri"/>
        <family val="2"/>
        <scheme val="minor"/>
      </rPr>
      <t>Provide a copy of the dimensioned plan indicating the covered entrance and the square footage of the entrance cover.</t>
    </r>
  </si>
  <si>
    <r>
      <t xml:space="preserve">Submittals: </t>
    </r>
    <r>
      <rPr>
        <sz val="11"/>
        <rFont val="Calibri"/>
        <family val="2"/>
        <scheme val="minor"/>
      </rPr>
      <t xml:space="preserve">Cut sheet of air filter system.  </t>
    </r>
  </si>
  <si>
    <t>Chemical and Cleaning Product Storage</t>
  </si>
  <si>
    <r>
      <t xml:space="preserve">Submittals: </t>
    </r>
    <r>
      <rPr>
        <sz val="11"/>
        <rFont val="Calibri"/>
        <family val="2"/>
        <scheme val="minor"/>
      </rPr>
      <t>Letter from mechanical engineer indicating the design achieves an air change effectiveness of 0.9 or greater in each ventilated zone or that the design complies with the recommended design approaches in ASHRAE 2001 Fundamentals Chapter 32, Space Air Diffusion.</t>
    </r>
  </si>
  <si>
    <r>
      <t xml:space="preserve">Submittals: </t>
    </r>
    <r>
      <rPr>
        <sz val="11"/>
        <rFont val="Calibri"/>
        <family val="2"/>
        <scheme val="minor"/>
      </rPr>
      <t xml:space="preserve">Construction detail </t>
    </r>
  </si>
  <si>
    <r>
      <t xml:space="preserve">Submittals: </t>
    </r>
    <r>
      <rPr>
        <sz val="11"/>
        <rFont val="Calibri"/>
        <family val="2"/>
        <scheme val="minor"/>
      </rPr>
      <t>Copy of the IAQ testing results indicating that the maximum chemical contaminant concentration requirements are not exceeded.</t>
    </r>
  </si>
  <si>
    <r>
      <t xml:space="preserve">Submittals: </t>
    </r>
    <r>
      <rPr>
        <sz val="11"/>
        <rFont val="Calibri"/>
        <family val="2"/>
        <scheme val="minor"/>
      </rPr>
      <t>Contractor shall maintain all Material Safety Data Sheet (MSDS) highlighting the stated VOC emissions for each adhesive and sealant used in the building.</t>
    </r>
  </si>
  <si>
    <r>
      <t xml:space="preserve">Submittals: </t>
    </r>
    <r>
      <rPr>
        <sz val="11"/>
        <rFont val="Calibri"/>
        <family val="2"/>
        <scheme val="minor"/>
      </rPr>
      <t>Cut sheets of flooring selections.</t>
    </r>
  </si>
  <si>
    <r>
      <t xml:space="preserve">Submittals: </t>
    </r>
    <r>
      <rPr>
        <sz val="11"/>
        <rFont val="Calibri"/>
        <family val="2"/>
        <scheme val="minor"/>
      </rPr>
      <t>Provide carpet cut sheets or the VOC limits for each carpet product used in the building.</t>
    </r>
  </si>
  <si>
    <r>
      <t xml:space="preserve">Submittals: </t>
    </r>
    <r>
      <rPr>
        <sz val="11"/>
        <rFont val="Calibri"/>
        <family val="2"/>
        <scheme val="minor"/>
      </rPr>
      <t>Provide a manufacturers catalog cut sheet for each composite wood or agrifiber product used in the building indicating that the bonding agent used in each product contains no added urea-formaldehyde.</t>
    </r>
  </si>
  <si>
    <r>
      <t xml:space="preserve">Submittals: </t>
    </r>
    <r>
      <rPr>
        <sz val="11"/>
        <rFont val="Calibri"/>
        <family val="2"/>
        <scheme val="minor"/>
      </rPr>
      <t>Provide a manufacturers catalog cut sheet for each insulation product used in the building indicating that it contains no formaldehyde.</t>
    </r>
  </si>
  <si>
    <r>
      <t xml:space="preserve">Submittals: </t>
    </r>
    <r>
      <rPr>
        <sz val="11"/>
        <rFont val="Calibri"/>
        <family val="2"/>
        <scheme val="minor"/>
      </rPr>
      <t xml:space="preserve">Provide the building floorplan indicating lighting controls, a narrative explaining how occupants can control their immediate environment, and cut sheets of lighting selections.  </t>
    </r>
  </si>
  <si>
    <r>
      <t xml:space="preserve">Submittals: </t>
    </r>
    <r>
      <rPr>
        <sz val="11"/>
        <rFont val="Calibri"/>
        <family val="2"/>
        <scheme val="minor"/>
      </rPr>
      <t>Provide a narrative from the mechanical engineer explaining how the project complies with ASHRAE Standard 55-1992, Addenda 1995.</t>
    </r>
  </si>
  <si>
    <r>
      <t xml:space="preserve">Submittals: </t>
    </r>
    <r>
      <rPr>
        <sz val="11"/>
        <rFont val="Calibri"/>
        <family val="2"/>
        <scheme val="minor"/>
      </rPr>
      <t>Provide plans specifying the daylit areas and daylighting calculations for occupied spaces.</t>
    </r>
  </si>
  <si>
    <r>
      <t xml:space="preserve">Submittals: </t>
    </r>
    <r>
      <rPr>
        <sz val="11"/>
        <rFont val="Calibri"/>
        <family val="2"/>
        <scheme val="minor"/>
      </rPr>
      <t xml:space="preserve">Provide cut sheets for the wall assembly and fenestration indicating the STC ratings.  </t>
    </r>
  </si>
  <si>
    <r>
      <t xml:space="preserve">Submittals: </t>
    </r>
    <r>
      <rPr>
        <sz val="11"/>
        <rFont val="Calibri"/>
        <family val="2"/>
        <scheme val="minor"/>
      </rPr>
      <t xml:space="preserve">Provide a furniture plan of the building; indicate the location of building occupants and their line of site to the outdoors.  </t>
    </r>
  </si>
  <si>
    <r>
      <t xml:space="preserve">Submittals: </t>
    </r>
    <r>
      <rPr>
        <sz val="11"/>
        <rFont val="Calibri"/>
        <family val="2"/>
        <scheme val="minor"/>
      </rPr>
      <t>Provide a site plan indicating outdoor space, type of cover and square footage.</t>
    </r>
  </si>
  <si>
    <t>CATEGORY 6:  Materials</t>
  </si>
  <si>
    <t>M Prereq 1</t>
  </si>
  <si>
    <r>
      <t xml:space="preserve">Submittals: </t>
    </r>
    <r>
      <rPr>
        <sz val="11"/>
        <rFont val="Calibri"/>
        <family val="2"/>
        <scheme val="minor"/>
      </rPr>
      <t>Floor plan indicating recycling room and a list of waste management recycling services or local recyclers.</t>
    </r>
  </si>
  <si>
    <t xml:space="preserve">Waste Management </t>
  </si>
  <si>
    <r>
      <t xml:space="preserve">Submittals: </t>
    </r>
    <r>
      <rPr>
        <sz val="11"/>
        <rFont val="Calibri"/>
        <family val="2"/>
        <scheme val="minor"/>
      </rPr>
      <t>Provide a copy of the contract that highlights the terms of the purchase / lease of floor coverings that will be taken back by the manufacturer for recycling rather than disposal in landfill</t>
    </r>
  </si>
  <si>
    <r>
      <t xml:space="preserve">Submittals: </t>
    </r>
    <r>
      <rPr>
        <sz val="11"/>
        <rFont val="Calibri"/>
        <family val="2"/>
        <scheme val="minor"/>
      </rPr>
      <t xml:space="preserve">Provide cut sheets for the products calculated as a part of this credit and information about the existing recycling facilities.  </t>
    </r>
  </si>
  <si>
    <r>
      <t xml:space="preserve">Submittals: </t>
    </r>
    <r>
      <rPr>
        <sz val="11"/>
        <rFont val="Calibri"/>
        <family val="2"/>
        <scheme val="minor"/>
      </rPr>
      <t xml:space="preserve">Provide a floor plan indicating the location of the demountable wall partitions, a calculation of the total LF of partition walls and a calculation of the total LF of demountable walls.  Also provide a cut sheet of the wall systems used.  </t>
    </r>
  </si>
  <si>
    <r>
      <t xml:space="preserve">Submittals: </t>
    </r>
    <r>
      <rPr>
        <sz val="11"/>
        <rFont val="Calibri"/>
        <family val="2"/>
        <scheme val="minor"/>
      </rPr>
      <t xml:space="preserve">Provide a copy of the exterior surface finish warranties.  </t>
    </r>
  </si>
  <si>
    <r>
      <t xml:space="preserve">Submittals: </t>
    </r>
    <r>
      <rPr>
        <sz val="11"/>
        <rFont val="Calibri"/>
        <family val="2"/>
        <scheme val="minor"/>
      </rPr>
      <t xml:space="preserve">Provide copies of the manufacturer’s recommended maintenance procedures for the interior and exterior finishes. </t>
    </r>
  </si>
  <si>
    <r>
      <t xml:space="preserve">Submittals: </t>
    </r>
    <r>
      <rPr>
        <sz val="11"/>
        <rFont val="Calibri"/>
        <family val="2"/>
        <scheme val="minor"/>
      </rPr>
      <t xml:space="preserve">Provide calculations demonstrating that the project incorporates the required percentage of regional materials/products and show their cost, and percent of regional components, distance from project to manufacturer and the total cost of all materials for the project. </t>
    </r>
  </si>
  <si>
    <r>
      <t xml:space="preserve">Submittals: </t>
    </r>
    <r>
      <rPr>
        <sz val="11"/>
        <rFont val="Calibri"/>
        <family val="2"/>
        <scheme val="minor"/>
      </rPr>
      <t>Provide a listing of each material or product and the original source of the material used to meet the credit.</t>
    </r>
  </si>
  <si>
    <t>CATEGORY 7:  Disaster Mitigation</t>
  </si>
  <si>
    <r>
      <t xml:space="preserve">Submittals: </t>
    </r>
    <r>
      <rPr>
        <sz val="11"/>
        <rFont val="Calibri"/>
        <family val="2"/>
        <scheme val="minor"/>
      </rPr>
      <t xml:space="preserve">Provide the manufacturer’s cut sheets for the impact resistant products indicating the required approvals and classifications. Provide a door and window schedule listing impact-resistant products used on the project.
</t>
    </r>
  </si>
  <si>
    <r>
      <t xml:space="preserve">Submittals: </t>
    </r>
    <r>
      <rPr>
        <sz val="11"/>
        <rFont val="Calibri"/>
        <family val="2"/>
        <scheme val="minor"/>
      </rPr>
      <t xml:space="preserve">Design calculations and a narrative from the architect or structural engineer explaining measures taken to improve the buildings resistance to hurricanes.
</t>
    </r>
  </si>
  <si>
    <r>
      <t xml:space="preserve">Submittals: </t>
    </r>
    <r>
      <rPr>
        <sz val="11"/>
        <rFont val="Calibri"/>
        <family val="2"/>
        <scheme val="minor"/>
      </rPr>
      <t xml:space="preserve">Cut sheet of back-up power system.
</t>
    </r>
  </si>
  <si>
    <r>
      <t xml:space="preserve">Submittals: </t>
    </r>
    <r>
      <rPr>
        <sz val="11"/>
        <rFont val="Calibri"/>
        <family val="2"/>
        <scheme val="minor"/>
      </rPr>
      <t xml:space="preserve">Provide appropriate drawings and specifications, illustrating compliance to all requirements.
</t>
    </r>
  </si>
  <si>
    <r>
      <t xml:space="preserve">Submittals: </t>
    </r>
    <r>
      <rPr>
        <sz val="11"/>
        <rFont val="Calibri"/>
        <family val="2"/>
        <scheme val="minor"/>
      </rPr>
      <t xml:space="preserve">Provide photos showing all sealed slab penetrations.
</t>
    </r>
  </si>
  <si>
    <r>
      <t xml:space="preserve">Submittals: </t>
    </r>
    <r>
      <rPr>
        <sz val="11"/>
        <rFont val="Calibri"/>
        <family val="2"/>
        <scheme val="minor"/>
      </rPr>
      <t xml:space="preserve">IPM plan
</t>
    </r>
  </si>
  <si>
    <r>
      <t xml:space="preserve">Submittals: </t>
    </r>
    <r>
      <rPr>
        <sz val="11"/>
        <rFont val="Calibri"/>
        <family val="2"/>
        <scheme val="minor"/>
      </rPr>
      <t xml:space="preserve">Provide the appropriate drawings illustrating the foundation design, floor elevation and grading requirements. Include a copy of the NFIP Elevation Certificate certified by the surveyor, engineer or architect showing the 100-year flood plain elevation or grade.
</t>
    </r>
  </si>
  <si>
    <r>
      <t xml:space="preserve">Submittals: </t>
    </r>
    <r>
      <rPr>
        <sz val="11"/>
        <rFont val="Calibri"/>
        <family val="2"/>
        <scheme val="minor"/>
      </rPr>
      <t>Provide the appropriate drawings illustrating the building proximity to the coast and the elevations of the FFE and equipment slabs.  Include a copy of the NFIP Elevation Certificate certified by the surveyor, engineer or architect.</t>
    </r>
  </si>
  <si>
    <r>
      <t xml:space="preserve">Submittals: </t>
    </r>
    <r>
      <rPr>
        <sz val="11"/>
        <rFont val="Calibri"/>
        <family val="2"/>
        <scheme val="minor"/>
      </rPr>
      <t xml:space="preserve">Provide the completed Letter Template, signed by the architect or other responsible party, and appropriate drawings and manufacturer’s cut sheets illustrating the fire resistance of the exterior finish materials. </t>
    </r>
  </si>
  <si>
    <t>Site is located within 1/2 mile of an existing or funded rail node OR within 1/4 mile of at least 1 active bus stop (this can be measured as the crow flies).</t>
  </si>
  <si>
    <t>Locate the building on a site that is within 1 mile of residential developments with the minimum density of 10 units per acre (this can be measured as the crow flies).</t>
  </si>
  <si>
    <t>Enter the total Square Feet (SF) of Building that is illuminated (include conditioned and unconditioned INTERIOR square feet of the building that is illuminated)</t>
  </si>
  <si>
    <t>Enter the total interior SF of building that has installed daylight sensors</t>
  </si>
  <si>
    <t>S9.4</t>
  </si>
  <si>
    <t>Exterior lighting fixtures are equipped with solar panels. Site design and landscape design allow for maximum solar collection over the life of the PV’s.  Collectors must remain unobstructed from shade from trees (within the site boundaries) for 15 years</t>
  </si>
  <si>
    <t>Project Summary</t>
  </si>
  <si>
    <t>Building is within the 1 coastal mile zone</t>
  </si>
  <si>
    <t>Category 1</t>
  </si>
  <si>
    <t>Category 2</t>
  </si>
  <si>
    <t>Category 3</t>
  </si>
  <si>
    <t>Category 4</t>
  </si>
  <si>
    <t>Category 5</t>
  </si>
  <si>
    <t>Category 6</t>
  </si>
  <si>
    <t>Category 7</t>
  </si>
  <si>
    <t>Provide a covered and or screened area outdoors for employee meetings or lunch breaks.   To receive credit, this space must be designated non-smoking and be a minimum of 250 SF.</t>
  </si>
  <si>
    <t>Required:  All of the following Prerequisites must be achieved to pursue FGBC Commercial Building Certification.   PLEASE make sure that you have checked each of the prerequisite boxes as "Complete".  Once all the prerequisites are complete, the checklist will indicate that the project is qualified for certification.</t>
  </si>
  <si>
    <r>
      <rPr>
        <b/>
        <sz val="10"/>
        <rFont val="Calibri"/>
        <family val="2"/>
        <scheme val="minor"/>
      </rPr>
      <t>All installed urinals</t>
    </r>
    <r>
      <rPr>
        <sz val="10"/>
        <rFont val="Calibri"/>
        <family val="2"/>
        <scheme val="minor"/>
      </rPr>
      <t xml:space="preserve"> must have flow rate of less than 0.5 gpf or be waterless.  </t>
    </r>
  </si>
  <si>
    <r>
      <rPr>
        <b/>
        <sz val="10"/>
        <rFont val="Calibri"/>
        <family val="2"/>
        <scheme val="minor"/>
      </rPr>
      <t>All lavatory faucets</t>
    </r>
    <r>
      <rPr>
        <sz val="10"/>
        <rFont val="Calibri"/>
        <family val="2"/>
        <scheme val="minor"/>
      </rPr>
      <t xml:space="preserve"> must be low flow, WaterSense, or sensor faucets to achieve this credit.  </t>
    </r>
  </si>
  <si>
    <r>
      <rPr>
        <b/>
        <sz val="10"/>
        <rFont val="Calibri"/>
        <family val="2"/>
        <scheme val="minor"/>
      </rPr>
      <t xml:space="preserve">All kitchen faucets </t>
    </r>
    <r>
      <rPr>
        <sz val="10"/>
        <rFont val="Calibri"/>
        <family val="2"/>
        <scheme val="minor"/>
      </rPr>
      <t xml:space="preserve">must have a flow rate less than or equal to 2.2 gpm.  </t>
    </r>
  </si>
  <si>
    <r>
      <rPr>
        <b/>
        <sz val="10"/>
        <rFont val="Calibri"/>
        <family val="2"/>
        <scheme val="minor"/>
      </rPr>
      <t>All Install showerheads</t>
    </r>
    <r>
      <rPr>
        <sz val="10"/>
        <rFont val="Calibri"/>
        <family val="2"/>
        <scheme val="minor"/>
      </rPr>
      <t xml:space="preserve"> with flow rate less than or equal to 2.2 gallon per minute (gpm).  </t>
    </r>
  </si>
  <si>
    <r>
      <rPr>
        <b/>
        <sz val="10"/>
        <rFont val="Calibri"/>
        <family val="2"/>
        <scheme val="minor"/>
      </rPr>
      <t>All installed dishwashers</t>
    </r>
    <r>
      <rPr>
        <sz val="10"/>
        <rFont val="Calibri"/>
        <family val="2"/>
        <scheme val="minor"/>
      </rPr>
      <t xml:space="preserve"> must be Energy Star qualified with a Water Factor (WF) of 7.0 or less.  Dishwashers installed in commercial kitchens must be Energy Star Qualified.</t>
    </r>
  </si>
  <si>
    <t xml:space="preserve">PROJECT POINT ESTIMATE:  Use the drop down menus to complete your project estimate.  The "Final Project Points" columns (B &amp; C) will be used to score your project.  The "Project Point Estimate" columns (D, E, &amp;F) can be used for you to evaluate your project score.  All DARK shaded cells calculate Automatically, All LIGHT shaded cells require user input.  </t>
  </si>
  <si>
    <t>Reflective or Shaded Hardscape</t>
  </si>
  <si>
    <t>Systems shall be designed to monitor humidity within the building and activate an audible alarm w/ corrective action plan.  This credit includes system such as ERV's, desiccant system, enthalpy wheel, heat pipes, or dual path system.  The dehumidification system shall be a centrally located, permanent, and service the entire building.</t>
  </si>
  <si>
    <t>Earn one point for each assembly: exterior walls, roof, interior walls, and fenestration that complies with the sound transmission coefficient (STC) ratings listed</t>
  </si>
  <si>
    <t>Basis of Design (BOD)</t>
  </si>
  <si>
    <t>Exterior lighting is on motion and daylight sensors</t>
  </si>
  <si>
    <r>
      <t>Submittals:</t>
    </r>
    <r>
      <rPr>
        <sz val="11"/>
        <rFont val="Calibri"/>
        <family val="2"/>
        <scheme val="minor"/>
      </rPr>
      <t xml:space="preserve"> Site plan with location of daylight/motion sensors and either a cut sheet of the sensors or copy of the specifications that call out the sensors. </t>
    </r>
  </si>
  <si>
    <t xml:space="preserve">Any room(s) containing chemicals or cleaning products for building O&amp;M is ventilated and under negative pressure with respect to the building.  The room must also have a door installed that will automatically close.  For mechanically ventilated buildings, design ventilation systems that result in an air change effectiveness greater than or equal to 0.9 as determined by ASHRAE 129-1997. </t>
  </si>
  <si>
    <t>≥  80%</t>
  </si>
  <si>
    <t>Reflective, Shaded, Vegetated Roof</t>
  </si>
  <si>
    <t xml:space="preserve">Name of Designated Professional </t>
  </si>
  <si>
    <t xml:space="preserve">     </t>
  </si>
  <si>
    <t>Current Project Score</t>
  </si>
  <si>
    <t>Name of Designated Professional</t>
  </si>
  <si>
    <t>Category 2: Energy Points  (Minimum Required Points:  30)</t>
  </si>
  <si>
    <t>Category 3: Water Points  (Minimum Required Points:  30)</t>
  </si>
  <si>
    <t>Category 4: Site Points  (Minimum Required Points:  10)</t>
  </si>
  <si>
    <t>To Qualify your project must</t>
  </si>
  <si>
    <t>The Process</t>
  </si>
  <si>
    <t>Final Application</t>
  </si>
  <si>
    <t>Project Information</t>
  </si>
  <si>
    <t xml:space="preserve">Size (SF): </t>
  </si>
  <si>
    <t>Occupancy Type:</t>
  </si>
  <si>
    <t>Designated Professional Information</t>
  </si>
  <si>
    <t>Architect</t>
  </si>
  <si>
    <t>Landscape Architect</t>
  </si>
  <si>
    <t>Civil Engineer</t>
  </si>
  <si>
    <t>Interior Designer</t>
  </si>
  <si>
    <t>Points Below Category Minimum</t>
  </si>
  <si>
    <t xml:space="preserve">5 points     Single system in common area </t>
  </si>
  <si>
    <t>10 Points     System has multiple feedback points AND may be viewed by every building occupant</t>
  </si>
  <si>
    <t xml:space="preserve">1 point     </t>
  </si>
  <si>
    <t xml:space="preserve"> &lt; 50% Turf/sod</t>
  </si>
  <si>
    <t xml:space="preserve">2 point     </t>
  </si>
  <si>
    <t xml:space="preserve"> &lt; 40% Turf/sod</t>
  </si>
  <si>
    <t xml:space="preserve">3 point      </t>
  </si>
  <si>
    <t>&lt; 30% Turf/sod</t>
  </si>
  <si>
    <t xml:space="preserve">4 point     </t>
  </si>
  <si>
    <t xml:space="preserve"> &lt; 20% Turf/sod</t>
  </si>
  <si>
    <t xml:space="preserve">5 point      </t>
  </si>
  <si>
    <t>&lt; 10% Turf/sod</t>
  </si>
  <si>
    <t>The Certification process consists of two stages: (1) The initial registration of a planned project and (2) submittal of the Final Application and its accompanying supporting documents.</t>
  </si>
  <si>
    <t xml:space="preserve">www.FloridaGreenBuilding.org </t>
  </si>
  <si>
    <t xml:space="preserve">Required Min </t>
  </si>
  <si>
    <t>0 Points</t>
  </si>
  <si>
    <t>30 Points</t>
  </si>
  <si>
    <t>10 Points</t>
  </si>
  <si>
    <t>5 Points</t>
  </si>
  <si>
    <t>Please refer to Standards Documents and Green Commercial Reference Guide for additional information.</t>
  </si>
  <si>
    <t>Building Owner</t>
  </si>
  <si>
    <t>General Contractor</t>
  </si>
  <si>
    <t>Mechanical Engineer</t>
  </si>
  <si>
    <t>Electrical Engineer</t>
  </si>
  <si>
    <t>Plumbing Engineer</t>
  </si>
  <si>
    <t>Lighting Professional</t>
  </si>
  <si>
    <t>Commissioning Agent</t>
  </si>
  <si>
    <t>Additional Team Members:</t>
  </si>
  <si>
    <t>Role:</t>
  </si>
  <si>
    <t>Initial Registration</t>
  </si>
  <si>
    <r>
      <t xml:space="preserve">Submittals: </t>
    </r>
    <r>
      <rPr>
        <sz val="11"/>
        <rFont val="Calibri"/>
        <family val="2"/>
        <scheme val="minor"/>
      </rPr>
      <t>- Copy of the testing and balancing report</t>
    </r>
  </si>
  <si>
    <t>points over the projet's adjusted required minimum</t>
  </si>
  <si>
    <t>FEES</t>
  </si>
  <si>
    <t>Fee</t>
  </si>
  <si>
    <t>Project Team Information</t>
  </si>
  <si>
    <r>
      <t xml:space="preserve">Submittals: </t>
    </r>
    <r>
      <rPr>
        <sz val="11"/>
        <rFont val="Calibri"/>
        <family val="2"/>
        <scheme val="minor"/>
      </rPr>
      <t xml:space="preserve">Cut sheet and design detail of building integrated hurricane shutters. </t>
    </r>
  </si>
  <si>
    <r>
      <t xml:space="preserve">Submittals: </t>
    </r>
    <r>
      <rPr>
        <sz val="11"/>
        <rFont val="Calibri"/>
        <family val="2"/>
        <scheme val="minor"/>
      </rPr>
      <t xml:space="preserve">A brief narrative describing the features added to comply with the local hurricane shelter requirements.
</t>
    </r>
  </si>
  <si>
    <r>
      <rPr>
        <b/>
        <sz val="11"/>
        <rFont val="Calibri"/>
        <family val="2"/>
        <scheme val="minor"/>
      </rPr>
      <t>Submittals:</t>
    </r>
    <r>
      <rPr>
        <sz val="11"/>
        <rFont val="Calibri"/>
        <family val="2"/>
        <scheme val="minor"/>
      </rPr>
      <t xml:space="preserve"> Landscape plan and plant list</t>
    </r>
  </si>
  <si>
    <r>
      <rPr>
        <b/>
        <sz val="11"/>
        <rFont val="Calibri"/>
        <family val="2"/>
        <scheme val="minor"/>
      </rPr>
      <t>Submittals</t>
    </r>
    <r>
      <rPr>
        <sz val="11"/>
        <rFont val="Calibri"/>
        <family val="2"/>
        <scheme val="minor"/>
      </rPr>
      <t xml:space="preserve">: Landscape plan indicating vegetation and irrigation zones, location, and type of controller.  </t>
    </r>
  </si>
  <si>
    <r>
      <rPr>
        <b/>
        <sz val="11"/>
        <rFont val="Calibri"/>
        <family val="2"/>
        <scheme val="minor"/>
      </rPr>
      <t>Submittals:</t>
    </r>
    <r>
      <rPr>
        <sz val="11"/>
        <rFont val="Calibri"/>
        <family val="2"/>
        <scheme val="minor"/>
      </rPr>
      <t xml:space="preserve"> Field inspection report signed by a responsible team member indicating that the rain shut off device is correctly functioning.  </t>
    </r>
  </si>
  <si>
    <r>
      <rPr>
        <b/>
        <sz val="11"/>
        <rFont val="Calibri"/>
        <family val="2"/>
        <scheme val="minor"/>
      </rPr>
      <t>Submittals:</t>
    </r>
    <r>
      <rPr>
        <sz val="11"/>
        <rFont val="Calibri"/>
        <family val="2"/>
        <scheme val="minor"/>
      </rPr>
      <t xml:space="preserve"> Plant list for the project specifically identifying Florida Friendly low water plants</t>
    </r>
  </si>
  <si>
    <r>
      <rPr>
        <b/>
        <sz val="11"/>
        <rFont val="Calibri"/>
        <family val="2"/>
        <scheme val="minor"/>
      </rPr>
      <t>Submittals:</t>
    </r>
    <r>
      <rPr>
        <sz val="11"/>
        <rFont val="Calibri"/>
        <family val="2"/>
        <scheme val="minor"/>
      </rPr>
      <t xml:space="preserve"> Cut sheet for toilets.</t>
    </r>
  </si>
  <si>
    <r>
      <rPr>
        <b/>
        <sz val="11"/>
        <rFont val="Calibri"/>
        <family val="2"/>
        <scheme val="minor"/>
      </rPr>
      <t>Submittals:</t>
    </r>
    <r>
      <rPr>
        <sz val="11"/>
        <rFont val="Calibri"/>
        <family val="2"/>
        <scheme val="minor"/>
      </rPr>
      <t xml:space="preserve"> Cut sheet for urinal.</t>
    </r>
  </si>
  <si>
    <r>
      <rPr>
        <b/>
        <sz val="11"/>
        <rFont val="Calibri"/>
        <family val="2"/>
        <scheme val="minor"/>
      </rPr>
      <t>Submittals:</t>
    </r>
    <r>
      <rPr>
        <sz val="11"/>
        <rFont val="Calibri"/>
        <family val="2"/>
        <scheme val="minor"/>
      </rPr>
      <t xml:space="preserve"> Cut sheet for lavatory faucets.</t>
    </r>
  </si>
  <si>
    <r>
      <rPr>
        <b/>
        <sz val="11"/>
        <rFont val="Calibri"/>
        <family val="2"/>
        <scheme val="minor"/>
      </rPr>
      <t>Submittals:</t>
    </r>
    <r>
      <rPr>
        <sz val="11"/>
        <rFont val="Calibri"/>
        <family val="2"/>
        <scheme val="minor"/>
      </rPr>
      <t xml:space="preserve"> Cut sheet for kitchen faucets.</t>
    </r>
  </si>
  <si>
    <r>
      <rPr>
        <b/>
        <sz val="11"/>
        <rFont val="Calibri"/>
        <family val="2"/>
        <scheme val="minor"/>
      </rPr>
      <t>Submittals:</t>
    </r>
    <r>
      <rPr>
        <sz val="11"/>
        <rFont val="Calibri"/>
        <family val="2"/>
        <scheme val="minor"/>
      </rPr>
      <t xml:space="preserve"> Cut sheet for showerheads.</t>
    </r>
  </si>
  <si>
    <r>
      <rPr>
        <b/>
        <sz val="11"/>
        <rFont val="Calibri"/>
        <family val="2"/>
        <scheme val="minor"/>
      </rPr>
      <t>Submittals:</t>
    </r>
    <r>
      <rPr>
        <sz val="11"/>
        <rFont val="Calibri"/>
        <family val="2"/>
        <scheme val="minor"/>
      </rPr>
      <t xml:space="preserve"> Cut sheet for dishwashers.</t>
    </r>
  </si>
  <si>
    <r>
      <rPr>
        <b/>
        <sz val="11"/>
        <rFont val="Calibri"/>
        <family val="2"/>
        <scheme val="minor"/>
      </rPr>
      <t>Submittals:</t>
    </r>
    <r>
      <rPr>
        <sz val="11"/>
        <rFont val="Calibri"/>
        <family val="2"/>
        <scheme val="minor"/>
      </rPr>
      <t xml:space="preserve"> Construction drawings indicating design and location of system. </t>
    </r>
  </si>
  <si>
    <r>
      <rPr>
        <b/>
        <sz val="11"/>
        <rFont val="Calibri"/>
        <family val="2"/>
        <scheme val="minor"/>
      </rPr>
      <t xml:space="preserve">Submittals: </t>
    </r>
    <r>
      <rPr>
        <sz val="11"/>
        <rFont val="Calibri"/>
        <family val="2"/>
        <scheme val="minor"/>
      </rPr>
      <t xml:space="preserve">Construction drawings indicating design and location of system. </t>
    </r>
  </si>
  <si>
    <r>
      <rPr>
        <b/>
        <sz val="11"/>
        <rFont val="Calibri"/>
        <family val="2"/>
        <scheme val="minor"/>
      </rPr>
      <t>Submittals:</t>
    </r>
    <r>
      <rPr>
        <sz val="11"/>
        <rFont val="Calibri"/>
        <family val="2"/>
        <scheme val="minor"/>
      </rPr>
      <t xml:space="preserve"> Letter verifying compliance with the criteria is signed by one of the following: the landscape architect, a WaterStar or WaterSense Certifier, a FYN representative, or a master gardener.</t>
    </r>
  </si>
  <si>
    <r>
      <rPr>
        <b/>
        <sz val="11"/>
        <rFont val="Calibri"/>
        <family val="2"/>
        <scheme val="minor"/>
      </rPr>
      <t>Submittals:</t>
    </r>
    <r>
      <rPr>
        <sz val="11"/>
        <rFont val="Calibri"/>
        <family val="2"/>
        <scheme val="minor"/>
      </rPr>
      <t xml:space="preserve"> Site plan indicating total SF of turf.  Letter verifying compliance with the criteria is signed by one of the following: the landscape architect, a WaterStar or WaterSense Certifier, a FYN representative, or a master gardener.</t>
    </r>
  </si>
  <si>
    <r>
      <rPr>
        <b/>
        <sz val="11"/>
        <rFont val="Calibri"/>
        <family val="2"/>
        <scheme val="minor"/>
      </rPr>
      <t>Submittals:</t>
    </r>
    <r>
      <rPr>
        <sz val="11"/>
        <rFont val="Calibri"/>
        <family val="2"/>
        <scheme val="minor"/>
      </rPr>
      <t xml:space="preserve"> Copy of landscape plan and letter from the building owner stating that no permanent irrigation will be used at the site</t>
    </r>
  </si>
  <si>
    <r>
      <rPr>
        <b/>
        <sz val="11"/>
        <rFont val="Calibri"/>
        <family val="2"/>
        <scheme val="minor"/>
      </rPr>
      <t>Submittals:</t>
    </r>
    <r>
      <rPr>
        <sz val="11"/>
        <rFont val="Calibri"/>
        <family val="2"/>
        <scheme val="minor"/>
      </rPr>
      <t xml:space="preserve"> Plant list and landscape plan.  Letter verifying compliance with the criteria is signed by one of the following: the landscape architect, a WaterStar or WaterSense Certifier, a FYN representative, or a master gardener.</t>
    </r>
  </si>
  <si>
    <r>
      <rPr>
        <b/>
        <sz val="11"/>
        <rFont val="Calibri"/>
        <family val="2"/>
        <scheme val="minor"/>
      </rPr>
      <t>Submittals:</t>
    </r>
    <r>
      <rPr>
        <sz val="11"/>
        <rFont val="Calibri"/>
        <family val="2"/>
        <scheme val="minor"/>
      </rPr>
      <t xml:space="preserve"> Landscape plans and photos of installed vegetation</t>
    </r>
  </si>
  <si>
    <r>
      <rPr>
        <b/>
        <sz val="11"/>
        <rFont val="Calibri"/>
        <family val="2"/>
        <scheme val="minor"/>
      </rPr>
      <t>Submittals:</t>
    </r>
    <r>
      <rPr>
        <sz val="11"/>
        <rFont val="Calibri"/>
        <family val="2"/>
        <scheme val="minor"/>
      </rPr>
      <t xml:space="preserve"> Landscape plans and photos of installed vegetation.  Letter verifying compliance with the criteria is signed by one of the following: the landscape architect, a WaterStar or WaterSense Certifier, a FYN representative, or a master gardener.</t>
    </r>
  </si>
  <si>
    <r>
      <rPr>
        <b/>
        <sz val="11"/>
        <rFont val="Calibri"/>
        <family val="2"/>
        <scheme val="minor"/>
      </rPr>
      <t xml:space="preserve">Submittals: </t>
    </r>
    <r>
      <rPr>
        <sz val="11"/>
        <rFont val="Calibri"/>
        <family val="2"/>
        <scheme val="minor"/>
      </rPr>
      <t>Landscape plans and photos of installed vegetation</t>
    </r>
  </si>
  <si>
    <r>
      <rPr>
        <b/>
        <sz val="11"/>
        <rFont val="Calibri"/>
        <family val="2"/>
        <scheme val="minor"/>
      </rPr>
      <t>Submittals:</t>
    </r>
    <r>
      <rPr>
        <sz val="11"/>
        <rFont val="Calibri"/>
        <family val="2"/>
        <scheme val="minor"/>
      </rPr>
      <t xml:space="preserve"> Copy of certificate</t>
    </r>
  </si>
  <si>
    <r>
      <rPr>
        <b/>
        <sz val="11"/>
        <rFont val="Calibri"/>
        <family val="2"/>
        <scheme val="minor"/>
      </rPr>
      <t>Submittals:</t>
    </r>
    <r>
      <rPr>
        <sz val="11"/>
        <rFont val="Calibri"/>
        <family val="2"/>
        <scheme val="minor"/>
      </rPr>
      <t xml:space="preserve"> Irrigation system design drawing as installed and irrigation schedule.</t>
    </r>
  </si>
  <si>
    <r>
      <rPr>
        <b/>
        <sz val="11"/>
        <rFont val="Calibri"/>
        <family val="2"/>
        <scheme val="minor"/>
      </rPr>
      <t xml:space="preserve">Submittals: </t>
    </r>
    <r>
      <rPr>
        <sz val="11"/>
        <rFont val="Calibri"/>
        <family val="2"/>
        <scheme val="minor"/>
      </rPr>
      <t xml:space="preserve">Floor plan of existing building, demolition plan, and new building floor plan.   </t>
    </r>
  </si>
  <si>
    <t>Instructions</t>
  </si>
  <si>
    <t>Bronze</t>
  </si>
  <si>
    <t>points over the project's adjusted required minimum</t>
  </si>
  <si>
    <t>Project Registration Form</t>
  </si>
  <si>
    <t xml:space="preserve">Florida Green Commercial Building Standard </t>
  </si>
  <si>
    <t xml:space="preserve">Project Name:  </t>
  </si>
  <si>
    <t>Final Points Achieved</t>
  </si>
  <si>
    <t>Reflective or Shaded Exterior Walls</t>
  </si>
  <si>
    <t xml:space="preserve">To qualify for certification accumulate 10 points, the required category minimum. </t>
  </si>
  <si>
    <t>To qualify for certification, each project must comply with the 1 prerequisite below and accumulate 5 points, the required category minimum.  Use the drop down menus to enter the status of your prerequisite.</t>
  </si>
  <si>
    <t>To qualify for certification, each project must comply with the 2 prerequisites below and accumulate 10 points, the required category minimum.  Use the drop down menus to enter the status of your prerequisites.</t>
  </si>
  <si>
    <t>To qualify for certification, each project must comply with the 1 prerequisite below and accumulate 10 points, the required category minimum.  Use the drop down menus to enter the status of your prerequisite.</t>
  </si>
  <si>
    <t>To qualify for certification, each project must comply with the 5 prerequisites below and accumulate 30 points, the required category minimum.  Use the drop down menus to enter the status of your prerequisites.</t>
  </si>
  <si>
    <t>County</t>
  </si>
  <si>
    <t>Website:</t>
  </si>
  <si>
    <t>City/Zip Code:</t>
  </si>
  <si>
    <t>City&amp; Zip:</t>
  </si>
  <si>
    <t>County:</t>
  </si>
  <si>
    <t>New or Existing:</t>
  </si>
  <si>
    <t>Demonstrate that a minimum of 50% of the floor coverings utilized on the project are being leased from the manufacturer and that once the floor coverings are no longer wanted, the manufacture will reclaim the floor coverings for recycling and materials reuse.</t>
  </si>
  <si>
    <t>Design team representatives develop and document how the design will achieve the Owner Project Requirements.   The Basis of Design should include specifically how the performance desires of the Owner will be achieved by the proposed design.</t>
  </si>
  <si>
    <r>
      <t xml:space="preserve">Submittals: </t>
    </r>
    <r>
      <rPr>
        <sz val="11"/>
        <rFont val="Calibri"/>
        <family val="2"/>
        <scheme val="minor"/>
      </rPr>
      <t xml:space="preserve">The design team must submit a narrative that explains how their design decisions support the Owner project requirements.  </t>
    </r>
  </si>
  <si>
    <t>2 points   ≥ 5% and &lt; 10% above minimum energy code</t>
  </si>
  <si>
    <t>4 points   ≥ 10% and &lt; 15% above minimum energy code</t>
  </si>
  <si>
    <t>6 points   ≥ 15% and &lt; 20% above minimum energy code</t>
  </si>
  <si>
    <t>8 points   ≥ 20% and &lt; 25% above minimum energy code</t>
  </si>
  <si>
    <t>10 points   ≥ 25% and &lt; 30% above minimum energy code</t>
  </si>
  <si>
    <t>12 points   ≥ 30% and &lt; 35% above minimum energy code</t>
  </si>
  <si>
    <t>15 points   ≥ 35% and &lt; 40% above minimum energy code</t>
  </si>
  <si>
    <t>18 points   ≥ 40% and &lt; 45% above minimum energy code</t>
  </si>
  <si>
    <t>21 points   ≥ 45% and &lt; 50% above minimum energy code</t>
  </si>
  <si>
    <t xml:space="preserve"> 24 points   ≥ 50% and &lt; 55% above minimum energy code</t>
  </si>
  <si>
    <t>27 points    ≥ 55% and &lt; 60% above minimum energy code</t>
  </si>
  <si>
    <t>30 points    ≥ 60% and &lt; 65% above minimum energy code</t>
  </si>
  <si>
    <t>34 points    ≥ 65% and &lt; 70% above minimum energy code</t>
  </si>
  <si>
    <t>38 points   ≥ 70% and &lt; 75% above minimum energy code</t>
  </si>
  <si>
    <t>42 points    ≥ 75% and &lt; 80% above minimum energy code</t>
  </si>
  <si>
    <t>46 points    ≥ 80% and &lt; 85% above minimum energy code</t>
  </si>
  <si>
    <t>50 points    ≥ 85% and &lt; 90% above minimum energy code</t>
  </si>
  <si>
    <t>60 points    ≥ 90% and &lt; 100% above minimum energy code</t>
  </si>
  <si>
    <t>1 points   ≥1% and &lt;3% of demand supplied by renewables</t>
  </si>
  <si>
    <t>2 points   ≥3% and &lt;5% of demand supplied by renewables</t>
  </si>
  <si>
    <t>3 points   ≥5% and &lt;7% of demand supplied by renewables</t>
  </si>
  <si>
    <t>4 points   ≥7% and &lt;9% of demand supplied by renewables</t>
  </si>
  <si>
    <t>6 points   9% and &lt;11% of demand supplied by renewables</t>
  </si>
  <si>
    <t>8 point   11% and &lt;13% of demand supplied by renewables</t>
  </si>
  <si>
    <t>10 points ≥13% and &lt;15% of demand supplied by renewables</t>
  </si>
  <si>
    <t>12 points ≥15% and &lt;17% of demand supplied by renewables</t>
  </si>
  <si>
    <t>15 points ≥17% and &lt;19% of demand supplied by renewables</t>
  </si>
  <si>
    <t>18 points ≥19% and &lt;21% of demand supplied by renewables</t>
  </si>
  <si>
    <t>21 points ≥21% and &lt;23% of demand supplied by renewables</t>
  </si>
  <si>
    <t>24 points ≥23% and &lt;25% of demand supplied by renewables</t>
  </si>
  <si>
    <t>28 points     ≥ 25% of demand supplied by renewables</t>
  </si>
  <si>
    <t xml:space="preserve">Provide a percentage of the building’s electricity from renewable sources by engaging in at least a one-year renewable energy contract to purchase green power.  Earn one point for each 25% of the building total annual energy demand from certified green power generator for one year, i.e. purchase/contract 50% for 1 year OR 25% for 2 years (2 points), purchase/contract 75% for 1 year OR 25% for 3 years (3 points).  The FGBC Checklist requires that you enter the kWh that are being purchased and the length of the contract.    </t>
  </si>
  <si>
    <t xml:space="preserve">Earn one point for each 25% of the building, based on total square feet, which are equipped with daylighting sensors.  Daylighting sensors installed shall provide controls that automatically reduce lighting power in response to available daylighting either by continuous daylight dimming OR a combination of stepped switching and daylight-sensing automatic controls, which are capable of incrementally reducing the light level in step automatically and turning the lights off automatically.   </t>
  </si>
  <si>
    <t>1 point ≥ 25% and &lt; 50% of building square footage equipped with daylight sensors</t>
  </si>
  <si>
    <t>2 points  ≥ 50% and &lt; 75% of building square footage equipped with daylight sensors</t>
  </si>
  <si>
    <t>3 points   ≥75% and &lt; 100% of building square footage equipped with daylight sensors</t>
  </si>
  <si>
    <t>4 points   100% of building square footage equipped with daylight sensors</t>
  </si>
  <si>
    <t xml:space="preserve">Earn one point for each 25% of the building , based on total square feet that are equipped with occupancy sensors.  Occupancy sensors installed shall be equipped with occupant sensor(s) to automatically turn lighting off within 15 minutes of all occupants leaving a space and allow "manual off" control.  In addition, all occupancy sensor controls shall be either "manual on" or bi -level "automatic on" programmed to a low light level combined with multi-level circuitry and "manual on" switching for higher lighting levels.  Where occupancy sensors and daylighting sensors are utilized, the occupancy sensor shall work in conjunction with the daylighting controls.   </t>
  </si>
  <si>
    <t>1 point     ≥ 25% &amp; &lt; 50%  of building square footage equipped with occupancy sensors</t>
  </si>
  <si>
    <t>2 points   ≥ 50% &amp; &lt; 75% of building square footage equipped with occupancy sensors</t>
  </si>
  <si>
    <t>3 points   ≥ 75% &amp; &lt;100% of building square footage equipped with occupancy sensors</t>
  </si>
  <si>
    <t>4 points   100% of building square footage equipped with occupancy sensors</t>
  </si>
  <si>
    <r>
      <t xml:space="preserve">Submittals: </t>
    </r>
    <r>
      <rPr>
        <sz val="11"/>
        <rFont val="Calibri"/>
        <family val="2"/>
        <scheme val="minor"/>
      </rPr>
      <t xml:space="preserve">Floor plan indicating the location of the occupancy sensors and either a cut sheet on the sensors or a copy of the specifications that call out the sensors.  </t>
    </r>
  </si>
  <si>
    <t xml:space="preserve">≥ 40% and &lt; 60% </t>
  </si>
  <si>
    <t xml:space="preserve">≥ 60% and &lt; 80% </t>
  </si>
  <si>
    <t xml:space="preserve">≥ 20% and &lt; 40% </t>
  </si>
  <si>
    <t>≥ 50% and &lt; 100% increase in water quality</t>
  </si>
  <si>
    <t>≥ 100% and &lt; 150% increase in water quality</t>
  </si>
  <si>
    <t>≥ 150% increase in water quality</t>
  </si>
  <si>
    <t>≥ 50% increase in water quality, ≤ 85% and &gt; 75% predevelopment discharge</t>
  </si>
  <si>
    <t>≥ 50% increase in water quality, ≤ 75% and &gt; 65% predevelopment discharge</t>
  </si>
  <si>
    <t>≥ 50% increase in water quality, ≤ 65% predevelopment discharge</t>
  </si>
  <si>
    <t>Collect and treat an additional 10% to &lt; 20%</t>
  </si>
  <si>
    <t>Collect and treat and additional 20% to &lt; 30%</t>
  </si>
  <si>
    <t>Collect and treat and additional 30% or more</t>
  </si>
  <si>
    <t>≥ 50% and &lt; 75% of pond bank planted with littorals</t>
  </si>
  <si>
    <t>≥ 75% and &lt; 100% of pond bank planted with littorals</t>
  </si>
  <si>
    <t>≥ 25% and &lt; 50% pervious hardscape installed</t>
  </si>
  <si>
    <t>≥ 50% and &lt; 75% pervious hardscape installed</t>
  </si>
  <si>
    <t>≥ 75% pervious hardscape installed</t>
  </si>
  <si>
    <t>≥ 50% and &lt; 75% of stormwater is collected using LID techniques</t>
  </si>
  <si>
    <t>≥ 75% and &lt; 100% of stormwater is collected using LID techniques</t>
  </si>
  <si>
    <t>≥ 25% and &lt; 50% of occupied spaces achieve 2% Daylight Factor</t>
  </si>
  <si>
    <t>≥ 50% and &lt; 75% of occupied spaces achieve 2% Daylight Factor</t>
  </si>
  <si>
    <t>≥ 75% and &lt; 100% of occupied spaces achieve 2% Daylight Factor</t>
  </si>
  <si>
    <t>≥ 5% and &lt; 10% recycled content</t>
  </si>
  <si>
    <t>≥ 10% and &lt; 15% recycled content</t>
  </si>
  <si>
    <t>≥ 15% and &lt; 20% recycled content</t>
  </si>
  <si>
    <t>≥ 20% recycled content</t>
  </si>
  <si>
    <t>≥ 3% and &lt; 5% rapidly renewable materials</t>
  </si>
  <si>
    <t>≥ 5% and &lt; 7% rapidly renewable materials</t>
  </si>
  <si>
    <t>≥ 7% rapidly renewable materials</t>
  </si>
  <si>
    <t>≥ 50% and &lt; 75% of certified wood</t>
  </si>
  <si>
    <t>≥ 75% and &lt; 100% of certified wood</t>
  </si>
  <si>
    <t>≥ 25% and &lt; 50% of building materials manufactured within 700 mile radius</t>
  </si>
  <si>
    <t>≥ 50% and &lt; 75% of building materials manufactured within 700 mile radius</t>
  </si>
  <si>
    <t>≥ 75% and &lt; 100% of building materials manufactured within 700 mile radius</t>
  </si>
  <si>
    <t>100% of building materials manufactured within 700 mile radius</t>
  </si>
  <si>
    <t>≥ 10% and &lt; 20% harvested, extracted or recovered within 700 mile radius</t>
  </si>
  <si>
    <t>≥ 20% and &lt; 30% harvested, extracted or recovered within 700 mile radius</t>
  </si>
  <si>
    <t xml:space="preserve">≥ 30% harvested, extracted or recovered within 700 mile radius </t>
  </si>
  <si>
    <t>≥ 5% and &lt; 10% of salvaged, refurbished or reused</t>
  </si>
  <si>
    <t>≥ 10% of salvaged, refurbished or reused</t>
  </si>
  <si>
    <r>
      <t xml:space="preserve">Submittals: </t>
    </r>
    <r>
      <rPr>
        <sz val="11"/>
        <rFont val="Calibri"/>
        <family val="2"/>
        <scheme val="minor"/>
      </rPr>
      <t>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t>
    </r>
  </si>
  <si>
    <t>Mechanical Electrical Plumbing (MEP) Engineering Firm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Testing and verification shall be performed by a licensed engineer or a professional certified by the National Environmental Balancing Bureau (NEBB), the Associated Air Balance Council (AABC), or other nationally accredited organization.</t>
  </si>
  <si>
    <r>
      <t xml:space="preserve">Submittals: </t>
    </r>
    <r>
      <rPr>
        <sz val="11"/>
        <rFont val="Calibri"/>
        <family val="2"/>
        <scheme val="minor"/>
      </rPr>
      <t>Florida Building Commission approved Energy Code printout, signed by lighting designer or MEP with lighting power densities.</t>
    </r>
  </si>
  <si>
    <r>
      <t xml:space="preserve">Submittals: </t>
    </r>
    <r>
      <rPr>
        <sz val="11"/>
        <rFont val="Calibri"/>
        <family val="2"/>
        <scheme val="minor"/>
      </rPr>
      <t>Name of Certified FDEP Professional and a copy of the page of the permit application identifying the FDEP individual and their contact information.</t>
    </r>
  </si>
  <si>
    <r>
      <t xml:space="preserve">Submittals: </t>
    </r>
    <r>
      <rPr>
        <sz val="11"/>
        <rFont val="Calibri"/>
        <family val="2"/>
        <scheme val="minor"/>
      </rPr>
      <t xml:space="preserve">Copy of a site plan with the existing conditions at the time of permit application. </t>
    </r>
  </si>
  <si>
    <r>
      <t xml:space="preserve">Submittals: </t>
    </r>
    <r>
      <rPr>
        <sz val="11"/>
        <rFont val="Calibri"/>
        <family val="2"/>
        <scheme val="minor"/>
      </rPr>
      <t>Cut sheets of lighting fixtures selected and a copy of the landscape plan that indicates mature growth does not obstruct lights.</t>
    </r>
  </si>
  <si>
    <r>
      <t xml:space="preserve">Submittals: </t>
    </r>
    <r>
      <rPr>
        <sz val="11"/>
        <rFont val="Calibri"/>
        <family val="2"/>
        <scheme val="minor"/>
      </rPr>
      <t>Provide a list of approved cleaning products for the building.   Provide documentation confirming a 3rd party verification of green attributes such as Green Seal, GreenSpec or other nationally recognized testing organization or submit the Materials Safety Data Sheet (MSDS) that indicates a zero Health Hazard rating and are listed as “non-toxic” for Acute Toxicity under “Section V - Health Information” on the MSDS.</t>
    </r>
  </si>
  <si>
    <t xml:space="preserve">Achieve a minimum Daylight Factor (the ratio between the measured interior and exterior light levels in lumens) of 2% for a minimum of 25% of the occupied spaces of the building.  Natural light, preferably indirect, is provided via clearstories, solar tubes, light shelves or translucent panels to improve the indoor environmental quality.  *Occupied Space refers to an area occupied at least 75% of regular daytime business hours by a full or part time employee or by multiple individuals who use the same space throughout the day.  </t>
  </si>
  <si>
    <t xml:space="preserve">Provide an accessible area (sized based on building use, operations and building size) that serves the entire building and is dedicated to the separation, collection and storage of materials for recycling including (at a minimum) paper, corrugated cardboard, glass, plastics and metals.  If fluorescent or High Intensity Discharge (HID) lighting is specified and used on the project, space should be allocated in the recycling room for storage and proper disposal of light bulbs.  </t>
  </si>
  <si>
    <r>
      <rPr>
        <b/>
        <sz val="11"/>
        <rFont val="Calibri"/>
        <family val="2"/>
        <scheme val="minor"/>
      </rPr>
      <t>Submittals</t>
    </r>
    <r>
      <rPr>
        <sz val="11"/>
        <rFont val="Calibri"/>
        <family val="2"/>
        <scheme val="minor"/>
      </rPr>
      <t>: Submit recycled content calculations used in the construction of the project</t>
    </r>
  </si>
  <si>
    <r>
      <rPr>
        <b/>
        <sz val="11"/>
        <rFont val="Calibri"/>
        <family val="2"/>
        <scheme val="minor"/>
      </rPr>
      <t>Submittals:</t>
    </r>
    <r>
      <rPr>
        <sz val="11"/>
        <rFont val="Calibri"/>
        <family val="2"/>
        <scheme val="minor"/>
      </rPr>
      <t xml:space="preserve"> Submit calculations demonstrating that the project incorporates the required percentage of rapidly renewable products used in the construction of the project. </t>
    </r>
  </si>
  <si>
    <r>
      <rPr>
        <b/>
        <sz val="11"/>
        <rFont val="Calibri"/>
        <family val="2"/>
        <scheme val="minor"/>
      </rPr>
      <t>Submittals</t>
    </r>
    <r>
      <rPr>
        <sz val="11"/>
        <rFont val="Calibri"/>
        <family val="2"/>
        <scheme val="minor"/>
      </rPr>
      <t xml:space="preserve">: Submit a copy of the wood certification and the calculations showing percentage of certified wood used  used in the construction of the project.  </t>
    </r>
  </si>
  <si>
    <r>
      <rPr>
        <b/>
        <sz val="11"/>
        <rFont val="Calibri"/>
        <family val="2"/>
        <scheme val="minor"/>
      </rPr>
      <t>Submittals:</t>
    </r>
    <r>
      <rPr>
        <sz val="11"/>
        <rFont val="Calibri"/>
        <family val="2"/>
        <scheme val="minor"/>
      </rPr>
      <t xml:space="preserve"> Cut sheets of materials used and the calculations showing percentage of biobased materials used used in the construction of the project.</t>
    </r>
  </si>
  <si>
    <t xml:space="preserve">Wood products are FSC, SFI or CSA certified. Use a minimum of 50% of certified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t>
  </si>
  <si>
    <r>
      <t xml:space="preserve">Submittals: </t>
    </r>
    <r>
      <rPr>
        <sz val="11"/>
        <rFont val="Calibri"/>
        <family val="2"/>
        <scheme val="minor"/>
      </rPr>
      <t xml:space="preserve"> Calculate the total waste material, quantities diverted and the means by which diverted.</t>
    </r>
  </si>
  <si>
    <t>≥ 25% and &lt; 50% of full time occupants can control individual lighting</t>
  </si>
  <si>
    <t>≥ 50% and &lt; 75% of full time occupants can control individual lighting</t>
  </si>
  <si>
    <t>≥ 75% and &lt; 100% of full time occupants can control individual lighting</t>
  </si>
  <si>
    <t>100% of full time occupants can control individual lighting</t>
  </si>
  <si>
    <t>≥ 25% and &lt; 50% of full time occupants can control temperature settings</t>
  </si>
  <si>
    <t>≥ 50% and &lt; 75% of full time occupants can control temperature settings</t>
  </si>
  <si>
    <t>≥ 75% and &lt; 100% of full time occupants can control temperature settings</t>
  </si>
  <si>
    <t>100% of full time occupants can control temperature settings</t>
  </si>
  <si>
    <t>≥ 25% and &lt; 50% of full time occupants have line of sight to exterior</t>
  </si>
  <si>
    <t>≥ 50% and &lt; 75% of full time occupants have line of sight to exterior</t>
  </si>
  <si>
    <t>≥ 75% and &lt; 100% of full time occupants have line of sight to exterior</t>
  </si>
  <si>
    <t>100% of full time occupants have line of sight to exterior</t>
  </si>
  <si>
    <t>Total Fee Due:</t>
  </si>
  <si>
    <t>Amount Due:</t>
  </si>
  <si>
    <t>Deposit Paid:</t>
  </si>
  <si>
    <t>Balance Due Must Be Submitted with Final Application.</t>
  </si>
  <si>
    <t xml:space="preserve">Florida Green Commercial Building Certification Standard </t>
  </si>
  <si>
    <t>Florida Green Commercial Building Certification Standard</t>
  </si>
  <si>
    <t>Prereq 2.5</t>
  </si>
  <si>
    <t xml:space="preserve">Category 4: SITE </t>
  </si>
  <si>
    <t xml:space="preserve">Prereq 4.1 </t>
  </si>
  <si>
    <t>Stormwater Pollution Prevention Plan</t>
  </si>
  <si>
    <t>Prereq 4.1</t>
  </si>
  <si>
    <t>Prereq 5.1</t>
  </si>
  <si>
    <t>Prereq 6.1</t>
  </si>
  <si>
    <t xml:space="preserve">Prereq 6.1 </t>
  </si>
  <si>
    <t>Project Point Summary</t>
  </si>
  <si>
    <t xml:space="preserve">≥ 50% and &lt; 75% waste diverted </t>
  </si>
  <si>
    <t>≥ 75% and &lt; 100% waste diverted</t>
  </si>
  <si>
    <t>Fire Resistance</t>
  </si>
  <si>
    <t>Fire Resistant Exterior Finishes</t>
  </si>
  <si>
    <t>1) Complete all category pages of the checklist in this Excel File (make sure to complete the Project Registration and Team tab)</t>
  </si>
  <si>
    <t xml:space="preserve"> Mailing Instructions</t>
  </si>
  <si>
    <t>Electronic Submission  (preferred)</t>
  </si>
  <si>
    <r>
      <rPr>
        <sz val="10"/>
        <color rgb="FFFF0000"/>
        <rFont val="Calibri"/>
        <family val="2"/>
        <scheme val="minor"/>
      </rPr>
      <t>IMPORTANT: If claiming this section, you must enter a value of at least "1" in each cell.</t>
    </r>
    <r>
      <rPr>
        <sz val="10"/>
        <rFont val="Calibri"/>
        <family val="2"/>
        <scheme val="minor"/>
      </rPr>
      <t xml:space="preserve">      To qualify for this credit, the roof materials must be Energy Star, have a SRI &gt;= 78 or be a vegetated roof structure.  The vegetated roof must have a minimum of 80% Florida friendly low water vegetation installed.  One point is awarded for each 20% of roof area that is reflective, vegetated, or shaded by solar electric devices.  The Checklist requires that you enter the total square footage of the roof and the square footage of Energy Star, high reflectance, and vegetated roof.  It will return the percentage and award points. </t>
    </r>
  </si>
  <si>
    <t xml:space="preserve">Owner and project team decision makers must participate in green project meeting during the conceptual design phase of the project.  Attendees must include a representative from each discipline currently under contract for the project.  FGBC recommends that all design team, construction team, owners, and occupants are represented at the green team meeting. </t>
  </si>
  <si>
    <r>
      <t xml:space="preserve">Submittals: </t>
    </r>
    <r>
      <rPr>
        <sz val="11"/>
        <rFont val="Calibri"/>
        <family val="2"/>
        <scheme val="minor"/>
      </rPr>
      <t>- A floor plan showing the location of the energy monitoring interface device(s), and photos of the device(s) and the information sign.</t>
    </r>
  </si>
  <si>
    <r>
      <t xml:space="preserve">Submittals:  </t>
    </r>
    <r>
      <rPr>
        <sz val="11"/>
        <rFont val="Calibri"/>
        <family val="2"/>
        <scheme val="minor"/>
      </rPr>
      <t xml:space="preserve">Submit a narrative explaining the OPR for the project.  </t>
    </r>
  </si>
  <si>
    <r>
      <t xml:space="preserve">Project Information </t>
    </r>
    <r>
      <rPr>
        <u/>
        <sz val="9"/>
        <rFont val="Arial"/>
        <family val="2"/>
      </rPr>
      <t>(Attach Separate Narrative for Project Description)</t>
    </r>
  </si>
  <si>
    <t>Building Owner Contact Information</t>
  </si>
  <si>
    <t>Designated Professional Contact  Information</t>
  </si>
  <si>
    <t>Pay Online</t>
  </si>
  <si>
    <t>Project Name:</t>
  </si>
  <si>
    <t>Location:</t>
  </si>
  <si>
    <t>Category 6: Materials - Cost Only (no labor)</t>
  </si>
  <si>
    <t>Item #</t>
    <phoneticPr fontId="5" type="noConversion"/>
  </si>
  <si>
    <t>Material Description</t>
    <phoneticPr fontId="5" type="noConversion"/>
  </si>
  <si>
    <t>Total Bldg Material $</t>
    <phoneticPr fontId="5" type="noConversion"/>
  </si>
  <si>
    <t>Recycled
%</t>
    <phoneticPr fontId="5" type="noConversion"/>
  </si>
  <si>
    <t>$ Value</t>
    <phoneticPr fontId="5" type="noConversion"/>
  </si>
  <si>
    <t>MFG Supporting Information</t>
    <phoneticPr fontId="5" type="noConversion"/>
  </si>
  <si>
    <t>Qualifies?
Y/N</t>
    <phoneticPr fontId="5" type="noConversion"/>
  </si>
  <si>
    <t>$</t>
    <phoneticPr fontId="5" type="noConversion"/>
  </si>
  <si>
    <t>Wood Material?
Y/N</t>
    <phoneticPr fontId="5" type="noConversion"/>
  </si>
  <si>
    <t>Material $</t>
    <phoneticPr fontId="5" type="noConversion"/>
  </si>
  <si>
    <t>Certified?
Y/N</t>
    <phoneticPr fontId="5" type="noConversion"/>
  </si>
  <si>
    <t>$</t>
  </si>
  <si>
    <t>BioBased Material?
Y/N</t>
    <phoneticPr fontId="5" type="noConversion"/>
  </si>
  <si>
    <t>50% Content?
Y/N</t>
    <phoneticPr fontId="5" type="noConversion"/>
  </si>
  <si>
    <t>Distance
(Miles)</t>
    <phoneticPr fontId="5" type="noConversion"/>
  </si>
  <si>
    <t xml:space="preserve">      </t>
    <phoneticPr fontId="5" type="noConversion"/>
  </si>
  <si>
    <t>Totals</t>
  </si>
  <si>
    <t>Refer to "Instructions" tab for Application Fees</t>
  </si>
  <si>
    <t>Final  Application Form</t>
  </si>
  <si>
    <t>Instructions for Project Registration</t>
  </si>
  <si>
    <t>25,001 &lt; = 50,000 s.f.</t>
  </si>
  <si>
    <t>Instructions for Final Application Submission:</t>
  </si>
  <si>
    <t>2) Each building must comply with the prerequisites in order to be eligible for certification.</t>
  </si>
  <si>
    <t>5) If this Excel file is altered in any way, the application will not be accepted.  Altered files will be returned unprocessed.</t>
  </si>
  <si>
    <t>Annual Energy Production from Renewable Energy Features (kWh)</t>
  </si>
  <si>
    <t>Building must perform the minimum required by the Florida Commercial Building Energy Code when the building is permitted - as verified by the Energy Gauge Summit software or other allowable performance based software.</t>
  </si>
  <si>
    <t>"Criteria" Gross Energy Use (annual kWh) - this is baseline from Energy Gauge Summit software</t>
  </si>
  <si>
    <t xml:space="preserve">The designed building must have a minimum of a 5% energy savings above the current minimum energy code to begin accumulating points.  To complete the checklist enter the Gross Energy Use numbers for both the "Criteria" and the "Design" conditions from the Compliance Calculation Report Gross Energy Use.  The building energy savings as a percentage is automatically calculated for the project as are the corresponding FGBC points.  </t>
  </si>
  <si>
    <r>
      <t xml:space="preserve">Submittals: </t>
    </r>
    <r>
      <rPr>
        <sz val="11"/>
        <rFont val="Calibri"/>
        <family val="2"/>
        <scheme val="minor"/>
      </rPr>
      <t xml:space="preserve">Submit a copy of the Compliance Calculation Report from the Energy Gauge Summit software or printout from software approved by the Florida Building Commission that identifies the percent above code minimum the proposed building design has achieved.  </t>
    </r>
  </si>
  <si>
    <r>
      <t xml:space="preserve">Submittals: </t>
    </r>
    <r>
      <rPr>
        <sz val="11"/>
        <rFont val="Calibri"/>
        <family val="2"/>
        <scheme val="minor"/>
      </rPr>
      <t>Submit a copy of the Compliance Calculation Report</t>
    </r>
  </si>
  <si>
    <t>Enter the total percentage of occupants that have direct line of sight to the exterior</t>
  </si>
  <si>
    <t xml:space="preserve">The building uses an alternative to traditional soil poison for termite treatment.  Systems may include the use of borate or Alkaline Copper Quaternary (ACQ) treated lumber or termite bait systems.  To achieve this credit any and all plants, turf and irrigation lines must be a minimum of 3’ from the foundation.  Additionally, any foam insulation must terminate above ground.  The exterior cladding of the building must also terminate at least 8” above grade.  Rainwater from the roof must also be dispersed a minimum of 3’ from the building foundation (by the use of downspouts or scuppers and extensions or splash-blocks).  All AC condensate lines must also discharge a minimum of 3’ from the building.  </t>
  </si>
  <si>
    <t>% of Local Content</t>
  </si>
  <si>
    <t>% of Locally
Extracted</t>
  </si>
  <si>
    <t>PAY ONLINE</t>
  </si>
  <si>
    <t>or Make check payable to "FGBC"</t>
  </si>
  <si>
    <t>Minimum Deposit of $500 is due with Project Registration</t>
  </si>
  <si>
    <t>or FGBC</t>
  </si>
  <si>
    <t>2) Once the project registration has been received, FGBC will assigned a Project Evaluator, whose role is to review the final application for compliance.</t>
  </si>
  <si>
    <t>3) The project owner's assigned FGBC  Designated Professional is responsible for coordinating the application package &amp; submitting to FGBC.</t>
  </si>
  <si>
    <t>Email To:</t>
  </si>
  <si>
    <t>Number of Floors:</t>
  </si>
  <si>
    <t>Number of Units:</t>
  </si>
  <si>
    <t>Project Description:</t>
  </si>
  <si>
    <t>FGBC Member #:</t>
  </si>
  <si>
    <t>Please complete the Project &amp; Green Team Information below and email the Excel file to FGBC</t>
  </si>
  <si>
    <t>Deposit (min. $500):</t>
  </si>
  <si>
    <t>3) The Project Evaluator will complete the review process and contact the Designated Professional should additional information be needed.</t>
  </si>
  <si>
    <t>info@floridagreenbuilding.org</t>
  </si>
  <si>
    <t>PH: 407-777-4914</t>
  </si>
  <si>
    <t xml:space="preserve"> 0 Points</t>
  </si>
  <si>
    <t xml:space="preserve">Category 8: Innovation </t>
  </si>
  <si>
    <t>Please Enter Environmental Benefit of the proposed Innovative Credit</t>
  </si>
  <si>
    <t>Please describe the documntation submitted supporting the innovative credit request</t>
  </si>
  <si>
    <t>INN 01</t>
  </si>
  <si>
    <t>INN 02</t>
  </si>
  <si>
    <t>INN 03</t>
  </si>
  <si>
    <t>INN 04</t>
  </si>
  <si>
    <t>CATEGORY 8:  Innovation</t>
  </si>
  <si>
    <t>Design team and construction teams use BIM process to optimize the efficiencies related to design, estimating, materials ordering, and construction.</t>
  </si>
  <si>
    <r>
      <rPr>
        <b/>
        <sz val="11"/>
        <rFont val="Calibri"/>
        <family val="2"/>
        <scheme val="minor"/>
      </rPr>
      <t>Submittals:</t>
    </r>
    <r>
      <rPr>
        <sz val="11"/>
        <rFont val="Calibri"/>
        <family val="2"/>
        <scheme val="minor"/>
      </rPr>
      <t xml:space="preserve"> Provide a minimum of 6 examples of 3D renderings and conflict reports, Meeting minutes discussing conflict resolution may be submitted in lieu of conflict reports</t>
    </r>
  </si>
  <si>
    <t>DM1.02</t>
  </si>
  <si>
    <t>DM1.03</t>
  </si>
  <si>
    <t>DM1.04</t>
  </si>
  <si>
    <t>DM1.05</t>
  </si>
  <si>
    <t>DM2.01</t>
  </si>
  <si>
    <t>DM2.02</t>
  </si>
  <si>
    <t>DM2.03</t>
  </si>
  <si>
    <t>DM3.01</t>
  </si>
  <si>
    <t>DM3.02</t>
  </si>
  <si>
    <t>DM3.03</t>
  </si>
  <si>
    <t>DM1.01</t>
  </si>
  <si>
    <t>Submittal</t>
  </si>
  <si>
    <t>Prerequisite 1</t>
  </si>
  <si>
    <t>Submittals: To qualify for certification, each project must comply with the prerequisite listed below and achieve the required category minimum, which in this case is zero.  Use the drop down menus to enter the status of your prerequisite.</t>
  </si>
  <si>
    <t xml:space="preserve">Submittals:  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t>
  </si>
  <si>
    <t xml:space="preserve">Submittals: Provide a minimum of 6 examples of 3D renderings and conflict reports, Meeting minutes discussing conflict resolution may be submitted in lieu of conflict reports.  
</t>
  </si>
  <si>
    <r>
      <t>Submittals: A letter signed by the project owner that indicates the date, location, and time of the meeting and a copy of the attendance sheet and a copy of the preliminary project checklist.</t>
    </r>
    <r>
      <rPr>
        <sz val="11"/>
        <color rgb="FF008000"/>
        <rFont val="Calibri"/>
        <family val="2"/>
      </rPr>
      <t xml:space="preserve"> </t>
    </r>
  </si>
  <si>
    <t>Prereqisite 1</t>
  </si>
  <si>
    <t>Prereqisite 5</t>
  </si>
  <si>
    <t>Prereqisite 4</t>
  </si>
  <si>
    <t>Prereqisite 3</t>
  </si>
  <si>
    <t>Prereqisite 2</t>
  </si>
  <si>
    <t>E2.02</t>
  </si>
  <si>
    <t>E3.01</t>
  </si>
  <si>
    <t>E3.02</t>
  </si>
  <si>
    <t>E3.03</t>
  </si>
  <si>
    <t>E2.01</t>
  </si>
  <si>
    <t xml:space="preserve">Submittals: User name and password (access information) for Portfolio Manager
</t>
  </si>
  <si>
    <t>The designed building will receive credit for energy performance that is more efficient than the current Florida Energy Code.  Refer to the Florida Energy Code Calculations and their provided summary comparing the baseline and design buildings.</t>
  </si>
  <si>
    <t>Energy Performance Improvement (max of 60pts)</t>
  </si>
  <si>
    <t xml:space="preserve"> 0-60</t>
  </si>
  <si>
    <t xml:space="preserve">Provide a copy of the contract for the purchase of renewable energy indicating the types of renewable purchased and the total kWh of energy production capacity. </t>
  </si>
  <si>
    <t>Provide a copy of the green power purchase contract.</t>
  </si>
  <si>
    <r>
      <t>Floor plan with location of daylight sensors and either a cut sheet of the sensors or copy of the specifications that call out the sensors.</t>
    </r>
    <r>
      <rPr>
        <b/>
        <sz val="11"/>
        <rFont val="Calibri"/>
        <family val="2"/>
      </rPr>
      <t xml:space="preserve"> </t>
    </r>
  </si>
  <si>
    <t xml:space="preserve">Floor plan indicating the location of the occupancy sensors and either a cut sheet on the sensors or a copy of the specifications that call out the sensors.  </t>
  </si>
  <si>
    <t>Signed approved lighting submittal, photos of installed lighting and Watt per square foot calc.  You may also include the Energy Gauge Summit “Total Building Performance Method for Commercial Buildings” full report, including all input and output reports with lighting power densities (Form 506-2010) or its equivalent , signed by lighting designer or MEP</t>
  </si>
  <si>
    <t>Exterior Lighting Efficiency</t>
  </si>
  <si>
    <t>Install a building user feedback system that indicates the real time building energy consumption.  The monitoring interface should be available to facility or building manager.  If the building uses renewable energy generation on site, the energy generated from renewable sources should also be displayed.  To receive 5 points the energy monitoring interface must be centrally located in a public or common space with appropriate signage.  To receive 10 points the energy monitoring interface should be available at multiple feedback points and provide an interface at each building occupant work station.</t>
  </si>
  <si>
    <t>No Invasive Plants</t>
  </si>
  <si>
    <t>Landscape comprised of no invasive plants.</t>
  </si>
  <si>
    <t>Irrigation zones for turf and landscape beds are separate.</t>
  </si>
  <si>
    <t>Verify correct installion of a Rain shut off device for irrigation per Florida Statutes 373.62 effective May 1, 1991 and field verify that the device is operating correctly.</t>
  </si>
  <si>
    <t>To qualify for certification, each project must comply with the 4 prerequisites below and accumulate 30 points, the required category minimum.  Use the drop down menus to enter the status of your prerequisites.</t>
  </si>
  <si>
    <r>
      <rPr>
        <b/>
        <sz val="11"/>
        <rFont val="Calibri"/>
        <family val="2"/>
      </rPr>
      <t xml:space="preserve">Submittals: </t>
    </r>
    <r>
      <rPr>
        <sz val="11"/>
        <rFont val="Calibri"/>
        <family val="2"/>
      </rPr>
      <t xml:space="preserve">Submit a narrative explaining the OPR for the project clearly indicating the minimum project goals for each of the FGBC categories.  </t>
    </r>
  </si>
  <si>
    <r>
      <rPr>
        <b/>
        <sz val="10"/>
        <color rgb="FFFF0000"/>
        <rFont val="Calibri"/>
        <family val="2"/>
        <scheme val="minor"/>
      </rPr>
      <t xml:space="preserve">Submittals: </t>
    </r>
    <r>
      <rPr>
        <sz val="10"/>
        <color rgb="FFFF0000"/>
        <rFont val="Calibri"/>
        <family val="2"/>
        <scheme val="minor"/>
      </rPr>
      <t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t>
    </r>
  </si>
  <si>
    <r>
      <rPr>
        <b/>
        <sz val="10"/>
        <color rgb="FFFF0000"/>
        <rFont val="Calibri"/>
        <family val="2"/>
        <scheme val="minor"/>
      </rPr>
      <t xml:space="preserve">Submittals: </t>
    </r>
    <r>
      <rPr>
        <sz val="10"/>
        <color rgb="FFFF0000"/>
        <rFont val="Calibri"/>
        <family val="2"/>
        <scheme val="minor"/>
      </rPr>
      <t xml:space="preserve">Provide a copy of the contract for the purchase of renewable energy indicating the types of renewable purchased and the total kWh of energy production capacity. </t>
    </r>
  </si>
  <si>
    <t>W1.01</t>
  </si>
  <si>
    <t xml:space="preserve">All installed toilets must have a minimum MaP (Maximum Performance) rating of 800 or greater OR are WaterSense Certified.  For Dual Flush toilets, to receive one point, ONE of the two flush options must be ≤ 1.01gpf.  </t>
  </si>
  <si>
    <t>W1.02</t>
  </si>
  <si>
    <t>W1.03</t>
  </si>
  <si>
    <t>W1.04</t>
  </si>
  <si>
    <t>W1.05</t>
  </si>
  <si>
    <t>W1.06</t>
  </si>
  <si>
    <t xml:space="preserve">Submit a narrative explaining the OPR for the project clearly indicating the minimum project goals for each of the FGBC categories. </t>
  </si>
  <si>
    <t xml:space="preserve">The design team must submit a narrative that explains how the design decisions support the Owner project requirements.  The BOD must include a description from the design team as to how each of the FGBC category specific owner goals will be achieved. </t>
  </si>
  <si>
    <t>Mechanical Electrical Plumbing (MEP) Engineering Firm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as determined by the project engineer of record. Testing and verification shall be performed by a licensed engineer or a professional certified by the National Environmental Balancing Bureau (NEBB), the Associated Air Balance Council (AABC), or other nationally accredited organization.</t>
  </si>
  <si>
    <t>Building must perform the minimum required by the Florida Commercial Building Energy Code when the building is permitted - as verified by the Energy Gauge Summit Fla/Com software or other state approved performance based software.</t>
  </si>
  <si>
    <t>CFC Reduction in HVAC Equipment</t>
  </si>
  <si>
    <r>
      <rPr>
        <b/>
        <sz val="10"/>
        <rFont val="Calibri"/>
        <family val="2"/>
        <scheme val="minor"/>
      </rPr>
      <t>Fundamental Building Systems Commissioning:</t>
    </r>
    <r>
      <rPr>
        <sz val="10"/>
        <rFont val="Calibri"/>
        <family val="2"/>
        <scheme val="minor"/>
      </rPr>
      <t xml:space="preserve">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CEM - Certified Energy Manager  (AEE - Association of Energy Engineers)
c. PE - Professional Engineer
d.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
</t>
    </r>
  </si>
  <si>
    <t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t>
  </si>
  <si>
    <t>Supply a fraction of the building’s total energy use (as expressed as a fraction of annual energy cost) through the use of on-site renewable energy systems.</t>
  </si>
  <si>
    <t>Be sure to HIDE THIS</t>
  </si>
  <si>
    <r>
      <rPr>
        <b/>
        <sz val="10"/>
        <rFont val="Calibri"/>
        <family val="2"/>
        <scheme val="minor"/>
      </rPr>
      <t xml:space="preserve">Advanced Building Systems Commissioning: </t>
    </r>
    <r>
      <rPr>
        <sz val="10"/>
        <rFont val="Calibri"/>
        <family val="2"/>
        <scheme val="minor"/>
      </rPr>
      <t xml:space="preserve"> In addition to fundamental commissioning, retain a CxA prior to completing the design phase of the project.
The CxA, in addition to the Fundamental Building Commissioning, must: 
1. Conduct a focused review of the design prior to the construction documents phase.
2. Conduct a focused review of the drawings and specifications near completion of the construction documents phase and prior to issuing them for construction.
3. Review the contractor submittals relative to systems being commissioned.
4. Provide information to the owner in a single document (manual) that is required for re-commissioning building systems.
5. Within one year after construction completion date, have a contract in place to review building operation with O&amp;M staff, including a plan for resolution of outstanding commissioning-related issues. 
</t>
    </r>
  </si>
  <si>
    <t>Provide a copy of design review comments provided to the owner prior to the construction document phase and a copy of the re-commissioning document.  Copy of signed contract explaining scope of work (contract amount may be excluded) and a letter from the CxA or the building owner stating all CxA duties were completed.</t>
  </si>
  <si>
    <t>Copy of signed contract explaining scope of work (contract amount may be excluded) and a letter from the CxA or the building owner stating all CxA duties were completed.  Provide a copy of the commissioning plan and commissioning report for the equipment that was part of the additional systems commissioned.</t>
  </si>
  <si>
    <t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t>
  </si>
  <si>
    <t xml:space="preserve">Meet or exceed the efficiency requirements of the 2018 IECC Chapter 4 Commercial Energy Efficiency for Exterior Lighting C405.4.2.  </t>
  </si>
  <si>
    <r>
      <t>Submittals:</t>
    </r>
    <r>
      <rPr>
        <sz val="11"/>
        <rFont val="Calibri"/>
        <family val="2"/>
        <scheme val="minor"/>
      </rPr>
      <t xml:space="preserve"> Signed approved lighting submittal, photos of installed lighting and Watt per square foot calc.  You may also include the Energy Gauge Summit “Total Building Performance Method for Commercial Buildings” full report, including all input and output reports with lighting power densities (Form 506-2010) or its equivalent , signed by lighting designer or MEP</t>
    </r>
  </si>
  <si>
    <t>A floor plan showing the location of the energy monitoring interface device(s), approved product submittal and photos of the installed device(s).</t>
  </si>
  <si>
    <t>Submit a representative number of study illustrations and the design or orientation modification that were incorporated into the project to reduce solar heat gain as a result of the solar study.</t>
  </si>
  <si>
    <t>Landscape plan, plant list and photos of installed landscaping.</t>
  </si>
  <si>
    <t>Landscape plan indicating vegetation and irrigation zones, location, and type of controller.  Photos of installed landscape.</t>
  </si>
  <si>
    <t>2 points  all lavatory faucets are ≤ 1.5 gpm or WaterSense</t>
  </si>
  <si>
    <t>2 points        ≤ 1.5 gpm</t>
  </si>
  <si>
    <t>2 points        ≤ 1.75 gpm</t>
  </si>
  <si>
    <t>3 points        ≤ 1.5 gpf</t>
  </si>
  <si>
    <t>Collect condensate and reuse to reduce demand on potable water.</t>
  </si>
  <si>
    <t>W2.01</t>
  </si>
  <si>
    <t>W2.02</t>
  </si>
  <si>
    <t xml:space="preserve">Construction drawings indicating design and location of system </t>
  </si>
  <si>
    <t xml:space="preserve">Construction drawings indicating design and location of system, approved submittal for system and photos of installed system </t>
  </si>
  <si>
    <t>W4.01</t>
  </si>
  <si>
    <t>W4.02</t>
  </si>
  <si>
    <t>W4.03</t>
  </si>
  <si>
    <t>W4.04</t>
  </si>
  <si>
    <t>W4.05</t>
  </si>
  <si>
    <t>W4.06</t>
  </si>
  <si>
    <t>W5.01</t>
  </si>
  <si>
    <t>W5.02</t>
  </si>
  <si>
    <t>Plants/trees from drought-tolerant list</t>
  </si>
  <si>
    <t xml:space="preserve"> 60% drought tolerant</t>
  </si>
  <si>
    <t>80% drought tolerant</t>
  </si>
  <si>
    <t>100% drought tolerant</t>
  </si>
  <si>
    <t xml:space="preserve">Air conditioner condensate collected and used to reduce potable water use </t>
  </si>
  <si>
    <t>Turf/Sod Percentage</t>
  </si>
  <si>
    <t>No Permanent in-Ground Irrigation System</t>
  </si>
  <si>
    <t>Landscape plans and photos of installed vegetation.  Letter verifying compliance with the criteria is signed by one of the following: the landscape architect, a WaterStar or WaterSense Certifier, a Florida Friendly Landscape representative, or a Master Gardener.</t>
  </si>
  <si>
    <t>Plants with similar maintenance grouped together</t>
  </si>
  <si>
    <t>Copy of certificate</t>
  </si>
  <si>
    <t xml:space="preserve">Keep copy of SWPPP &amp; FDEP National Pollutant Discharge Elimination System (NPDES) Notice of Intent (NOI) onsite for contractor to implement &amp; maintain SWPPP Best Management Practices (BMP) as designed by civil engineer or SWPPP designer.  For projects less than 1 acre, implement SWPPP on site as designed by the project Civil Engineer. </t>
  </si>
  <si>
    <t>Details of stormwater pollution prevention plan and photos of installed stormwater pollution prevention measures.</t>
  </si>
  <si>
    <t>Name of Certified FDEP Professional and a copy of the page of the permit application identifying the FDEP individual and their contact information.</t>
  </si>
  <si>
    <t xml:space="preserve">Provide a site plan, in context, so the credit criteria may be verified and a letter from the building owner or civil engineer confirming site as appropriate.  </t>
  </si>
  <si>
    <t>Provide a copy of the Phase II Environmental Site Assessment OR a letter from a local, state or federal regulatory agency confirming that the site is classified as a brownfield.</t>
  </si>
  <si>
    <t>Access to Public Transportation:
 2 Points:  1 route within ¼ mile
 3 Points:  2-4 routes within ¼ mile
 4 Points: 5+ routes within ¼ mile</t>
  </si>
  <si>
    <t xml:space="preserve">Locate the building on a site that is within 1/2 mile of and has safe and walkable access to basic services (this can be measured as the crow flies).  Each type of service may only be counted once, i.e. if there are 3 banks, for the purposes of this checklist that is equal to ONE service.  Services include:  </t>
  </si>
  <si>
    <t>Bank</t>
  </si>
  <si>
    <t>Beauty Shop</t>
  </si>
  <si>
    <t>Bike Share Station</t>
  </si>
  <si>
    <t>Civic Center</t>
  </si>
  <si>
    <t>Community Center </t>
  </si>
  <si>
    <t>Convenience store</t>
  </si>
  <si>
    <t>Daycare center</t>
  </si>
  <si>
    <t>Dry Cleaners</t>
  </si>
  <si>
    <t>Fire station </t>
  </si>
  <si>
    <t>Fitness center or gym </t>
  </si>
  <si>
    <t>Laundromat </t>
  </si>
  <si>
    <t>Library </t>
  </si>
  <si>
    <t>Local Government Facility</t>
  </si>
  <si>
    <t>Medical or dental office </t>
  </si>
  <si>
    <t>Pharmacy </t>
  </si>
  <si>
    <t>Place of worship</t>
  </si>
  <si>
    <t>Police station </t>
  </si>
  <si>
    <t>Post office </t>
  </si>
  <si>
    <t>Restaurant</t>
  </si>
  <si>
    <t>School</t>
  </si>
  <si>
    <t>Senior Care Facility</t>
  </si>
  <si>
    <t>Supermarket</t>
  </si>
  <si>
    <t>Theater</t>
  </si>
  <si>
    <t>Other Neighborhood-serving retail</t>
  </si>
  <si>
    <t>Other office building or major employment center</t>
  </si>
  <si>
    <r>
      <rPr>
        <sz val="10"/>
        <rFont val="Calibri"/>
        <family val="2"/>
      </rPr>
      <t xml:space="preserve">≥ </t>
    </r>
    <r>
      <rPr>
        <sz val="10"/>
        <rFont val="Calibri"/>
        <family val="2"/>
        <scheme val="minor"/>
      </rPr>
      <t>25 services</t>
    </r>
  </si>
  <si>
    <t xml:space="preserve">Copy of project site indicating building footprint, square footage of building footprint and outlining site cleaning operation boundaries and staging areas.  Provide photos of site demonstrating minimal site disturbance.  </t>
  </si>
  <si>
    <t>Exceed minimum zoning requirements for open space by 25%.  Stormwater retention/detention areas may be included in the open space calculations if they are specifically designed for dual use/function, for example, recreation areas that function as dry detention may be included in the calculation.  Earn additional points for shaded open space:  a minimum of 50% of the open space must be shaded by structures or vegetation within 10 years.</t>
  </si>
  <si>
    <t xml:space="preserve">Site Open Space 
2 points:  Increased Open Space
4 points:  Increased Shaded Open Space
</t>
  </si>
  <si>
    <t>Minimize Provided Surface Parking</t>
  </si>
  <si>
    <t>Parking provided on site must be 10% less than the parking required by the local land development codes.</t>
  </si>
  <si>
    <t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materials with a SRI ≥ 78, a LRV ≥ 60, or shaded within 10 years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78 requirement. </t>
  </si>
  <si>
    <t>S2.02</t>
  </si>
  <si>
    <t>S2.03</t>
  </si>
  <si>
    <t>S2.04</t>
  </si>
  <si>
    <t>S2.05</t>
  </si>
  <si>
    <t>S2.06</t>
  </si>
  <si>
    <t>S2.07</t>
  </si>
  <si>
    <t>S2.08</t>
  </si>
  <si>
    <t>S3.01</t>
  </si>
  <si>
    <t>S3.02</t>
  </si>
  <si>
    <t>S3.03</t>
  </si>
  <si>
    <t>S3.04</t>
  </si>
  <si>
    <t>S3.05</t>
  </si>
  <si>
    <t>S4.01</t>
  </si>
  <si>
    <t>S4.02</t>
  </si>
  <si>
    <t>S4.03</t>
  </si>
  <si>
    <t>S7.01</t>
  </si>
  <si>
    <t>S7.02</t>
  </si>
  <si>
    <t>S7.03</t>
  </si>
  <si>
    <t>S7.04</t>
  </si>
  <si>
    <t>S7.05</t>
  </si>
  <si>
    <t>S7.06</t>
  </si>
  <si>
    <t>S8.01</t>
  </si>
  <si>
    <t>S8.02</t>
  </si>
  <si>
    <t>S8.03</t>
  </si>
  <si>
    <t>S9.01</t>
  </si>
  <si>
    <t>S9.02</t>
  </si>
  <si>
    <t>S9.03</t>
  </si>
  <si>
    <t>S9.04</t>
  </si>
  <si>
    <t>H1.01</t>
  </si>
  <si>
    <t>H1.02</t>
  </si>
  <si>
    <t>H1.03</t>
  </si>
  <si>
    <t>H1.04</t>
  </si>
  <si>
    <t>H1.05</t>
  </si>
  <si>
    <t>H1.06</t>
  </si>
  <si>
    <t>H1.07</t>
  </si>
  <si>
    <t>H1.08</t>
  </si>
  <si>
    <t>H2.01</t>
  </si>
  <si>
    <t>H2.02</t>
  </si>
  <si>
    <t>H2.03</t>
  </si>
  <si>
    <t>H2.04</t>
  </si>
  <si>
    <t>H2.05</t>
  </si>
  <si>
    <t>H2.06</t>
  </si>
  <si>
    <t>H2.07</t>
  </si>
  <si>
    <t>H3.01</t>
  </si>
  <si>
    <t>H3.02</t>
  </si>
  <si>
    <t>H4.01</t>
  </si>
  <si>
    <t>H4.02</t>
  </si>
  <si>
    <t>H4.03</t>
  </si>
  <si>
    <t>H4.04</t>
  </si>
  <si>
    <r>
      <rPr>
        <sz val="10"/>
        <color rgb="FFFF0000"/>
        <rFont val="Calibri"/>
        <family val="2"/>
        <scheme val="minor"/>
      </rPr>
      <t>IMPORTANT: If claiming this section, you must enter a value of at least "1" in each cell.</t>
    </r>
    <r>
      <rPr>
        <sz val="10"/>
        <rFont val="Calibri"/>
        <family val="2"/>
        <scheme val="minor"/>
      </rPr>
      <t xml:space="preserve">   To qualify for this credit, a minimum of 20% of the exterior wall surface area minus the glazing must have a SRI &gt;= 60 , LRV &gt;= 60 or be shaded by tree canopy within 10 years.  One additional point is awarded for each additional 20% of reflective or shaded exterior wall surface area.</t>
    </r>
  </si>
  <si>
    <t xml:space="preserve">Civil Engineer stormwater calculations. </t>
  </si>
  <si>
    <t>Civil Engineering stormwater calculations and narrative explaining how the design improves the water quality</t>
  </si>
  <si>
    <t xml:space="preserve">Site plan identifying bike racks and cut sheet of bike racks selected. </t>
  </si>
  <si>
    <t>Floor plan that identifies changing room.</t>
  </si>
  <si>
    <t>Floor plan that identifies the showers.</t>
  </si>
  <si>
    <t>S4.04</t>
  </si>
  <si>
    <t>Points are available based on the percentage of preferred parking and type of accommodations installed.</t>
  </si>
  <si>
    <t>3% of the total parking spaces provided are designated for alternative fuel, hybrid, high capacity or electrical vehicle</t>
  </si>
  <si>
    <t>10% of the total parking spaces are sesigned and constructed to include conduit and dedicated electrical capacity that will allow foro non incasive installation of electric chargers at a future date</t>
  </si>
  <si>
    <t>1.5% of the total parking spaces provided are designated for electrical vehicle charging.  Provide a minimum of one 220 volt 40 Amp outlet at each parking space</t>
  </si>
  <si>
    <t>3% of the total parking spaces provided are designated for electrical vehicle charging.  Provide a minimum of one 220 volt 40 Amp outlet at each parking space</t>
  </si>
  <si>
    <t>Cut sheets of lighting fixtures selected and a copy of the landscape plan that indicates mature growth does not obstruct lights.</t>
  </si>
  <si>
    <t>Exterior lighting is on timers or daylight sensors</t>
  </si>
  <si>
    <t>A minimum of 50% of the installed exterior lighting in controlled by timers or daylight sensors</t>
  </si>
  <si>
    <t>Provide a copy of the dimensioned plan indicating the covered entrance and the square footage of the entrance cover.</t>
  </si>
  <si>
    <t>Letter from mechanical engineer indicating the design achieves an air change effectiveness of 0.9 or greater in each ventilated zone or that the design complies with the recommended design approaches in ASHRAE 2001 Fundamentals Chapter 32, Space Air Diffusion.</t>
  </si>
  <si>
    <t>Copy of the IAQ testing results indicating that the maximum chemical contaminant concentration requirements are not exceeded.</t>
  </si>
  <si>
    <t>Contractor shall maintain all Material Safety Data Sheet (MSDS) highlighting the stated VOC emissions for each adhesive and sealant used in the building.</t>
  </si>
  <si>
    <t>Cut sheets of flooring selections.</t>
  </si>
  <si>
    <t xml:space="preserve">Green Cleaning - Environmentally Friendly Maintenance - Green Cleaning Products in Common Areas </t>
  </si>
  <si>
    <t>Owner shall maintain or contract a cleaning service to maintain the property using only non-toxic cleaning supplies in the regular maintenance of the building. A list of approved supplies must be posted in janitor closets and in common areas such as break rooms and restrooms.  Non-Toxic is defined as having a zero Health Hazard rating on the product’s Material Safety Data Sheet (MSDS) and listed as “non-toxic” for Acute Toxicity under “Section V - Health Information” on the MSDS.  Alternatively the products may be approved by the EPA's Design for Environment program or Green Seal.</t>
  </si>
  <si>
    <t>Provide a list of approved cleaning products for the building</t>
  </si>
  <si>
    <t>Provide a narrative from the mechanical engineer explaining how the project complies with ASHRAE Standard 55-1992, Addenda 1995.</t>
  </si>
  <si>
    <t xml:space="preserve">Provide cut sheets for the wall assembly and fenestration indicating the STC ratings.  </t>
  </si>
  <si>
    <t xml:space="preserve">  </t>
  </si>
  <si>
    <t>4) Questions about criteria and submittal requirements should come from the Designated Professional to FGBC. 
    Ph: 407-777-4914 or email: INFO@floridagreenbuilding.org</t>
  </si>
  <si>
    <t>S2.01</t>
  </si>
  <si>
    <t xml:space="preserve">Irrigated land must comply with all of  the following, additional detail is available in the FGBC Commercial Reference Guide </t>
  </si>
  <si>
    <t>`</t>
  </si>
  <si>
    <t>Category 2:  Energy Points</t>
  </si>
  <si>
    <t>Mechanical engineer will submit a signed letter declaring that the building’s new HVAC&amp;R systems do not use CFC-based refrigerants and a mechanical schedule showing HVAC equipment.</t>
  </si>
  <si>
    <t>Provide a minimum of 6 examples of 3D renderings and conflict reports, Meeting minutes discussing conflict resolution may be submitted in lieu of conflict reports.</t>
  </si>
  <si>
    <t>M1.01</t>
  </si>
  <si>
    <t>M1.02</t>
  </si>
  <si>
    <t xml:space="preserve">Floor plan of existing building, demolition plan, and new building floor plan.   </t>
  </si>
  <si>
    <t>M1.03</t>
  </si>
  <si>
    <t>M2.01</t>
  </si>
  <si>
    <t>Develop and implement a waste management plan, quantifying material diversion goals. Recycle and/or salvage a minimum of 50% of construction, demolition and land clearing waste. Calculations can be done by weight or volume, but must be consistent throughout.  Earn additional points for increased diversion of waste.</t>
  </si>
  <si>
    <t xml:space="preserve">Provide copies of the monthly waste reports indicating diverted waste and calculate the total waste material diversion rate </t>
  </si>
  <si>
    <t>Provide a copy of the contract that highlights the terms of the purchase / lease of floor coverings that will be taken back by the manufacturer for recycling rather than disposal in landfill</t>
  </si>
  <si>
    <t>M2.02</t>
  </si>
  <si>
    <t>M2.03</t>
  </si>
  <si>
    <t>M2.04</t>
  </si>
  <si>
    <t>M2.05</t>
  </si>
  <si>
    <t>M2.06</t>
  </si>
  <si>
    <t>M3.01</t>
  </si>
  <si>
    <t>M3.02</t>
  </si>
  <si>
    <t>M3.03</t>
  </si>
  <si>
    <t xml:space="preserve">Provide copies of the manufacturer’s recommended maintenance procedures for the interior and exterior finishes. </t>
  </si>
  <si>
    <t>Category 6: Materials  (Minimum Required Points:  5, Max 39)</t>
  </si>
  <si>
    <t>Category 5: Health  (Minimum Required Points: 10, Max 42)</t>
  </si>
  <si>
    <t>Design calculations and a narrative from the architect or structural engineer explaining measures taken to improve the buildings resistance to hurricanes.</t>
  </si>
  <si>
    <t>Provide appropriate drawings and specifications, illustrating compliance to all requirements.</t>
  </si>
  <si>
    <t>Provide photos showing all sealed slab penetrations.</t>
  </si>
  <si>
    <t>IPM plan</t>
  </si>
  <si>
    <t>Provide the appropriate drawings illustrating the foundation design, floor elevation and grading requirements. Include a copy of the NFIP Elevation Certificate certified by the surveyor, engineer or architect showing the 100-year flood plain elevation or grade.</t>
  </si>
  <si>
    <t>Provide the appropriate drawings illustrating the building proximity to the coast and the elevations of the FFE and equipment slabs.  Include a copy of the NFIP Elevation Certificate certified by the surveyor, engineer or architect.</t>
  </si>
  <si>
    <t>Project must utilize fire-resistant exterior wall cladding, roof covering or sub-roof, soffit and vent materials. An exterior cladding other than wood or vinyl must be used on all exterior walls. A roof covering other than asphalt shingles or wood shakes must be used on the entire roof. Roof covering fire resistance shall exceed Code requirements by a minimum of one classifications (for example, install Class “A” when Code requires Class “B”). Soffit and vent materials must be other than wood or vinyl. When these parts of the building are compromised, embers from nearby fires can enter into the attic.</t>
  </si>
  <si>
    <t>Category 7: Disaster Mitigation  (Minimum Required Points:  10, Max 33)</t>
  </si>
  <si>
    <t>Category 8</t>
  </si>
  <si>
    <t>Category 1: Project Management Points (Minimum Required Points:  0, Max point 11)</t>
  </si>
  <si>
    <t xml:space="preserve">Submit a copy of the printout of the building from the Target Finder Program.  Please note that there are instances where the Target Finder database does not have enough information to generate a report for your building type.  If you enter your building data and the report results in an error, simply provide a copy of the error report page and you will be awarded 1 point.  </t>
  </si>
  <si>
    <t xml:space="preserve">Floor plan with location of daylight sensors, approved submittals and photos of installed sensors.  </t>
  </si>
  <si>
    <t xml:space="preserve">Floor plan indicating the location of the occupancy sensors, approved submittals and photos of installed sensors.   </t>
  </si>
  <si>
    <t xml:space="preserve">Copy of the “all off” policy or lease agreement and a letter from the lighting designer or MEP that explains the installed system, features and benefits.  </t>
  </si>
  <si>
    <t xml:space="preserve">Signed approved lighting submittal, photos of installed lighting and Watt per square foot calc.  </t>
  </si>
  <si>
    <t xml:space="preserve">Submit the design or orientation modification that was incorporated into the project to reduce solar heat gain as a result of the solar study.  Provide copies of the solar study graphics and outputs.  </t>
  </si>
  <si>
    <t>A floor plan showing the location of the energy monitoring interface device(s), approved submittal for system and photos of the device(s) with the installed information sign.</t>
  </si>
  <si>
    <t>Plant list for the project specifically identifying Florida Friendly low water plants and calculation of percent drought tolerant vegetation.</t>
  </si>
  <si>
    <t>Signed approved submittal and photos of installed fixtures.</t>
  </si>
  <si>
    <t>Construction drawings indicating design and location of system, signed approved submittal of system installed and photos of installed system.</t>
  </si>
  <si>
    <t>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t>
  </si>
  <si>
    <t xml:space="preserve">Site plan indicating total SF of site and total SF of turf, turf calculation as a percentage of the site and or turf square footage as purchased on the plant list invoice.  </t>
  </si>
  <si>
    <t>Copy of landscape plan and letter from the building owner stating that no permanent irrigation will be used at the site</t>
  </si>
  <si>
    <t>Landscape plans and photos of installed mulched vegetation</t>
  </si>
  <si>
    <t>Irrigation system design drawing as installed and irrigation schedule.</t>
  </si>
  <si>
    <t xml:space="preserve">Map of Urban Growth Boundary with project site identified.  </t>
  </si>
  <si>
    <t>Copy of a site plan with the existing conditions at the time of permit application. Copy of Civil demolition plan</t>
  </si>
  <si>
    <t>Regional/Local drawing or transit map highlighting the building location and the fixed rail stations and bus lines and indicate the distances between them. Include a scale bar for distance measurement.</t>
  </si>
  <si>
    <t xml:space="preserve">Aerial context map with building location, and location and type of basic services within ½ mile.  </t>
  </si>
  <si>
    <t>Site plan showing sidewalks and photos of completed installed sidewalks.</t>
  </si>
  <si>
    <t xml:space="preserve">Site plan showing connections and trails.  Include photos of completed site identifying connectivity features.  </t>
  </si>
  <si>
    <t xml:space="preserve">Provide a letter from the project team or a copy of the plans showing the required and provided parking.  Provide additional documentation and explanations if reductions via waivers were factors in the required or provided parking numbers.  </t>
  </si>
  <si>
    <t>Provide construction drawings and photos of structured parking.</t>
  </si>
  <si>
    <t xml:space="preserve">Provide a site plan identifying all the site features and hardscape quantities.  Provide approved submittals and photos of hardscape materials and photos of installed hardscape.  
2 point:  40% hardscape coverage
3 point:  60% hardscape coverage
4 point:  80% hardscape coverage
</t>
  </si>
  <si>
    <t>Plan identifying location of preferred parking, description of charging apparatus and photos of installed equipment</t>
  </si>
  <si>
    <t xml:space="preserve">Provide a roof drawing with area calculations, signed approved submittal of roof materials and photos of installed roofing where possible.  </t>
  </si>
  <si>
    <t>Provide a cut sheet of the exterior wall coating/paint, shading calculations, and photos of building exterior.</t>
  </si>
  <si>
    <t>Civil Engineering stormwater calculations and narrative indicating quantity and treatment of stormwater collected from adjacent sites.</t>
  </si>
  <si>
    <t xml:space="preserve">Plant list,  detention pond design and photos of final installed stormwater system.  </t>
  </si>
  <si>
    <t xml:space="preserve">Site drawing with pervious hardscape identified, approved submittal of hardscape materials, percolation calculation and photos of installed hardscape.  </t>
  </si>
  <si>
    <t>Site design, stormwater calculations, construction details of low impact development designs and photos of final installed stormwater system.</t>
  </si>
  <si>
    <t xml:space="preserve">Provide signed approved submittal and photos of installed lighting.  </t>
  </si>
  <si>
    <t xml:space="preserve">Provide approved submittal of sensors or timer or lighting submittal indicting sensors are integral to lights.  Include Site plan with location of daylight/motion sensors.  Provide photos of installed sensors and installed lighting.   </t>
  </si>
  <si>
    <t>Photos of no smoking signs installed at all main building entrances are required.  If smoking is allowed on the site, please provide dimensioned site plan indicating designated smoking area indicating the distances to doors and intakes.</t>
  </si>
  <si>
    <t xml:space="preserve">Provide a written copy of the Indoor Air Quality Management Plan and the specifications indicating use of SMACNA guidelines.  Provide photos of installed measures/practices in place during construction of the indoor air quality measures.  </t>
  </si>
  <si>
    <t>Provide copy of approved submittal of eqluipment provided, plans indicating installed locations.  Mechanical engineer may provide a brief narrative indicating system design and function.</t>
  </si>
  <si>
    <t xml:space="preserve">Provide a copy of the signed approved submittal of the equipment used for dehumidification.  The mechanical engineer must provide calculations and narrative describing the removal of latent heat and humidity range that will be maintained by the system.    </t>
  </si>
  <si>
    <t xml:space="preserve">Provide construction detail of the system installed and photos or photos of installed mats and a copy of the maintenance plan/contract.   </t>
  </si>
  <si>
    <t>Construction detail and photos of installed system</t>
  </si>
  <si>
    <t>Provide signed approved submittal for paints and coatings.  Contractor shall maintain all Material Safety Data Sheet (MSDS) highlighting the stated VOC emissions for each adhesive and sealant used in the building.</t>
  </si>
  <si>
    <t xml:space="preserve">Provide signed approved submittal and photos of installed carpet </t>
  </si>
  <si>
    <t xml:space="preserve">Provide signed approved submittal for installed products and manufacturers catalog cut sheet for each composite wood or agrifiber product used in the building indicating that the bonding agent used in each product contains no added urea-formaldehyde.  Also provide photos of installed wood and agrifiber products.  </t>
  </si>
  <si>
    <t>Provide signed approved submittal for insulation materials and manufacturers catalog cut sheet for each insulation product used in the building indicating that it contains no formaldehyde.</t>
  </si>
  <si>
    <t xml:space="preserve">Provide the building floorplan indicating lighting controls, a narrative explaining how occupants can control their immediate environment and cut sheets of lighting selections.  </t>
  </si>
  <si>
    <t xml:space="preserve">Provide plans specifying the daylit areas and daylighting calculations for occupied spaces.  For core and shell buildings, provide the window to wall ratio calculations.  </t>
  </si>
  <si>
    <t xml:space="preserve">Provide a furniture plan of the building; indicate the location of building occupants and their line of site to the outdoors.  For core and shell buildings, provide the window to wall ratio calculations.  </t>
  </si>
  <si>
    <t>Provide a site plan indicating outdoor space, type of cover, square footage and photos.</t>
  </si>
  <si>
    <t xml:space="preserve">Floor plan indicating recycling room and photo of space provided in the building.  </t>
  </si>
  <si>
    <t xml:space="preserve">Submit the completed materials checklist and supporting documentation of the percentages claimed including budget documentation.  </t>
  </si>
  <si>
    <t xml:space="preserve">Submit calculations demonstrating that the project incorporates the required percentage of rapidly renewable products used in the construction of the project.   Submit the completed materials checklist and supporting documentation of the percentages claimed including budget documentation.  </t>
  </si>
  <si>
    <t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t>
  </si>
  <si>
    <t xml:space="preserve">Cut sheets of materials used and the calculations showing percentage of biobased materials used in the construction of the project.  Submit the completed materials checklist and supporting documentation of the percentages claimed including budget documentation.  </t>
  </si>
  <si>
    <t xml:space="preserve">Provide cut sheets for the products calculated as a part of this credit and information about the existing recycling facilities.  This credit may also be claimed if the area has an established C&amp;D waste recycling infrastructure.  </t>
  </si>
  <si>
    <t xml:space="preserve">Provide a floor plan indicating the location of the demountable wall partitions, a calculation of the total LF of partition walls and a calculation of the total LF of demountable walls.  Also provide a cut sheet and photos of the installed wall systems used.  </t>
  </si>
  <si>
    <t xml:space="preserve">Provide plan details identifying the exterior materials, approved submittals and corresponding 30-year warranties for all materials that are 100% exposed.  </t>
  </si>
  <si>
    <t xml:space="preserve">Provide the manufacturer’s cut sheets for the impact resistant products indicating the required approvals and classifications.  Photos of the window stickers and or shop drawings  may also be provided.  </t>
  </si>
  <si>
    <t xml:space="preserve">Signed approved submittal and photos of installed shutters.  </t>
  </si>
  <si>
    <t xml:space="preserve">Approved submittal and photos of installed system  </t>
  </si>
  <si>
    <t xml:space="preserve">A brief narrative describing the features added to comply with the local hurricane shelter requirements.  </t>
  </si>
  <si>
    <t xml:space="preserve">Provide the completed Letter Template, signed by the architect or other responsible party, and appropriate drawings and manufacturer’s cut sheets illustrating the fire resistance of the exterior finish materials.  </t>
  </si>
  <si>
    <t xml:space="preserve">FGBC project team member shall document the cost impact of each energy and water credit the project is pursuing for certification.  Analysis shall include a minimum of two building alternatives considered to achieve the credit, the cost associated with each alternative and calculated annual kWh, gallons of water, and cost savings.  Alternatively, select 3 credits and conduct a cost benefit analysis for 3 energy and or water credits.  Points: 5 points for all Energy and Water credits
 1 point for 3 credits.
</t>
  </si>
  <si>
    <t>INN 05</t>
  </si>
  <si>
    <t>0-30</t>
  </si>
  <si>
    <t>+90</t>
  </si>
  <si>
    <t>31 - 60</t>
  </si>
  <si>
    <t>61 - 90</t>
  </si>
  <si>
    <t>&gt; 90</t>
  </si>
  <si>
    <t xml:space="preserve"> 0 - 30</t>
  </si>
  <si>
    <t>Points Claimed</t>
  </si>
  <si>
    <t>Max Points</t>
  </si>
  <si>
    <t>Current Score</t>
  </si>
  <si>
    <t>Points AWARDED</t>
  </si>
  <si>
    <t>TOTAL</t>
  </si>
  <si>
    <t>Total Needed</t>
  </si>
  <si>
    <t>Points Available</t>
  </si>
  <si>
    <t>PRE</t>
  </si>
  <si>
    <t>SUBMITTAL REQUIRED</t>
  </si>
  <si>
    <t>Submittals: Provide a copy of the green power purchase contract.</t>
  </si>
  <si>
    <t>Submittals: Landscape plan and plant list</t>
  </si>
  <si>
    <t xml:space="preserve">Submittals: Landscape plan indicating vegetation and irrigation zones, location, and type of controller.  </t>
  </si>
  <si>
    <t xml:space="preserve">Submittals: Field inspection report signed by a responsible team member indicating that the rain shut off device is correctly functioning.  </t>
  </si>
  <si>
    <t>Submittals: Plant list for the project specifically identifying Florida Friendly low water plants</t>
  </si>
  <si>
    <t>Submittals: Copy of certificate</t>
  </si>
  <si>
    <t>Submittals: Copy of Notice of Intent</t>
  </si>
  <si>
    <t xml:space="preserve">Submittals: Provide appropriate drawings and specifications, illustrating compliance to all requirements.
</t>
  </si>
  <si>
    <t xml:space="preserve">Submittals: Provide photos showing all sealed slab penetrations.
</t>
  </si>
  <si>
    <t xml:space="preserve">Submittals: IPM plan
</t>
  </si>
  <si>
    <t>SPLIT DESIGN AND REVIEW</t>
  </si>
  <si>
    <t>EXPEDITED REVIEW</t>
  </si>
  <si>
    <t>The FGBC offers an Expedited Review process for an additional $2,500 fee. FGBC would guarantee an “initial” review within 10 business days of receipt of a complete application package, and a subsequent review within 5 business days after receipt of a project’s response to an RFI (Request for Additional Information) from the Project Evaluator. The subsequent review times will ultimately be dependent upon how quickly the Designated Professional responds to any RFI from the Project Evaluator.</t>
  </si>
  <si>
    <t xml:space="preserve"> 0,1,2,3</t>
  </si>
  <si>
    <t xml:space="preserve"> 0,2,3</t>
  </si>
  <si>
    <t xml:space="preserve"> 0,1,2</t>
  </si>
  <si>
    <t>Approved submittal showing filters used and photos of installed filters</t>
  </si>
  <si>
    <t>M1.04</t>
  </si>
  <si>
    <t>M1.05</t>
  </si>
  <si>
    <t xml:space="preserve">Provide calculation and a summary spreadsheet of cost benefit analysis.  Include assumptions regarding interest rates, life of materials, and any other assumptions made for the analysis.  A short narrative must accompany each credit explaining the options reviewed, environmental benefits, and reasoning for final selection for inclusion in the project.
</t>
  </si>
  <si>
    <t>Submit a print out showing the project listed in Portfolio Manager</t>
  </si>
  <si>
    <t>The construction team shall provide a copy of the testing and balancing report.</t>
  </si>
  <si>
    <t>Submit a copy of the Energy Gauge Summit “Total Building Performance Method for Commercial Buildings – Project Summary” (Form 506-2010) or its equivalent) from software approved by the Florida Building Commission that identifies the percent above code minimum the proposed building design has achieved.</t>
  </si>
  <si>
    <t xml:space="preserve">Submit a floor plan of the building indicating the location of the signs, the content for each of the 5 signs, and either a graphic design of the sign or a photo of the actual sign.  </t>
  </si>
  <si>
    <t>A letter signed by the project owner that indicates the date, location, agenda and time of the meeting.  Provide a copy of the attendance sheet and a copy of the preliminary project checklist resulting from the Green Project Meeting.</t>
  </si>
  <si>
    <r>
      <t>Landscape plan and plant list.</t>
    </r>
    <r>
      <rPr>
        <b/>
        <sz val="10"/>
        <rFont val="Calibri"/>
        <family val="2"/>
        <scheme val="minor"/>
      </rPr>
      <t xml:space="preserve">  </t>
    </r>
    <r>
      <rPr>
        <sz val="10"/>
        <rFont val="Calibri"/>
        <family val="2"/>
        <scheme val="minor"/>
      </rPr>
      <t>Letter verifying compliance with the criteria is signed by one of the following: the landscape architect, a WaterStar or WaterSense Certifier, a Florida Friendly Landscape representative, or a Master Gardener.</t>
    </r>
  </si>
  <si>
    <t xml:space="preserve">1 point    ≤ 1.28 gallons per flush (gpf) </t>
  </si>
  <si>
    <t>2 points  dual flush or single &lt;1.1gpf</t>
  </si>
  <si>
    <t>3 points  ≤ 1.00 gpf</t>
  </si>
  <si>
    <t>1 point    ≤ 0.5 gpf</t>
  </si>
  <si>
    <t>2 point    all urinals ≤ 0.125 (1 pint)</t>
  </si>
  <si>
    <t>3 points  waterless</t>
  </si>
  <si>
    <t>3 points  ≤ 0.5 gpm</t>
  </si>
  <si>
    <t>3 points  Motion Sensor self closing faucet (0.25 gal/ycle Max)</t>
  </si>
  <si>
    <t>1 point    dual flush w/ one flush option ≤ 1.6gpf and one ≤ 1.1 gpf</t>
  </si>
  <si>
    <r>
      <t>Letter from the local government indicating that the site is “permit ready” or a preferred site targeted for development.</t>
    </r>
    <r>
      <rPr>
        <b/>
        <sz val="10"/>
        <rFont val="Calibri"/>
        <family val="2"/>
      </rPr>
      <t xml:space="preserve">  </t>
    </r>
  </si>
  <si>
    <r>
      <t>Area map that identifies adjacent properties, their use, and the building site.</t>
    </r>
    <r>
      <rPr>
        <b/>
        <sz val="10"/>
        <rFont val="Calibri"/>
        <family val="2"/>
      </rPr>
      <t xml:space="preserve"> </t>
    </r>
  </si>
  <si>
    <r>
      <t>Site map identifying wetlands, plant list and restoration plan, delineating 25’ upland buffer and showing that no irrigation will be installed within the 25’ upland buffer.</t>
    </r>
    <r>
      <rPr>
        <b/>
        <sz val="10"/>
        <rFont val="Calibri"/>
        <family val="2"/>
      </rPr>
      <t xml:space="preserve"> </t>
    </r>
  </si>
  <si>
    <t>Environemntal Benefit</t>
  </si>
  <si>
    <t>Brief Credit Description</t>
  </si>
  <si>
    <t>Documentation Submitted</t>
  </si>
  <si>
    <t>Category 8:  Innovation</t>
  </si>
  <si>
    <t>IN 01</t>
  </si>
  <si>
    <t>IN 02</t>
  </si>
  <si>
    <t>IN 03</t>
  </si>
  <si>
    <t>IN 04</t>
  </si>
  <si>
    <t>IN 05</t>
  </si>
  <si>
    <t>N/A</t>
  </si>
  <si>
    <t>-</t>
  </si>
  <si>
    <t>CATEGORY 8: Innovation</t>
  </si>
  <si>
    <t>Category 8: Innovative Credits (No Minimum, Max 5)</t>
  </si>
  <si>
    <t>Design and construct such that the average lighting power density for the building, which includes conditioned space and enclosed spaces defined as enclosed with doors, windows ad roof (for instance fire truck bay) and which excludes the structures exterior and parking area shall be &lt; 0.8 W/SF.   Points: 1 – 5:  1 point: &lt; 0.8W/SF, 2 points: &lt; 0.7W/SF, 3 points: &lt; 0.6W/SF, 4 points = 0.5W/SF, 5 points = 0.4W/SF</t>
  </si>
  <si>
    <t>Signed approved lighting submittal, photos of installed lighting. Provide the  Watt per square foot calc that support the 1-5 points claimed.</t>
  </si>
  <si>
    <t>Alternative Fuel Vehicles points 1 - 4</t>
  </si>
  <si>
    <t xml:space="preserve"> </t>
  </si>
  <si>
    <t>E1.01</t>
  </si>
  <si>
    <t>TOTAL AVAILABLE</t>
  </si>
  <si>
    <t>5,10</t>
  </si>
  <si>
    <t>2,4</t>
  </si>
  <si>
    <t xml:space="preserve"> 1,2,3,4</t>
  </si>
  <si>
    <t>M1.02: Recycled Content</t>
  </si>
  <si>
    <t>M1.03: Rapidly Renewable Materials</t>
  </si>
  <si>
    <t>M1.04: Certified Wood</t>
  </si>
  <si>
    <t>M1.05: BioBased Materials</t>
  </si>
  <si>
    <t>M2.03: Recyclable Materials</t>
  </si>
  <si>
    <t>M3.01: Local Manufacturing</t>
  </si>
  <si>
    <t>M3.02:  Local Raw Material Extraction</t>
  </si>
  <si>
    <t>Submitted/Claimed</t>
  </si>
  <si>
    <t>FINAL</t>
  </si>
  <si>
    <t>PRELIMINARY</t>
  </si>
  <si>
    <t>Maybe</t>
  </si>
  <si>
    <t>FGBC AWARDED</t>
  </si>
  <si>
    <t>Comments</t>
  </si>
  <si>
    <t xml:space="preserve"> 0,3,5,10</t>
  </si>
  <si>
    <t>1 point          ≤ 2.0 gpm</t>
  </si>
  <si>
    <t>2 points        ≤ 2.0 gpm</t>
  </si>
  <si>
    <t>3 points        ≤ 1.75 gpf</t>
  </si>
  <si>
    <t>≥ 75% and &lt; 90% of full time occupants can control individual lighting</t>
  </si>
  <si>
    <t>90% of full time occupants can control individual lighting</t>
  </si>
  <si>
    <t xml:space="preserve">The general contractor has on staff or contracts with a FDEP Certified Erosion and Sedimentation Control Professional (Tier 2).  </t>
  </si>
  <si>
    <t>≥ 75% and &lt; 90% of full time occupants can control temperature settings</t>
  </si>
  <si>
    <t>90% of full time occupants can control temperature settings</t>
  </si>
  <si>
    <t>≥ 75% and &lt; 90% of occupied spaces achieve 2% Daylight Factor</t>
  </si>
  <si>
    <t>90% of occupied spaces achieve 2% Daylight Factor</t>
  </si>
  <si>
    <t>≥ 40% and &lt; 60% of certified wood</t>
  </si>
  <si>
    <t>≥ 60% and &lt; 80% of certified wood</t>
  </si>
  <si>
    <t>80% of certified wood</t>
  </si>
  <si>
    <t>≥ 75% and &lt; 90% waste diverted</t>
  </si>
  <si>
    <t>90% waste diverted</t>
  </si>
  <si>
    <t>≥ 5% and &lt; 10% harvested, extracted or recovered within 700 mile radius</t>
  </si>
  <si>
    <t>≥ 10% and &lt; 15% harvested, extracted or recovered within 700 mile radius</t>
  </si>
  <si>
    <r>
      <t>1) Complete the information in the</t>
    </r>
    <r>
      <rPr>
        <b/>
        <sz val="12"/>
        <rFont val="Arial"/>
        <family val="2"/>
      </rPr>
      <t xml:space="preserve"> Project Registration and Team</t>
    </r>
    <r>
      <rPr>
        <sz val="12"/>
        <rFont val="Arial"/>
        <family val="2"/>
      </rPr>
      <t xml:space="preserve"> tab and submit it with the a </t>
    </r>
    <r>
      <rPr>
        <u/>
        <sz val="12"/>
        <rFont val="Arial"/>
        <family val="2"/>
      </rPr>
      <t>minimum</t>
    </r>
    <r>
      <rPr>
        <sz val="12"/>
        <rFont val="Arial"/>
        <family val="2"/>
      </rPr>
      <t xml:space="preserve"> deposit of $500 to the Florida Green Building Coalition</t>
    </r>
  </si>
  <si>
    <r>
      <t xml:space="preserve">1) The FGBC Commercial Building Standard version in effect when the building is </t>
    </r>
    <r>
      <rPr>
        <u/>
        <sz val="12"/>
        <rFont val="Arial"/>
        <family val="2"/>
      </rPr>
      <t>permitted</t>
    </r>
    <r>
      <rPr>
        <sz val="12"/>
        <rFont val="Arial"/>
        <family val="2"/>
      </rPr>
      <t xml:space="preserve"> is the checklist that must be used to certify the project.  However, you may opt to use a newer version if available.  </t>
    </r>
  </si>
  <si>
    <r>
      <t>3) Select items to obtain the minimum number of points listed for each category (category minimums). 
The sum of the minimums totals 95 points. Accumulate at least an additional 5 points of your choice to obtain the required 100 total points to qualify for certification. NOTE: If any category minimums are not achieved, those point deficiencies are added to the total minimum required score of 100, creating an "</t>
    </r>
    <r>
      <rPr>
        <b/>
        <u/>
        <sz val="12"/>
        <rFont val="Arial"/>
        <family val="2"/>
      </rPr>
      <t>adjusted minimum required points</t>
    </r>
    <r>
      <rPr>
        <sz val="12"/>
        <rFont val="Arial"/>
        <family val="2"/>
      </rPr>
      <t>" (the points YOUR project must achieve for certification). Example: Applicant elects to achieve only 10 points from a category with a minimum of 15. Applicant may still qualify for certification if: total points equal or exceed 100 + [15-10] = 105.)  Note that category maximums cannot be exceeded at any time.</t>
    </r>
  </si>
  <si>
    <r>
      <t xml:space="preserve">4) </t>
    </r>
    <r>
      <rPr>
        <b/>
        <sz val="12"/>
        <color rgb="FFFF0000"/>
        <rFont val="Arial"/>
        <family val="2"/>
      </rPr>
      <t>Refer to the Reference Guide for "required submittals" and other advisory information.</t>
    </r>
  </si>
  <si>
    <r>
      <t>The FGBC Green Commercial Building Certification program uses a tiered rating system</t>
    </r>
    <r>
      <rPr>
        <sz val="12"/>
        <color rgb="FF0070C0"/>
        <rFont val="Arial"/>
        <family val="2"/>
      </rPr>
      <t xml:space="preserve">.  </t>
    </r>
    <r>
      <rPr>
        <sz val="12"/>
        <color theme="1"/>
        <rFont val="Arial"/>
        <family val="2"/>
      </rPr>
      <t>Certification is awarded at different levels according to points achieved over the project's adjusted minimum point threshold.</t>
    </r>
  </si>
  <si>
    <r>
      <t xml:space="preserve">Contact your </t>
    </r>
    <r>
      <rPr>
        <b/>
        <sz val="12"/>
        <color theme="1"/>
        <rFont val="Arial"/>
        <family val="2"/>
      </rPr>
      <t>Project Evaluator</t>
    </r>
    <r>
      <rPr>
        <sz val="12"/>
        <color theme="1"/>
        <rFont val="Arial"/>
        <family val="2"/>
      </rPr>
      <t xml:space="preserve"> </t>
    </r>
  </si>
  <si>
    <t xml:space="preserve">Submit performance based energy calculations indicating base/required energy performance for passing Florida Energy code and designed building energy performance of the building as designed. For example, if using Energy Gauge Summit® the results report indicates the “Passing Criteria” and the “Design (including any credits) numbers.  These are the numbers used to calculate the energy performance percentage better than code used to determine the points received for this credit.    </t>
  </si>
  <si>
    <t xml:space="preserve">Earn 2 points for each percentage point below Florida Energy Code up to 60 points.  </t>
  </si>
  <si>
    <t>Note:  This information is usually found on the bottom of page 4 or top of page 5 of the Energy Gauge Summit Output Report</t>
  </si>
  <si>
    <t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t>
  </si>
  <si>
    <t xml:space="preserve">Energy Performance Improvements greater than 30% below the Florida Energy Code:
	It is FGBC’s intent to encourage conservation and the reduction of energy use in the building environment.  The FGBC Certification programs are designed to encompass a broad spectrum of green building and sustainable construction practices including energy, water, site, health, materials, and disaster mitigation.  If your project achieved the required minimum points in each category the project may claim additional points, 2 points for each percentage greater than 31% energy use reduction, in the innovative credit category. </t>
  </si>
  <si>
    <t>Passing Requires (X%)</t>
  </si>
  <si>
    <t>1 point for 50% for 1 year</t>
  </si>
  <si>
    <t>3 points for 100% for 2 year</t>
  </si>
  <si>
    <t xml:space="preserve">2 points for 100% for 1 year </t>
  </si>
  <si>
    <t xml:space="preserve">Provide a percentage of the building’s electricity from renewable sources by engaging in at least a one-year renewable energy contract to purchase green power.  Earn one point for each 50% of the building total annual energy demand from certified green power generator for one year, i.e. purchase/contract 50% for 1 year, 2 points purchase/contract 100% for 1 year OR 3 points for 100% for 2 years.  The FGBC Checklist requires that you enter the kWh that are being purchased and the length of the contract.    </t>
  </si>
  <si>
    <t>1 point ≥ 50% and &lt; 75% of building square footage equipped with daylight sensors</t>
  </si>
  <si>
    <t>2 points  ≥ 75% of building square footage equipped with daylight sensors</t>
  </si>
  <si>
    <t xml:space="preserve">Earn one point for 50% or 2 points for greater than 75% of the building, based on total square feet, which are equipped with daylighting sensors.  Daylighting sensors installed shall provide controls that automatically reduce lighting power in response to available daylighting either by continuous daylight dimming OR a combination of stepped switching and daylight-sensing automatic controls, which are capable of incrementally reducing the light level in step automatically and turning the lights off automatically.   </t>
  </si>
  <si>
    <t xml:space="preserve">Field inspection report signed by a responsible team member indicating that the rain shut off device is correctly functioning.  </t>
  </si>
  <si>
    <t>15% to &lt; 20%</t>
  </si>
  <si>
    <t>10% to &lt; 15%</t>
  </si>
  <si>
    <t>20% to &lt; 25%</t>
  </si>
  <si>
    <t>25% or greater</t>
  </si>
  <si>
    <t>5% to &lt; 10%</t>
  </si>
  <si>
    <t>15% or greater</t>
  </si>
  <si>
    <t>10% or greater</t>
  </si>
  <si>
    <t>Enter the buildings  total  kWh projected annually</t>
  </si>
  <si>
    <t xml:space="preserve">Design a mechanical ventilation system to include a minimum MERV 8 or 13 air filter.  This credit requires the use of one filter during construction and a new filter installed pre occupancy.  </t>
  </si>
  <si>
    <t xml:space="preserve">&gt; 20% harvested, extracted or recovered within 700-mile radius </t>
  </si>
  <si>
    <t xml:space="preserve">High-volume ( &gt;0.5pgm)  irrigation does not exceed 60% of landscape area </t>
  </si>
  <si>
    <t>Enter the total SF building wall area that has a SRI &gt;= 60</t>
  </si>
  <si>
    <t xml:space="preserve"> Effective Date: January 01, 2023
Required:  January 1, 2024</t>
  </si>
  <si>
    <t>2) Submit the completed Checklist, all supporting documents, and payment to the Florida Green Building Coalition. Electronic submissions can be via the BuilderTrend.  https://buildertrend.net</t>
  </si>
  <si>
    <t xml:space="preserve">The FGBC offers a Split Design and Construction review process.  Projects may be submitted prior to construction completion for a split review. The review will consist of prerequisites and credits that may be verified prior to construction completion. Additional project fees of $750 must be submitted with 50% of the total certification fee to initiate a split review.  </t>
  </si>
  <si>
    <t>Provide documentation of design charrette, virtual or in person, such as a copy of the meeting agenda, outline of notes, dated sign in sheet and or screen captures of the virtual attendees.  Provide a copy of the FGBC Checklist that resulted from the Charrette.</t>
  </si>
  <si>
    <t>Prerequisite 2</t>
  </si>
  <si>
    <t xml:space="preserve">Green COMMERCIAL Designated Professional </t>
  </si>
  <si>
    <t xml:space="preserve">The project team includes a certified FGBC COMMERCIAL Green Designated Professional.  </t>
  </si>
  <si>
    <t xml:space="preserve">Copy of FGBC Green COMMERCIAL Designated Professional Certificate.  </t>
  </si>
  <si>
    <t>Comprehensive Design Charrette/Design Team Training</t>
  </si>
  <si>
    <t>Prior to 100% Construction Documents (CD’s) the design team, owner and project team decision makers must participate in a green project training.  This training must be specific to the FGBC Green COMMERCIAL Standard and may be offered by the FGBC or the FGBC Designated Professional for the project. Attendees must include a participant from all disciplines currently under contract for the project.</t>
  </si>
  <si>
    <t xml:space="preserve">Provide training content documentation, means of training, and dated sign in sheet </t>
  </si>
  <si>
    <t>PM1.01</t>
  </si>
  <si>
    <t>PM1.02</t>
  </si>
  <si>
    <t>Construction Team Training</t>
  </si>
  <si>
    <t xml:space="preserve">Design team, Owner, Project Team Decision Makers, General Contractor, and subcontractors currently under contract for the project participate in an FGBC High-Rise training that addresses the overall certification standard and focuses on the credits targeted by the high-rise project. Subcontractors associated with the following activities must be trained prior to commencing VERTICAL work on the site:  General Contracting, MEP, HVAC, irrigation, and interior finishes.  Multiple trainings may be required to properly educate the construction team.  </t>
  </si>
  <si>
    <t xml:space="preserve">Provide training content documentation, means of training and a dated sign-in sheet.   </t>
  </si>
  <si>
    <t>PM1.03</t>
  </si>
  <si>
    <t>Facility Manager &amp; Staff Training</t>
  </si>
  <si>
    <t xml:space="preserve">Provide training content documentation, means of training and a dated sign-in sheet.   If training is recorded for use by future staff provide link to training video. </t>
  </si>
  <si>
    <t>PM1.04</t>
  </si>
  <si>
    <t>Green Website</t>
  </si>
  <si>
    <t>Provide information on the project website regarding the FGBC green certification of the project, a link to the project score sheet, information on green operation and maintenance, helpful links regarding FGBC, energy efficiency, water efficiency, and healthy buildings.</t>
  </si>
  <si>
    <t>Provide the web address and copies of the content</t>
  </si>
  <si>
    <t>PM1.05</t>
  </si>
  <si>
    <t>Provide permanently installed signage that educates building occupants and visitors of the sustainable features and benefits that are incorporated into the building.  A minimum of 5 signs must be placed in public/common/high traffic areas of the building to receive this credit.  Education may be displayed in common areas by electronic means as an alternative to physical signs.</t>
  </si>
  <si>
    <t>PM2.00</t>
  </si>
  <si>
    <t xml:space="preserve">FGBC Designated Professional in coordination with the General Contractor and Owner shall document the cost impact of the energy and water credits.  Earn 1 point for each energy or water credit Cost-Benefit Analysis.  Analysis shall include a minimum of two building alternatives considered to achieve the credit, the cost associated with each alternative and calculated annual kWh, gallons of water, and cost savings. </t>
  </si>
  <si>
    <t xml:space="preserve">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t>
  </si>
  <si>
    <t>PM3.00</t>
  </si>
  <si>
    <t xml:space="preserve">1.  Mechanical Electrical Plumbing (MEP) Engineering Firm, Commissioning Agent or Independent inspector representing the owner works with the Architect or design team leader to verify field installed equipment meet OPR, BOD and is installed and operating correctly. Testing and verification must include at a minimum, Heating, Ventilation, Air Conditioning and Refrigeration (HVAC&amp;R) systems &amp; controls and shall be performed by a licensed engineer or a professional certified by the National Environmental Balancing Bureau (NEBB), the Associated Air Balance Council (AABC), or other nationally accredited organization. For residential units, perform a comfort balance on a minimum of 1 of each unit type to verify that the CFM is consistent with the Manual D's
2.  Functional Testing of the lighting systems and controls, renewable energy systems, hot water system, and energy and water measurement devices as determined by the project engineer of record.
For buildings with less than 40 tons or HVAC:  Verify field installed equipment meet the OPR, BOD and are installed and operating correctly.  Field verify cfm provided is as designed by the engineer of record, verify air temperature at vent is 55 degrees and if mechanically supplied dedicated outside air is present, verify the quantity of ventilation air.  </t>
  </si>
  <si>
    <t>The design team shall provide a copy of the testing and balancing report.</t>
  </si>
  <si>
    <t xml:space="preserve">Building must perform the minimum required by the Florida Commercial Building Energy Code when the building is permitted - as verified by the Energy Gauge Summit Fla/Com software or other state approved performance-based software.  A whole building performance model is required, projects using software such as ComCheck will comply with this prerequisite but will not receive points under credit E4.  </t>
  </si>
  <si>
    <r>
      <rPr>
        <b/>
        <sz val="10"/>
        <rFont val="Calibri"/>
        <family val="2"/>
        <scheme val="minor"/>
      </rPr>
      <t xml:space="preserve">Advanced Building Systems Commissioning: </t>
    </r>
    <r>
      <rPr>
        <sz val="10"/>
        <rFont val="Calibri"/>
        <family val="2"/>
        <scheme val="minor"/>
      </rPr>
      <t xml:space="preserve">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1.	Review contractor submittals.
2.	Verify inclusion of systems manual requirements in construction documents.
3.	Verify inclusion of operator and occupant training requirements in construction documents. 
4.	Verify systems manual updates and delivery.
5.	Verify operator and occupant training delivery and effectiveness.
6.	Verify seasonal testing.
7.	Review building operations 10 months after substantial completion.
8.	Develop an on-going commissioning plan.
The minimum requirements for serving as the commissioning agent for advanced commissioning are serving as the commissioning agent of record on at least two (2) projects certified by a state or nationally recognized green certification program.. 
</t>
    </r>
  </si>
  <si>
    <t>Copy of signed contract explaining scope of work (contract amount may be excluded).  Provide a copy of the CxA design document review report provided to the owner and design team, provide a copy of the review notes of the specifications provided to the design team, provide a copy of the owner manual for re-commissioning and copy of building operation review contract.</t>
  </si>
  <si>
    <t>This credit has been removed as occupancy sensors are required by the 2020 Florida Building Code</t>
  </si>
  <si>
    <t>Building lighting is designed to turn off after regular business hours.  This may be achieved by lighting controls, timers, or motion, occupancy, vacancy sensors with override.  Lighting required for safety and security except.</t>
  </si>
  <si>
    <t xml:space="preserve">Provide electrical drawings, approved submittal for sensors and photos of installed sensors </t>
  </si>
  <si>
    <r>
      <rPr>
        <b/>
        <sz val="10"/>
        <rFont val="Calibri"/>
        <family val="2"/>
        <scheme val="minor"/>
      </rPr>
      <t>Additional Building Systems Commissioning</t>
    </r>
    <r>
      <rPr>
        <sz val="10"/>
        <rFont val="Calibri"/>
        <family val="2"/>
        <scheme val="minor"/>
      </rPr>
      <t>:  Commissioning shall also include building envelope, elevators, commercial kitchen equipment, and any other equipment as recommended by the CxA.</t>
    </r>
  </si>
  <si>
    <t xml:space="preserve"> 1-20</t>
  </si>
  <si>
    <t>Landscape comprised of no invasive plants. NO category 1 plants.  Use of no category II plants is highly recommended.</t>
  </si>
  <si>
    <t>Drought Tolerant Landscape, 50%</t>
  </si>
  <si>
    <t>Landscaped area is a minimum of 50% Drought Tolerant Plants</t>
  </si>
  <si>
    <t>3 point          ≤ 1.5 gpm</t>
  </si>
  <si>
    <t>4 points        ≤ 1.0 gpm</t>
  </si>
  <si>
    <t>4 points        ≤ 1.5 gpf</t>
  </si>
  <si>
    <t>1 point  All residential style dishwashers are Energy Star Qualified with Water Factor (WF ≤ 7.0)</t>
  </si>
  <si>
    <t>2 points   dual flush w/ one flush option ≤ 1.28 gpf and one ≤ 1.1 gpf</t>
  </si>
  <si>
    <t>3 points  all single-flush toilets with ≤ 1.1 gpf</t>
  </si>
  <si>
    <t xml:space="preserve">All installed toilets must have a minimum MaP (Maximum Performance) rating of 800 OR are WaterSense Certified.  For Dual Flush toilets, to receive one point, ONE of the two flush options must be ≤ 1.1gpf.  </t>
  </si>
  <si>
    <r>
      <rPr>
        <b/>
        <sz val="10"/>
        <rFont val="Calibri"/>
        <family val="2"/>
        <scheme val="minor"/>
      </rPr>
      <t xml:space="preserve">All kitchen faucets </t>
    </r>
    <r>
      <rPr>
        <sz val="10"/>
        <rFont val="Calibri"/>
        <family val="2"/>
        <scheme val="minor"/>
      </rPr>
      <t xml:space="preserve">must have a flow rate less than or equal to 2.0 gpm.  This includes break rooms, commercial kitchen or any other kitchen. </t>
    </r>
  </si>
  <si>
    <t xml:space="preserve">Greywater system is installed to reduce demand on potable water.  System must have a specific collection source and a dedicated use.  Greywater system is installed to reduce demand on potable water.  System must have a specific collection source and a dedicated use.  </t>
  </si>
  <si>
    <t xml:space="preserve">Greywater system is installed to reduce demand on potable water.  System must have a specific collection source and a dedicated use.  </t>
  </si>
  <si>
    <t xml:space="preserve">Collect, treat, and use AC condensate as a supplement for potable water.  </t>
  </si>
  <si>
    <t>3 point</t>
  </si>
  <si>
    <t xml:space="preserve">Collect, treat, and use greywater from all interior sources to supply the water used for toilet/urinal flushing.  Collected and treated greywater must supply a minimum of 25% of the water required for toilet/urinal flushing. </t>
  </si>
  <si>
    <t xml:space="preserve">Collect, treat, and use greywater from all interior sources and treated to potable standards for use throughout the building. Greywater collected must provide a minimum of 25% of the buildings annual water use. </t>
  </si>
  <si>
    <t>Collect, treat, and use rainwater to supply 50.0% of the water used for irrigation.</t>
  </si>
  <si>
    <t xml:space="preserve">Collect, treat, and use rainwater to supply 100.0% of the water used for irrigation.   </t>
  </si>
  <si>
    <t xml:space="preserve">Collect, treat, and use rainwater to supply 1.0% of the annual cooling tower make up water.   </t>
  </si>
  <si>
    <t xml:space="preserve">Collect, treat, and use rainwater to supply 2.0% of the annual cooling tower make up water.  </t>
  </si>
  <si>
    <t xml:space="preserve">Collection for toilet/urinal flushing.  Collected rainwater must supply a minimum of 25% of the water required for toilet/urinal flushing. </t>
  </si>
  <si>
    <t>W3.02</t>
  </si>
  <si>
    <t>W3.01</t>
  </si>
  <si>
    <t>Construction detail and signed approved submittal.</t>
  </si>
  <si>
    <r>
      <rPr>
        <b/>
        <sz val="10"/>
        <rFont val="Calibri"/>
        <family val="2"/>
      </rPr>
      <t>Cooling Tower Water Conservation</t>
    </r>
    <r>
      <rPr>
        <sz val="10"/>
        <rFont val="Calibri"/>
        <family val="2"/>
      </rPr>
      <t xml:space="preserve"> -Install conductivity meter to monitor cooling tower water chemistry to minimize make up water needs.  Maximize the number of cycles of concentration by using a conductivity meter to determine water replacement and blow downs.  </t>
    </r>
  </si>
  <si>
    <r>
      <rPr>
        <b/>
        <sz val="10"/>
        <rFont val="Calibri"/>
        <family val="2"/>
        <scheme val="minor"/>
      </rPr>
      <t>Rainwater Harvesting</t>
    </r>
    <r>
      <rPr>
        <sz val="10"/>
        <rFont val="Calibri"/>
        <family val="2"/>
        <scheme val="minor"/>
      </rPr>
      <t xml:space="preserve">-Install rainwater harvesting collection and storage system.  The minimum requirement for this credit is a simple collection system, which for all intents and purposes would be for demonstration.  Achieve additional points, per the break down below, as the rainwater collection system increases in functional use to replace both potable and non potable water.  </t>
    </r>
  </si>
  <si>
    <r>
      <rPr>
        <b/>
        <sz val="10"/>
        <rFont val="Calibri"/>
        <family val="2"/>
        <scheme val="minor"/>
      </rPr>
      <t>Florida Friendly Drought-Tolerant Landscape</t>
    </r>
    <r>
      <rPr>
        <sz val="10"/>
        <rFont val="Calibri"/>
        <family val="2"/>
        <scheme val="minor"/>
      </rPr>
      <t>-Use of at least 60% of the plants and trees incorporated into the landscape are from a local drought tolerant list; 2 points are available if 80% are from such a list; and 3 points are available if 100% of the plants and trees are from such a list.  A minimum of twelve total plants must be present in the landscape to qualify for the credit.</t>
    </r>
  </si>
  <si>
    <t>W6.01</t>
  </si>
  <si>
    <r>
      <rPr>
        <b/>
        <sz val="10"/>
        <rFont val="Calibri"/>
        <family val="2"/>
        <scheme val="minor"/>
      </rPr>
      <t>All plants/trees selected to be compatible with local environment / microclimate-</t>
    </r>
    <r>
      <rPr>
        <sz val="10"/>
        <rFont val="Calibri"/>
        <family val="2"/>
        <scheme val="minor"/>
      </rPr>
      <t>All plants (including shrubs, groundcovers, and vines and trees) are compatible with their location in the landscape</t>
    </r>
  </si>
  <si>
    <r>
      <rPr>
        <b/>
        <sz val="10"/>
        <rFont val="Calibri"/>
        <family val="2"/>
        <scheme val="minor"/>
      </rPr>
      <t>Plants with similar maintenance grouped together-</t>
    </r>
    <r>
      <rPr>
        <sz val="10"/>
        <rFont val="Calibri"/>
        <family val="2"/>
        <scheme val="minor"/>
      </rPr>
      <t>Landscape is planned and installed according to plant maintenance requirements such that similar maintenance plants are grouped together</t>
    </r>
  </si>
  <si>
    <r>
      <rPr>
        <b/>
        <sz val="10"/>
        <rFont val="Calibri"/>
        <family val="2"/>
        <scheme val="minor"/>
      </rPr>
      <t>Mulch (non-cypress) applied 3"-4" deep</t>
    </r>
    <r>
      <rPr>
        <sz val="10"/>
        <rFont val="Calibri"/>
        <family val="2"/>
        <scheme val="minor"/>
      </rPr>
      <t xml:space="preserve">- Apply 3-4” of mulch around plants and trees (extending out to drip line) and in landscaped beds avoiding volcano mulching.  </t>
    </r>
  </si>
  <si>
    <t>Silver certification</t>
  </si>
  <si>
    <t>Gold certification</t>
  </si>
  <si>
    <t xml:space="preserve">2 points    </t>
  </si>
  <si>
    <t xml:space="preserve">5 points    </t>
  </si>
  <si>
    <t>7 points</t>
  </si>
  <si>
    <t>W6.02</t>
  </si>
  <si>
    <t>W6.03</t>
  </si>
  <si>
    <t>W6.04</t>
  </si>
  <si>
    <r>
      <rPr>
        <b/>
        <sz val="10"/>
        <rFont val="Calibri"/>
        <family val="2"/>
        <scheme val="minor"/>
      </rPr>
      <t>Micro-irrigation (irrigation with a maximum application rate of 0.5 gallons per minute) used and irrigated to FGBC Standard</t>
    </r>
    <r>
      <rPr>
        <sz val="10"/>
        <rFont val="Calibri"/>
        <family val="2"/>
        <scheme val="minor"/>
      </rPr>
      <t xml:space="preserve"> -All irrigation must be micro irrigation, system must include a rain sensor and controller, and the owner must be provided with the irrigation plan, management plan and instructions. </t>
    </r>
  </si>
  <si>
    <r>
      <t>Advanced Irrigation Control Systems</t>
    </r>
    <r>
      <rPr>
        <sz val="10"/>
        <rFont val="Calibri"/>
        <family val="2"/>
        <scheme val="minor"/>
      </rPr>
      <t>-Install irrigation control systems that are controlled by Soil moisture sensors or other WaterSense weather-based Wi-Fi enabled irrigation controllers at both the ground level and amenity decks with irrigation.</t>
    </r>
  </si>
  <si>
    <t>Cut sheet of sensor and photos of innovative equipment</t>
  </si>
  <si>
    <t>Provide a signed letter from the project owner.</t>
  </si>
  <si>
    <t>Copy of the irrigation design, and photos of installed irrigation.</t>
  </si>
  <si>
    <t>W7</t>
  </si>
  <si>
    <t>W7.01</t>
  </si>
  <si>
    <t>Water Source Conservation</t>
  </si>
  <si>
    <r>
      <rPr>
        <b/>
        <sz val="10"/>
        <rFont val="Calibri"/>
        <family val="2"/>
        <scheme val="minor"/>
      </rPr>
      <t>Reclaimed Water for Irrigation</t>
    </r>
    <r>
      <rPr>
        <sz val="10"/>
        <rFont val="Calibri"/>
        <family val="2"/>
        <scheme val="minor"/>
      </rPr>
      <t xml:space="preserve">-Irrigation uses non potable water, is metered and fee structure is based on volume used.  </t>
    </r>
  </si>
  <si>
    <t>All irrigation using non potable water</t>
  </si>
  <si>
    <t>Meter on reclaimed irrigation system</t>
  </si>
  <si>
    <t xml:space="preserve">Volume-based pricing arrangement </t>
  </si>
  <si>
    <t xml:space="preserve">Construction drawings details showing reuse water supply and meter(s).  Provide fee structure from entity supplying reuse water. </t>
  </si>
  <si>
    <t>3 points.   All commercial dishwasher &lt;1.2 gallons per rack for fill and dump machines or &lt; 0.9 gallons per rack for all other types.  Under counter machines &lt;  1.0 gallon per rack for high temperature and &lt; 1.7 gallon per rack for low temperature</t>
  </si>
  <si>
    <t>2 points    All residential style dishwashers are Energy Star Qualified with Water Factor (WF ≤ 5.8)</t>
  </si>
  <si>
    <r>
      <t xml:space="preserve">Irrigated land must comply with </t>
    </r>
    <r>
      <rPr>
        <b/>
        <sz val="10"/>
        <rFont val="Calibri"/>
        <family val="2"/>
        <scheme val="minor"/>
      </rPr>
      <t>ALL</t>
    </r>
    <r>
      <rPr>
        <sz val="10"/>
        <rFont val="Calibri"/>
        <family val="2"/>
        <scheme val="minor"/>
      </rPr>
      <t xml:space="preserve"> of  the following, additional detail is available in the FGBC Commercial Reference Guide </t>
    </r>
  </si>
  <si>
    <t>5-10</t>
  </si>
  <si>
    <t>Stormwater Pollution Prevention Plan (SWPPP) and Florida Department of Environmental Protection (FDEP) Notice of Intent (NOI) onsite</t>
  </si>
  <si>
    <t>Locate building on a site that is listed as "Permit Ready" and designated by local government as preferred growth area.  Sites such as:  
1.	 Parcels on a master concept plan designated for future use
2.	EPA National Priorities List, Federal Empowerment Zones
3.	Federal Enterprise Communities
4.	Department of Treasury Community Financial Institutions Fund Qualified Low-income Communities
5.	U.S. Department of Housing and Urban Development Qualified Census Tract (QCT) or Difficult Development Areas (DDA)</t>
  </si>
  <si>
    <t xml:space="preserve">Access to Public Transportation:
2 Points:  60 weekday and 40 weekend trips 
3 Points:  76 weekday and 50 weekend trips
4 Points: 100 weekday and 65 weekend trips </t>
  </si>
  <si>
    <t>Site is located within 1/2 mile of an existing or funded rail node OR within 1/4 mile of at least 1 active bus stop (this must be measured as a safe walk).</t>
  </si>
  <si>
    <t>Locate the building on a site that is within 1 mile of residential developments with the minimum density of 20 units per acre (this can be measured as the crow flies).  Buildings that integrate residential units at a density of 20 dwelling units per acre also qualify for this credit.</t>
  </si>
  <si>
    <t>Unique Service not stated in list</t>
  </si>
  <si>
    <t xml:space="preserve">Limit site disturbance to a maximum of 40 feet beyond the building footprint and 25 feet beyond any parking or site amenity.  </t>
  </si>
  <si>
    <t>Provide a site plan with the building footprint, square footage of building footprint (or a copy of the local zoning open space requirements) that shows the designated open space and landscape plan.  If claiming shaded area using trees, also provide a list of trees and their projected canopies after 10 years</t>
  </si>
  <si>
    <t xml:space="preserve">Provide sidewalks for all paths marked for use by the building occupants.  Sidewalks shall be a minimum of 5’ wide (unless connecting to a sidewalk of different width), stable, firm, slip-resistant materials.  </t>
  </si>
  <si>
    <t xml:space="preserve">Provide connections to adjacent sites via sidewalks, bike paths, and trails.  A minimum of a 2-mile radius of connectivity must be provided to claim this credit.  </t>
  </si>
  <si>
    <t>Parking Capacity</t>
  </si>
  <si>
    <t>Pursue parking reduction via waiver, variance, or shared parking agreement.  Parking quantity required must be less than the base parking ratio calculation.
Points:	1-3
1 point:  Provide less parking than required by the base parking ratio calculation.
1 point:  Enter into a shared parking use agreement with surrounding properties.
2 points:  Provide 5% less parking than required by the base parking ratio calculation.
3 points:  Provide 10% less parking than required by the base parking ratio calculation.</t>
  </si>
  <si>
    <t>Provide a calculation of the zoning required parking spaces, a letter from the local jurisdiction indicating the projects parking requirements and a site plan with a total parking count.</t>
  </si>
  <si>
    <t>Under Building or Structured Parking</t>
  </si>
  <si>
    <t xml:space="preserve">Provide a site plan identifying all the site features and hardscape quantities.  Provide approved submittals and photos of hardscape materials and photos of installed hardscape.  
</t>
  </si>
  <si>
    <t>S4.05</t>
  </si>
  <si>
    <t>Compact or Automated Parking</t>
  </si>
  <si>
    <t>≥ 10% stacked parking</t>
  </si>
  <si>
    <t>≥ 20% stacked parking</t>
  </si>
  <si>
    <t>≥ 30% stacked parking</t>
  </si>
  <si>
    <t>100% Valet parking</t>
  </si>
  <si>
    <t xml:space="preserve">Incorporate lifts, elevators, or valet parking to reduce the structure required to support the parking demands of the high rise.  Earn 1 point if a minimum of 10% of the total parking spaces provided are stack parking, elevators, or lifts.  Earn 2 points for 20% and 3 points for 30%.   Three points are also available if the project has 100% valet parking.  </t>
  </si>
  <si>
    <t>Detail and description of plan and system</t>
  </si>
  <si>
    <t xml:space="preserve">Provide preferred parking and or accommodations based on the requirements listed below, for alternative fuel, hybrid, high capacity or electrical vehicle.  Points are available based on the percentage of preferred parking and type of accommodations installed.   </t>
  </si>
  <si>
    <t>Project must provide a minimum of 1 changing room per 25,000 SF of building. Single bathrooms may qualify, gang style bathrooms do not.</t>
  </si>
  <si>
    <t>Project must provide securing locations for minimum of 2 bicyclers (1 bike rack) or 1 bike rack per 5,000 square feet of retail and 5,000 SF of commercial.</t>
  </si>
  <si>
    <t>Design exterior lighting such that all exterior luminaires with more than 1000 initial lamp lumens are shielded and all luminaires with more than 3500 initial lamp lumens meet the Full Cutoff IESNA Classification. If the bulb exceeds 26W the lights shall be full cut off luminaires so that no light or brightness from those luminaires crosses the property boundary.</t>
  </si>
  <si>
    <t xml:space="preserve">Lights are Solar Powered
	</t>
  </si>
  <si>
    <t>50% of site lighting</t>
  </si>
  <si>
    <t>70% of site lighting</t>
  </si>
  <si>
    <t xml:space="preserve">90% of site lighting </t>
  </si>
  <si>
    <t>No smoking allowed in the building.  If smoking is allowed on the site, designated smoking areas must be located a minimum of 25 feet away from all doors, operable windows, HVAC equipment, and fresh air intakes.  No smoking signs must be installed at all main building entrances.  No smoking campuses and no smoking buildings also comply with this prerequisite</t>
  </si>
  <si>
    <t>Photos of no smoking signs installed at all main building entrances are required.  If smoking is allowed on the site, please provide dimensioned site plan indicating designated smoking area indicating the distances to doors and intakes.  If no smoking campus or building, please provide the written policy.</t>
  </si>
  <si>
    <t>Indoor Environmental Quality shall be protected during construction according to the Sheet Metal &amp; Air Conditioning Contractors’ National Association (SMACNA) guidelines for occupied buildings under construction.</t>
  </si>
  <si>
    <t xml:space="preserve">Provide copy of the specifications indicating use of SMACNA guidelines, a copy of the written Indoor Air Quality Management (IAQ) Plan and photos of the IAQ procedures in place during construction.    </t>
  </si>
  <si>
    <t>Provide copy of approved submittal of equipment provided, plans indicating installed locations.  Mechanical engineer may provide a brief narrative indicating system design and function.</t>
  </si>
  <si>
    <t>Systems shall be designed to monitor humidity within the building and activate an audible alarm w/ corrective action plan.  System installed to control building humidity such as a desiccant system, enthalpy wheel, heat pipes, or dual path system.  The dehumidification system shall be a centrally located and permanent.</t>
  </si>
  <si>
    <t xml:space="preserve">Project shall employ measures such as permanent walk-off grates or mats located at the building main entrance to reduce pollutant contamination of the building entrances.  If mats are used, the mats must be, at a minimum, the width of the door and 4 feet in the line of travel.  Mats may be placed inside or outside the building entrance, however if placed outside the mat must be under appropriate cover.  A maintenance plan must be included to maintain the integrity of the installed system. </t>
  </si>
  <si>
    <t>Main entrance of the building shall be covered with no less than 50 square feet of roof to protect entrance from rain.  1 point is available for a covered entrance; 2 points are available if there is a covered path from parking to the main entrance or a porte cochere at the main entrance.  1 point 50 SF minimum of covered entrance,  2 points 50 SF minimum covered entrance covered path from parking to main entrance or porte cochere.</t>
  </si>
  <si>
    <t>H1.05.01</t>
  </si>
  <si>
    <t>Common Areas</t>
  </si>
  <si>
    <t>Install MERV 8 Air Filters During Construction</t>
  </si>
  <si>
    <t>Install MERV 8 Air Filters Pre-Occupancy</t>
  </si>
  <si>
    <t>Install MERV 13 Air Filters During Construction</t>
  </si>
  <si>
    <t>Install MERV 13 Air Filters Pre-Occupancy</t>
  </si>
  <si>
    <t>Equip air conditioning systems with UV lights</t>
  </si>
  <si>
    <t xml:space="preserve">Cut sheet of air filter system.  </t>
  </si>
  <si>
    <t>Tenant Spaces</t>
  </si>
  <si>
    <t>H1.05.02</t>
  </si>
  <si>
    <t>Provide for the effective delivery and mixing of fresh air to support the health, safety, comfort and well-being of building occupants</t>
  </si>
  <si>
    <t>Any room(s) containing chemicals or cleaning products for building O&amp;M is ventilated at a minimum of 0.5 cfm per square foot creating negative pressure with respect to the building.  The room must also have a door installed that will automatically close.  The deck-to-deck partition must be sealed.</t>
  </si>
  <si>
    <t>Pre-Occupancy IAQ testing</t>
  </si>
  <si>
    <t>80% of a minimum of the flooring installed shall be classified as hard or resilient and comply with GreenGuard, Floorscore, Declare, RED LIST FREE, Cradle to Cradle, Blue Angel, Greenhealth or similar health related certification.</t>
  </si>
  <si>
    <t xml:space="preserve">All composite wood and agrifiber products that are ultra-low emitting formaldehyde (ULEF) or are no added urea formaldehyde (NAUF).  </t>
  </si>
  <si>
    <t>Provide signed approved submittal for installed products and manufacturers catalog cut sheet for each composite wood or agrifiber product used in the building indicating that the bonding agent used in each product contains no added urea-formaldehyde.  Also provide photos of installed wood and agrifiber products</t>
  </si>
  <si>
    <t>All Insulation products will be free of formaldehyde.
1 point:  Formaldehyde free
2 points:  GreenGuard 
3 points:  GreenGuard Gold or Biobased Insulations</t>
  </si>
  <si>
    <t>H2.08</t>
  </si>
  <si>
    <t xml:space="preserve">Furniture Fixtures and Equipment </t>
  </si>
  <si>
    <t>Provide documentation of furniture purchased and furniture certification</t>
  </si>
  <si>
    <t>Simulation:  Demonstrate, through computer simulation, that a minimum daylight illumination level of 25 footcandles (or 250 lux) at 30 inches above the floor has been achieved in a minimum of 25% of all regularly occupied areas. 
	Measurement:  Demonstrate, through records of indoor light measurements, that a minimum daylight illumination level of 25 footcandles (or 250 lux) has been achieved in at least 75% of all regularly occupied areas.  Measurements must be taken on a 10-foot grid for all occupied spaces and must be recorded on building floor plans. Measurements must be taken under clear sky conditions, at 30" above the floor.
Achieve a minimum glazing factor of 2% in a minimum of 25% of all regularly occupied areas using the following:
	Glazing Factor=((window area (sf))/(Floor area (sf) ))(window Geometry Factor)((Actual Tvis)/(Minimum Tvis))(window height factor)</t>
  </si>
  <si>
    <t>≥ 25% and &lt; 50% of full-time occupants have line of sight to exterior</t>
  </si>
  <si>
    <t>≥ 50% and &lt; 75% of full-time occupants have line of sight to exterior</t>
  </si>
  <si>
    <t>≥ 75% and &lt; 90% of full-time occupants have line of sight to exterior</t>
  </si>
  <si>
    <t>≥ 90% of full-time occupants have line of sight to exterior</t>
  </si>
  <si>
    <t xml:space="preserve">All hardwood used on the project must be FSC, SFI or CSA certified. Use a minimum of 50% certified of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t>
  </si>
  <si>
    <t>Incorporate biobased materials into the project such as solid wood, engineered wood, bamboo, wool, cotton, cork, agricultural fibers, or other bio based materials with at least 50% bio based content.</t>
  </si>
  <si>
    <t xml:space="preserve">Submit signed approved submittal and photos of installed materials.  </t>
  </si>
  <si>
    <t>M1.06</t>
  </si>
  <si>
    <t>Resource Efficient or Panelized Wall Systems</t>
  </si>
  <si>
    <t>Install a minimum of 80% of the non-structural exterior walls must be Autoclaved Aerated Concrete (AAC), Insulated Concrete Forms (ICF), or Structural Insulated Panels (SIPs) or a combination thereof.</t>
  </si>
  <si>
    <t>Photo, detailed plans, or material cut sheets.</t>
  </si>
  <si>
    <t>Recycling for Building and Tenants</t>
  </si>
  <si>
    <t xml:space="preserve">Use finishes systems and materials capable of withstanding the moisture and heat impacts of the local climate for a period of 25 years on 100% of the exposed exterior surfaces.  Exterior surface products must have a minimum of a 25-year warranty.   </t>
  </si>
  <si>
    <t>Provide plan details identifying the exterior materials, approved submittals and corresponding warranty certificate for exterior finish materials</t>
  </si>
  <si>
    <t>≥ 10% and &lt; 20% of building materials manufactured within 700 mile radius</t>
  </si>
  <si>
    <t>≥ 20% and &lt; 30% of building materials manufactured within 700 mile radius</t>
  </si>
  <si>
    <t>≥ 30% and &lt; 40% of building materials manufactured within 700 mile radius</t>
  </si>
  <si>
    <t>&gt;40% of building materials manufactured within 700 mile radius</t>
  </si>
  <si>
    <t xml:space="preserve">Incorporate salvaged, refurbished or reused materials, products and furnishings into the project to earn one point.  </t>
  </si>
  <si>
    <t xml:space="preserve">Resource Reuse </t>
  </si>
  <si>
    <t xml:space="preserve">Submit supporting documentation and photos  </t>
  </si>
  <si>
    <t>Building is engineered to withstand design pressures that are 15% greater than the code requirements for the area.  Additional points available for Fortified Commercial Certification</t>
  </si>
  <si>
    <t xml:space="preserve">2 points  </t>
  </si>
  <si>
    <t xml:space="preserve">2 points     </t>
  </si>
  <si>
    <t>Fortified Roof</t>
  </si>
  <si>
    <t>Fortified Silver</t>
  </si>
  <si>
    <t>Fortified Gold</t>
  </si>
  <si>
    <t>DM1.06</t>
  </si>
  <si>
    <t>Shelter in Place</t>
  </si>
  <si>
    <t>Provide generation needs calculation and corresponding construction details.</t>
  </si>
  <si>
    <t>Comprehensive termite prevention:  Provide signage in each unit indicating termite treatment provider.  Provide the building manager or HOA necessary information for re-inspection and treatment contract renewal. 
1.  A single slab must be poured monolithically or must have area treated for termites (conventionally or by approved alternative) before each portion of slab is poured. 
2.  After the slab has substantially cured, any penetration through the slab such as piping, or conduit shall be sealed around its perimeter with an elastomeric sealer. 
3.  Any foam insulation must terminate above ground such that none of it extends below grade. 
4.  The exterior cladding of the building must terminate at least 8” above grade.  
5.  All structural wood products must be treated with Borate or ACQ OR wood must not be used for any structural components of the building.   
6.  Rainwater conveyance must be discharged into stormwater management system or be conveyed a minimum of 3 feet away from the building foundation. 
7.  All HVAC condensate line(s) must be collected for reuse, discharged into stormwater management system, or conveyed at least 3 feet away from the building.
8.  All plants and irrigation should be at least 3 feet from building.</t>
  </si>
  <si>
    <t>Provide project photos, copy of warrantee, and appropriate construction details</t>
  </si>
  <si>
    <t xml:space="preserve">All Critical Infrastructure Elevated   </t>
  </si>
  <si>
    <t xml:space="preserve">Buildings Within 500-year flood Plain   </t>
  </si>
  <si>
    <t xml:space="preserve">When building within the 500 year flood plain elevate critical MEP infrastructure is at least  24" above 100-year flood plain.  </t>
  </si>
  <si>
    <t>Durability</t>
  </si>
  <si>
    <t>DM5</t>
  </si>
  <si>
    <t>DM5.01</t>
  </si>
  <si>
    <t xml:space="preserve">Durable Materials, Exterior Finish Materials </t>
  </si>
  <si>
    <t>Use finish systems and materials capable of withstanding the moisture and heat impacts of the local climate for a period of 30 years on 100% of the exposed exterior surfaces.  Structure shall be Type 1A, exterior materials shall be approved by Miami-Dade County or have a 30-year warranty.</t>
  </si>
  <si>
    <t>DM5.02</t>
  </si>
  <si>
    <t>Install Water Leak System and Shutoff System in Residential Units</t>
  </si>
  <si>
    <t>Install a whole house water sensor/shutoff system is installed that detects any sign of water leakage anywhere inside the conditioned space and cuts off the main water supply to the building.  At a minimum, sensors must be installed in the vicinity of a bathrooms and tank water heater or as required by manufacturer. Earn additional points if the leak detection system and/or shutoff systems are tied to a mobile smart application.</t>
  </si>
  <si>
    <t>Construction detail, cut sheet, and photo of system installed</t>
  </si>
  <si>
    <t>Leak Detection with Automatic Shut Off</t>
  </si>
  <si>
    <t>Leak Detection System Installed and tied to Mobile Smart Application</t>
  </si>
  <si>
    <t>Leak Detection AND Automatic Shut Off Systems Installed and tied to Mobile Smart Application</t>
  </si>
  <si>
    <t>Finished Floor Elevation (FFE) must be above 100-year flood plain or finished grade adjacent to building, whichever is higher.  All grades around building must slope away from the foundation a minimum of 6” at 10’-0” distance.  The 100-year flood plain is determined by FEMA.
1 Point: FFE 12” above 100-year flood.
2 Points: FFE 24” above 100-year flood.</t>
  </si>
  <si>
    <t xml:space="preserve">Fundamental Building Systems Commissioning: </t>
  </si>
  <si>
    <t>Cooling Tower Conservation</t>
  </si>
  <si>
    <t>Florida Friendly Drought-Tolerant Landscape</t>
  </si>
  <si>
    <t>Reduce Potable Water Use</t>
  </si>
  <si>
    <t>Mulch (non-cypress) applied 3"-4" deep</t>
  </si>
  <si>
    <t>Micro-irrigation (irrigation with a maximum application rate of 0.5 gallons per minute) used and irrigated to FGBC Standard</t>
  </si>
  <si>
    <t>Advanced Irrigation Control Systems</t>
  </si>
  <si>
    <t>Reclaimed Water for Irrigation</t>
  </si>
  <si>
    <r>
      <t>Landscape plan and plant list.</t>
    </r>
    <r>
      <rPr>
        <b/>
        <sz val="11"/>
        <rFont val="Calibri"/>
        <family val="2"/>
      </rPr>
      <t xml:space="preserve">  </t>
    </r>
    <r>
      <rPr>
        <sz val="11"/>
        <rFont val="Calibri"/>
        <family val="2"/>
      </rPr>
      <t>Letter verifying compliance with the criteria is signed by one of the following: the landscape architect, a WaterStar or WaterSense Certifier, a Florida Friendly Landscape representative, or a Master Gardener.</t>
    </r>
  </si>
  <si>
    <t xml:space="preserve">Site Open Space </t>
  </si>
  <si>
    <t xml:space="preserve">Alternative Fuel Vehicles </t>
  </si>
  <si>
    <t>1-4</t>
  </si>
  <si>
    <t>1-3</t>
  </si>
  <si>
    <t>2-3</t>
  </si>
  <si>
    <t>1-5</t>
  </si>
  <si>
    <t>5-7</t>
  </si>
  <si>
    <t>10-15</t>
  </si>
  <si>
    <t>2-4</t>
  </si>
  <si>
    <t>1-10</t>
  </si>
  <si>
    <t>1-2</t>
  </si>
  <si>
    <t>1-6</t>
  </si>
  <si>
    <t>2-5</t>
  </si>
  <si>
    <t>DM5.03</t>
  </si>
  <si>
    <t>Durability: Use Armored/Metal Hoses from Service to All Fixtures/Appliances</t>
  </si>
  <si>
    <t>Cut sheet, construction detail, signed approved submittal, site photos</t>
  </si>
  <si>
    <t>DM5.04</t>
  </si>
  <si>
    <t>Use materials (on the floors, walls and ceilings) that can be maintained in a serviceable condition using green cleaning products and methods for 100% of the interior finishes of the building and 50% (by surface area) of the exterior finishes.</t>
  </si>
  <si>
    <t>Install armored, braided, pex, or otherwise reinforced hoses to all water using fixtures or appliances.</t>
  </si>
  <si>
    <t>Provide a copy of the manufacturers recommended maintenance procedures, the type and area of materials that comply.</t>
  </si>
  <si>
    <t xml:space="preserve">5 points  </t>
  </si>
  <si>
    <t xml:space="preserve">4 points      </t>
  </si>
  <si>
    <t>10% to &lt;20%</t>
  </si>
  <si>
    <t>≥ 20% to &lt; 30%</t>
  </si>
  <si>
    <t>≥ 30% to &lt; 40%</t>
  </si>
  <si>
    <t>40% or greater</t>
  </si>
  <si>
    <t>≥ 5% to &lt;10%</t>
  </si>
  <si>
    <t>≥ 10% to &lt; 15%</t>
  </si>
  <si>
    <t>≥ 15% to &lt; 20%</t>
  </si>
  <si>
    <t>20% or greater</t>
  </si>
  <si>
    <t>Plan detail identifying all the systems and materials used for the exterior finish of the building. Attach copies of the NOA for Miami-Dade, manufacturer’s warranties or documentation supporting the established history for any material without a written warranty.</t>
  </si>
  <si>
    <t>Design team and construction teams use BIM process to optimize the efficiencies related to design, estimating, materials ordering, and construction.
1 point for Architect
2 points for Architect, Structural, and MEP	
5 points for Architect, Structural, MEP, Contractor and Mechanical, Electrical, Plumbing and Fire Subs</t>
  </si>
  <si>
    <t>Designated Professional Notes</t>
  </si>
  <si>
    <t>Supply a fraction of the building’s total energy use (as expressed as a fraction of annual energy cost) through the use of on-site renewable energy systems.
1 point per 1% of the building power provided. Maximum 20 points.</t>
  </si>
  <si>
    <t xml:space="preserve">Collect, treat, and use greywater from all commercial spaces to supply the water used for irrigation OR for cooling tower make up water.     </t>
  </si>
  <si>
    <t>3-28</t>
  </si>
  <si>
    <t>2-15</t>
  </si>
  <si>
    <t>Brownfield Redevelopment
5 points for site (soil and groundwater) contamination</t>
  </si>
  <si>
    <t xml:space="preserve">	Increase the quality of stormwater discharge.  One point is available for a 50% increase in water quality and a maximum 85% predevelopment discharge.  One additional point is available for each 10% decrease in predevelopment discharge.</t>
  </si>
  <si>
    <t>Total Project Materials Budget</t>
  </si>
  <si>
    <t>Increased design pressure</t>
  </si>
  <si>
    <t>Solar Study</t>
  </si>
  <si>
    <t>Designated Professional Comments</t>
  </si>
  <si>
    <t>Reduce Heat Islands-Hardscape</t>
  </si>
  <si>
    <t>Stormwater</t>
  </si>
  <si>
    <t xml:space="preserve"> Exterior Lighting (not attached to building)</t>
  </si>
  <si>
    <t>Building is Designated Hurricane Shelter</t>
  </si>
  <si>
    <t xml:space="preserve"> Vehicular Transportation Alternatives</t>
  </si>
  <si>
    <t>Evaluator Comments</t>
  </si>
  <si>
    <t>Submittal Required</t>
  </si>
  <si>
    <t>Access to Basic Services-1 point awarded for each 3 unique services</t>
  </si>
  <si>
    <r>
      <t>No Permanent in-Ground Irrigation System-</t>
    </r>
    <r>
      <rPr>
        <sz val="10"/>
        <rFont val="Calibri"/>
        <family val="2"/>
        <scheme val="minor"/>
      </rPr>
      <t xml:space="preserve">No permanent or no in ground irrigation system is installed.  
10 points no permanent 
15 points no irrigation </t>
    </r>
  </si>
  <si>
    <t>All carpet and carpet products shall meet the Carpet &amp; Rug Institute Green Label or Green Label Plus Certification Program 
1 point: Green Label,
2 points: Green Label Plus</t>
  </si>
  <si>
    <t>Provide an area served by backup power (generator or similar) that is air conditioned for a minimum of 25% of the building full time occupants.  Provide backup power to back of house refrigeration.  Provide an emergency circuit tied to back up power in each residential unit that serves the refrigerator and a minimum of 2 duplex 110 outlets.  
1 point:  Provide backup power to back of house refrigeration 
3 points:  Provide an air-conditioned common area of respite for a minimum of 25% of the full-time building occupants.</t>
  </si>
  <si>
    <t>All mechanical equipment pads must be 12" above 100-year flood plain or grade, whichever is higher.  All grades around building must slope away from the foundation a minimum of 6” at 10’-0” distance.  The 100-year flood plain is determined by FEMA.
Critical infrastructure beyond mechanical to include electrical transformers, backup power, pumps. Also update to raise above freeboard or 3’ or more above 100-yr flood
2 points for mechanical 12” above 100-year flood
5 points if all critical MEP infrastructure 3’ or more above 100-year flood</t>
  </si>
  <si>
    <t>10% of the total parking spaces are designed and constructed to include conduit and dedicated electrical capacity that will allow for non invasive installation of electric chargers at a future date</t>
  </si>
  <si>
    <t>Proposed Building is at (Y%)</t>
  </si>
  <si>
    <t>Design and construct such that the average lighting power density for the building, which includes conditioned space and enclosed spaces defined as enclosed with doors, windows and roof (for instance fire truck bay) and which excludes the structures exterior and parking area shall be ≤ 0.7 W/SF.  
1 point ≤ 0.7W/sf
2 point ≤ 0.6W/sf
3 point ≤ 0.5W/sf
4 point ≤ 0.4W/sf
5 point ≤ 0.3W/sf</t>
  </si>
  <si>
    <t>Prerequisite 3</t>
  </si>
  <si>
    <t>Prerequisite 4</t>
  </si>
  <si>
    <t>Prerequisite 5</t>
  </si>
  <si>
    <t>Verify correct installation of a Rain shut off device for irrigation per Florida Statutes 373.62 effective May 1, 1991 and field verify that the device is operating correctly.</t>
  </si>
  <si>
    <t>3 points  Motion Sensor self closing faucet (0.25 gal/cycle Max)</t>
  </si>
  <si>
    <t xml:space="preserve">≥ 15% and &lt;20% harvested, extracted or recovered within 700 mile radius </t>
  </si>
  <si>
    <t xml:space="preserve">To qualify for this credit, the roof materials must be Energy Star, have a SRI &gt;= 60 or be a vegetated roof structure.  If vegetated, the vegetated roof must have a minimum of 80% Florida friendly low water vegetation installed.  One point is awarded for each 20% of roof area that is reflective, vegetated, or shaded by solar electric devices.    The Checklist requires that you enter the total square footage of the roof and the square footage of Energy Star, high reflectance, and vegetated roof.  It will return the percentage and award points. </t>
  </si>
  <si>
    <t xml:space="preserve">To qualify for this credit, a minimum of 20% of the exterior wall surface area minus the glazing must have a LRV or SRI &gt;= 60 for stucco and painted all finishes, a SRI ≥ 29 for metal and vinyl.  Natural and man made stone products must be light in color and comparable to LRV≥  60 paint.  If a documented reflectivity is not available this credit may only be awarded to white or "off white" finishes.  </t>
  </si>
  <si>
    <t xml:space="preserve">PROJECT POINT ESTIMATE:  Use the drop down menus to complete your project estimate.  The "Final Project Points" columns (B &amp; C) will be used to score your project.  All DARK shaded cells calculate Automatically, All LIGHT shaded cells require user input.  </t>
  </si>
  <si>
    <t xml:space="preserve">PROJECT POINT ESTIMATE:  Use the drop down menus to complete your project estimate.  The "Final Project Points" columns (B &amp; C) will be used to score your project.   All DARK shaded cells calculate Automatically, All LIGHT shaded cells require user input.  </t>
  </si>
  <si>
    <t xml:space="preserve">Full time occupants have access to a shower facility, free of charge, located on site or in an immediately adjacent facility (within 200 yards).  If the showers are located on site, one shower for each 5% full time equivalent occupant. </t>
  </si>
  <si>
    <t>Environmental Benefit</t>
  </si>
  <si>
    <t>Please describe the documentation submitted supporting the innovative credit request</t>
  </si>
  <si>
    <t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t>
  </si>
  <si>
    <t>Implemented landscape design must separate irrigation zones for turf and landscape beds.</t>
  </si>
  <si>
    <t>Do not develop buildings, roads, or parking areas on portions of sites that meet any one of the following criteria:
•	Prime farmland as defined by the United States Department of Agriculture.
•	Land which elevation is lower than 5 feet above the elevation of the 100-year flood as defined by FEMA.
•	Land that is specifically identified as habitat for any species on Federal or State threatened or endangered lists.
•	Within 100 feet of any water including wetlands as defined by 40 CFR, Parts 230-233 and Part 22, and isolated wetland or areas of special concern identified by state or local rule OR greater than distances given in state or local regulations as defined by local or state rule or law, whichever is more stringent.
Land which prior to acquisition for the project was public parkland, unless land of equal or greater value as parkland is accepted in trade by the public landowner (Park Authority projects are exempt).</t>
  </si>
  <si>
    <t xml:space="preserve">Perform IAQ testing over a minimum 4-hour period for a minimum of at least one (1) test per 25,000 s.f. within the breathing zone, which is between 3’0” and 6’ 0” above the finished floor.  Test and remediate building prior to occupancy using procedure consistent with the United States Environmental Protection Agency’s current Protocol for Environmental Requirements, Baseline IAQ and Materials, for the Research Triangle Park Campus, Section 01445. e Park Campus, Section 01445. </t>
  </si>
  <si>
    <t>Interior paints and coatings shall be less than 100 g/l for non-flat paint and less than 50 g/l for flat paint.  
For additional architectural coating VOC limits please refer to SCAQMD Rule 1113 or CARB 2007 SCM.</t>
  </si>
  <si>
    <t xml:space="preserve">Complete the Materials Spreadsheet in the checklist.  Provide approved submittals for materials and documentation of the products rapidly renewable content.  </t>
  </si>
  <si>
    <t>Fixture type</t>
  </si>
  <si>
    <t>A</t>
  </si>
  <si>
    <t>B</t>
  </si>
  <si>
    <t>D</t>
  </si>
  <si>
    <t>Watts</t>
  </si>
  <si>
    <t>Quantity</t>
  </si>
  <si>
    <t>SF</t>
  </si>
  <si>
    <t>W/SF</t>
  </si>
  <si>
    <t>Design Team, Owner and project team decision makers must participate in a Green Building Design Charrette conducted by an FGBC Designated Professional. The team must review the FGBC Commercial Building Standard Checklist and identify credit of interest for the project. The training must be project specific, general green education courses do not comply.</t>
  </si>
  <si>
    <t>Operational staff, including facility manager, leasing agent, sales staff, or any individual that works over 20 hours a week in a capacity managing or maintaining the building must attend a green training.  This training must be specific to the FGBC Green COMMERCIAL Standard and may be offered by the FGBC or the FGBC Designated Professional for the project. Training must include an explanation of the certification, criteria pursued/achieved, and information regarding green operation and maintenance of the building..</t>
  </si>
  <si>
    <r>
      <rPr>
        <b/>
        <sz val="10"/>
        <rFont val="Calibri"/>
        <family val="2"/>
        <scheme val="minor"/>
      </rPr>
      <t>Fundamental Building Systems Commissioning:</t>
    </r>
    <r>
      <rPr>
        <sz val="10"/>
        <rFont val="Calibri"/>
        <family val="2"/>
        <scheme val="minor"/>
      </rPr>
      <t xml:space="preserve">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BCxP - Building Commissioning Professional (ASHRAE)
c. CEM - Certified Energy Manager  (AEE - Association of Energy Engineers)
d. PE - Professional Engineer
e.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
</t>
    </r>
  </si>
  <si>
    <t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shading by trees within 10 years, structures with roof materials with a SRI ≥ 78 or a LRV ≥ 50, structured parking or hardscape with a SRI &gt; 35.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78 requirement.  </t>
  </si>
  <si>
    <t>Exterior lighting fixtures are equipped with solar panels. Site design and landscape design allow for maximum solar collection over the life of the PV’s.  Collectors must remain unobstructed from shade from trees (within the site boundaries) for 15 years.</t>
  </si>
  <si>
    <t>Purchase furniture certified by Greenguard Certified, Greenguard Gold Certified, Cradle to Cradle Certified™  Silver, Business plus Institutional Furniture Manufacturers Association (BIFMA) level™ or other similar program.</t>
  </si>
  <si>
    <t>Rehabilitate existing building.
Maintain a minimum of 10% of an existing building structure and shell (exterior skin and framing, excluding window assemblies) and non-structural roofing material.
1 point per 10% of building structure that is maintained.</t>
  </si>
  <si>
    <t>Provide an accessible area that serves all the building occupants that is dedicated to the collection, separation, and storage of recyclables.  Recycling rooms in the buildings shall be a minimum of 0.05% of the total conditioned square footage of the building while recycling areas outside the structure shall accommodate a minimum of a 3 CY dumpster for every 50,000 SF of conditioned space.  Alternatively install an integrated recycling trash chutes, which are serviced by a recycling waste hauler, that allow the occupants, when disposing of waste, to select either recycling or waste. FGBC will consider multiple pick-ups per week when reviewing compliance with the credit.  This credit is only available to locations that are serviced by an existing commercial recycling provider.</t>
  </si>
  <si>
    <t>&gt; 0 to 25,000 s.f.</t>
  </si>
  <si>
    <t>50,001 &lt; = 100,000 s.f.</t>
  </si>
  <si>
    <t>&gt; 100,001  s.f.</t>
  </si>
  <si>
    <t>Revised 12-26-2024</t>
  </si>
  <si>
    <t>Once you have paid the full or final application fee the upload links will be sent to the listed Designated Professional</t>
  </si>
  <si>
    <t xml:space="preserve"> For the latest address refer to  www.FloridaGreenBuilding.org </t>
  </si>
  <si>
    <t>Mail check or credit card authorization, and printed copy of the final application form FGBC.</t>
  </si>
  <si>
    <t>If requesting a split review, please contact info@floridagreenbuilding.org for instructions and payment link, upload link will be sent upon receipt of Split Review registration fee</t>
  </si>
  <si>
    <t xml:space="preserve">Email: </t>
  </si>
  <si>
    <t>info@FloridaGreenBuilding.org</t>
  </si>
  <si>
    <t>Pay Online or Complete the credit card authorization</t>
  </si>
  <si>
    <t>(Note: Payment by check is acceptable - see mailing instructions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</si>
</sst>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0;\-0;;@"/>
  </numFmts>
  <fonts count="165" x14ac:knownFonts="1">
    <font>
      <sz val="10"/>
      <name val="Arial"/>
    </font>
    <font>
      <sz val="12"/>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Arial"/>
      <family val="2"/>
    </font>
    <font>
      <b/>
      <sz val="11"/>
      <color theme="0"/>
      <name val="Calibri"/>
      <family val="2"/>
      <scheme val="minor"/>
    </font>
    <font>
      <sz val="10"/>
      <color indexed="81"/>
      <name val="Tahoma"/>
      <family val="2"/>
    </font>
    <font>
      <b/>
      <sz val="12"/>
      <color theme="0"/>
      <name val="Calibri"/>
      <family val="2"/>
      <scheme val="minor"/>
    </font>
    <font>
      <sz val="10"/>
      <name val="Calibri"/>
      <family val="2"/>
      <scheme val="minor"/>
    </font>
    <font>
      <i/>
      <sz val="10"/>
      <name val="Calibri"/>
      <family val="2"/>
      <scheme val="minor"/>
    </font>
    <font>
      <sz val="8"/>
      <name val="Calibri"/>
      <family val="2"/>
      <scheme val="minor"/>
    </font>
    <font>
      <i/>
      <sz val="8"/>
      <name val="Calibri"/>
      <family val="2"/>
      <scheme val="minor"/>
    </font>
    <font>
      <b/>
      <sz val="8"/>
      <name val="Calibri"/>
      <family val="2"/>
      <scheme val="minor"/>
    </font>
    <font>
      <b/>
      <sz val="12"/>
      <color theme="6" tint="-0.249977111117893"/>
      <name val="Calibri"/>
      <family val="2"/>
      <scheme val="minor"/>
    </font>
    <font>
      <sz val="10"/>
      <color theme="0"/>
      <name val="Calibri"/>
      <family val="2"/>
      <scheme val="minor"/>
    </font>
    <font>
      <b/>
      <sz val="10"/>
      <name val="Calibri"/>
      <family val="2"/>
      <scheme val="minor"/>
    </font>
    <font>
      <b/>
      <sz val="11"/>
      <name val="Calibri"/>
      <family val="2"/>
      <scheme val="minor"/>
    </font>
    <font>
      <b/>
      <sz val="10"/>
      <color theme="0"/>
      <name val="Calibri"/>
      <family val="2"/>
      <scheme val="minor"/>
    </font>
    <font>
      <b/>
      <sz val="8"/>
      <color theme="0"/>
      <name val="Calibri"/>
      <family val="2"/>
      <scheme val="minor"/>
    </font>
    <font>
      <b/>
      <sz val="10"/>
      <color indexed="8"/>
      <name val="Calibri"/>
      <family val="2"/>
      <scheme val="minor"/>
    </font>
    <font>
      <sz val="11"/>
      <color rgb="FF000000"/>
      <name val="Calibri"/>
      <family val="2"/>
      <scheme val="minor"/>
    </font>
    <font>
      <sz val="11"/>
      <name val="Calibri"/>
      <family val="2"/>
      <scheme val="minor"/>
    </font>
    <font>
      <sz val="11"/>
      <color rgb="FF0070C0"/>
      <name val="Calibri"/>
      <family val="2"/>
      <scheme val="minor"/>
    </font>
    <font>
      <b/>
      <sz val="11"/>
      <color indexed="9"/>
      <name val="Calibri"/>
      <family val="2"/>
      <scheme val="minor"/>
    </font>
    <font>
      <b/>
      <sz val="10"/>
      <color indexed="9"/>
      <name val="Calibri"/>
      <family val="2"/>
      <scheme val="minor"/>
    </font>
    <font>
      <b/>
      <sz val="8"/>
      <color indexed="9"/>
      <name val="Calibri"/>
      <family val="2"/>
      <scheme val="minor"/>
    </font>
    <font>
      <sz val="10"/>
      <color theme="1"/>
      <name val="Calibri"/>
      <family val="2"/>
      <scheme val="minor"/>
    </font>
    <font>
      <sz val="10"/>
      <color indexed="8"/>
      <name val="Calibri"/>
      <family val="2"/>
      <scheme val="minor"/>
    </font>
    <font>
      <sz val="9"/>
      <color indexed="81"/>
      <name val="Tahoma"/>
      <family val="2"/>
    </font>
    <font>
      <b/>
      <sz val="9"/>
      <color indexed="81"/>
      <name val="Tahoma"/>
      <family val="2"/>
    </font>
    <font>
      <sz val="10"/>
      <name val="Calibri"/>
      <family val="2"/>
    </font>
    <font>
      <b/>
      <sz val="10"/>
      <color rgb="FFFF0000"/>
      <name val="Calibri"/>
      <family val="2"/>
      <scheme val="minor"/>
    </font>
    <font>
      <b/>
      <sz val="18"/>
      <color indexed="17"/>
      <name val="Calibri"/>
      <family val="2"/>
      <scheme val="minor"/>
    </font>
    <font>
      <b/>
      <sz val="9"/>
      <color indexed="12"/>
      <name val="Tahoma"/>
      <family val="2"/>
    </font>
    <font>
      <sz val="9"/>
      <color indexed="12"/>
      <name val="Tahoma"/>
      <family val="2"/>
    </font>
    <font>
      <sz val="8"/>
      <color indexed="81"/>
      <name val="Tahoma"/>
      <family val="2"/>
    </font>
    <font>
      <b/>
      <sz val="8"/>
      <color indexed="81"/>
      <name val="Tahoma"/>
      <family val="2"/>
    </font>
    <font>
      <sz val="10"/>
      <name val="Arial"/>
      <family val="2"/>
    </font>
    <font>
      <sz val="12"/>
      <name val="Calibri"/>
      <family val="2"/>
      <scheme val="minor"/>
    </font>
    <font>
      <sz val="12"/>
      <color rgb="FFFF0000"/>
      <name val="Calibri"/>
      <family val="2"/>
      <scheme val="minor"/>
    </font>
    <font>
      <sz val="12"/>
      <color theme="0"/>
      <name val="Calibri"/>
      <family val="2"/>
      <scheme val="minor"/>
    </font>
    <font>
      <b/>
      <sz val="14"/>
      <color indexed="17"/>
      <name val="Calibri"/>
      <family val="2"/>
      <scheme val="minor"/>
    </font>
    <font>
      <b/>
      <sz val="18"/>
      <color theme="0"/>
      <name val="Calibri"/>
      <family val="2"/>
      <scheme val="minor"/>
    </font>
    <font>
      <sz val="11"/>
      <color theme="0"/>
      <name val="Calibri"/>
      <family val="2"/>
      <scheme val="minor"/>
    </font>
    <font>
      <b/>
      <sz val="10"/>
      <color rgb="FF008000"/>
      <name val="Calibri"/>
      <family val="2"/>
      <scheme val="minor"/>
    </font>
    <font>
      <b/>
      <sz val="10"/>
      <color theme="4" tint="-0.249977111117893"/>
      <name val="Calibri"/>
      <family val="2"/>
      <scheme val="minor"/>
    </font>
    <font>
      <b/>
      <sz val="12"/>
      <color theme="3" tint="-0.499984740745262"/>
      <name val="Calibri"/>
      <family val="2"/>
      <scheme val="minor"/>
    </font>
    <font>
      <i/>
      <sz val="10"/>
      <color theme="0"/>
      <name val="Calibri"/>
      <family val="2"/>
      <scheme val="minor"/>
    </font>
    <font>
      <sz val="9"/>
      <color rgb="FF000000"/>
      <name val="Georgia"/>
      <family val="1"/>
    </font>
    <font>
      <b/>
      <sz val="9"/>
      <color rgb="FF000000"/>
      <name val="Georgia"/>
      <family val="1"/>
    </font>
    <font>
      <b/>
      <sz val="10"/>
      <color indexed="81"/>
      <name val="Tahoma"/>
      <family val="2"/>
    </font>
    <font>
      <sz val="11"/>
      <color theme="1"/>
      <name val="Arial"/>
      <family val="2"/>
    </font>
    <font>
      <sz val="24"/>
      <color rgb="FF008000"/>
      <name val="Arial"/>
      <family val="2"/>
    </font>
    <font>
      <sz val="11"/>
      <name val="Arial"/>
      <family val="2"/>
    </font>
    <font>
      <b/>
      <sz val="11"/>
      <name val="Arial"/>
      <family val="2"/>
    </font>
    <font>
      <b/>
      <sz val="12"/>
      <color rgb="FF000000"/>
      <name val="Arial"/>
      <family val="2"/>
    </font>
    <font>
      <sz val="10"/>
      <color rgb="FFFF0000"/>
      <name val="Arial"/>
      <family val="2"/>
    </font>
    <font>
      <sz val="11"/>
      <color theme="0"/>
      <name val="Arial"/>
      <family val="2"/>
    </font>
    <font>
      <u/>
      <sz val="11"/>
      <name val="Arial"/>
      <family val="2"/>
    </font>
    <font>
      <u/>
      <sz val="10"/>
      <color indexed="12"/>
      <name val="Arial"/>
      <family val="2"/>
    </font>
    <font>
      <sz val="10"/>
      <color theme="1"/>
      <name val="Arial"/>
      <family val="2"/>
    </font>
    <font>
      <sz val="11"/>
      <color indexed="8"/>
      <name val="Calibri"/>
      <family val="2"/>
    </font>
    <font>
      <b/>
      <sz val="10"/>
      <color indexed="8"/>
      <name val="Arial"/>
      <family val="2"/>
    </font>
    <font>
      <b/>
      <sz val="11"/>
      <color indexed="8"/>
      <name val="Arial"/>
      <family val="2"/>
    </font>
    <font>
      <sz val="10"/>
      <color rgb="FFFF0000"/>
      <name val="Calibri"/>
      <family val="2"/>
      <scheme val="minor"/>
    </font>
    <font>
      <sz val="11"/>
      <color rgb="FFFF0000"/>
      <name val="Calibri"/>
      <family val="2"/>
      <scheme val="minor"/>
    </font>
    <font>
      <sz val="18"/>
      <color theme="0"/>
      <name val="Calibri"/>
      <family val="2"/>
      <scheme val="minor"/>
    </font>
    <font>
      <b/>
      <sz val="16"/>
      <color theme="6" tint="0.59999389629810485"/>
      <name val="Calibri"/>
      <family val="2"/>
      <scheme val="minor"/>
    </font>
    <font>
      <b/>
      <sz val="12"/>
      <name val="Arial"/>
      <family val="2"/>
    </font>
    <font>
      <sz val="11"/>
      <color rgb="FF000000"/>
      <name val="Arial"/>
      <family val="2"/>
    </font>
    <font>
      <b/>
      <u/>
      <sz val="11"/>
      <name val="Arial"/>
      <family val="2"/>
    </font>
    <font>
      <b/>
      <sz val="14"/>
      <color theme="0"/>
      <name val="Calibri"/>
      <family val="2"/>
      <scheme val="minor"/>
    </font>
    <font>
      <b/>
      <sz val="11"/>
      <color theme="1"/>
      <name val="Arial"/>
      <family val="2"/>
    </font>
    <font>
      <b/>
      <sz val="18"/>
      <color rgb="FF008000"/>
      <name val="Arial"/>
      <family val="2"/>
    </font>
    <font>
      <b/>
      <sz val="11"/>
      <color indexed="17"/>
      <name val="Calibri"/>
      <family val="2"/>
      <scheme val="minor"/>
    </font>
    <font>
      <b/>
      <sz val="14"/>
      <color theme="6" tint="0.59999389629810485"/>
      <name val="Calibri"/>
      <family val="2"/>
      <scheme val="minor"/>
    </font>
    <font>
      <b/>
      <sz val="14"/>
      <color theme="6" tint="0.59999389629810485"/>
      <name val="Arial"/>
      <family val="2"/>
    </font>
    <font>
      <b/>
      <u/>
      <sz val="12"/>
      <name val="Arial"/>
      <family val="2"/>
    </font>
    <font>
      <b/>
      <sz val="14"/>
      <color theme="0"/>
      <name val="Arial"/>
      <family val="2"/>
    </font>
    <font>
      <sz val="10"/>
      <color rgb="FFC00000"/>
      <name val="Calibri"/>
      <family val="2"/>
      <scheme val="minor"/>
    </font>
    <font>
      <sz val="8"/>
      <color theme="0"/>
      <name val="Calibri"/>
      <family val="2"/>
      <scheme val="minor"/>
    </font>
    <font>
      <b/>
      <sz val="11"/>
      <color theme="6" tint="0.59999389629810485"/>
      <name val="Calibri"/>
      <family val="2"/>
      <scheme val="minor"/>
    </font>
    <font>
      <b/>
      <sz val="20"/>
      <color theme="6" tint="0.59999389629810485"/>
      <name val="Calibri"/>
      <family val="2"/>
      <scheme val="minor"/>
    </font>
    <font>
      <b/>
      <sz val="8"/>
      <color theme="6" tint="0.59999389629810485"/>
      <name val="Calibri"/>
      <family val="2"/>
      <scheme val="minor"/>
    </font>
    <font>
      <sz val="12"/>
      <color theme="6" tint="0.59999389629810485"/>
      <name val="Calibri"/>
      <family val="2"/>
      <scheme val="minor"/>
    </font>
    <font>
      <sz val="10"/>
      <color theme="0"/>
      <name val="Arial"/>
      <family val="2"/>
    </font>
    <font>
      <b/>
      <sz val="10"/>
      <color rgb="FF008000"/>
      <name val="Arial"/>
      <family val="2"/>
    </font>
    <font>
      <b/>
      <sz val="11"/>
      <color rgb="FF008000"/>
      <name val="Arial"/>
      <family val="2"/>
    </font>
    <font>
      <b/>
      <sz val="14"/>
      <color rgb="FF008000"/>
      <name val="Arial"/>
      <family val="2"/>
    </font>
    <font>
      <b/>
      <sz val="11"/>
      <color rgb="FF008000"/>
      <name val="Calibri"/>
      <family val="2"/>
      <scheme val="minor"/>
    </font>
    <font>
      <u/>
      <sz val="9"/>
      <name val="Arial"/>
      <family val="2"/>
    </font>
    <font>
      <sz val="10"/>
      <name val="Arial"/>
      <family val="2"/>
    </font>
    <font>
      <b/>
      <sz val="16"/>
      <color rgb="FF005C00"/>
      <name val="Arial"/>
      <family val="2"/>
    </font>
    <font>
      <sz val="18"/>
      <name val="Arial"/>
      <family val="2"/>
    </font>
    <font>
      <sz val="14"/>
      <name val="Arial"/>
      <family val="2"/>
    </font>
    <font>
      <b/>
      <sz val="10"/>
      <name val="Arial"/>
      <family val="2"/>
    </font>
    <font>
      <sz val="10"/>
      <name val="Arial"/>
      <family val="2"/>
    </font>
    <font>
      <sz val="12"/>
      <color indexed="10"/>
      <name val="Arial"/>
      <family val="2"/>
    </font>
    <font>
      <sz val="11"/>
      <color indexed="8"/>
      <name val="Arial"/>
      <family val="2"/>
    </font>
    <font>
      <sz val="10"/>
      <color indexed="10"/>
      <name val="Arial"/>
      <family val="2"/>
    </font>
    <font>
      <sz val="9"/>
      <color indexed="8"/>
      <name val="Arial"/>
      <family val="2"/>
    </font>
    <font>
      <sz val="10"/>
      <color indexed="8"/>
      <name val="Arial"/>
      <family val="2"/>
    </font>
    <font>
      <sz val="11"/>
      <color theme="1"/>
      <name val="Calibri"/>
      <family val="2"/>
      <charset val="134"/>
      <scheme val="minor"/>
    </font>
    <font>
      <sz val="12"/>
      <color theme="1"/>
      <name val="Calibri"/>
      <family val="2"/>
      <scheme val="minor"/>
    </font>
    <font>
      <b/>
      <sz val="14"/>
      <name val="Calibri"/>
      <family val="2"/>
      <scheme val="minor"/>
    </font>
    <font>
      <sz val="11"/>
      <name val="Calibri"/>
      <family val="2"/>
    </font>
    <font>
      <sz val="11"/>
      <color rgb="FF008000"/>
      <name val="Calibri"/>
      <family val="2"/>
    </font>
    <font>
      <b/>
      <sz val="11"/>
      <name val="Calibri"/>
      <family val="2"/>
    </font>
    <font>
      <u/>
      <sz val="10"/>
      <color theme="11"/>
      <name val="Arial"/>
      <family val="2"/>
    </font>
    <font>
      <sz val="14"/>
      <name val="Calibri"/>
      <family val="2"/>
      <scheme val="minor"/>
    </font>
    <font>
      <sz val="8"/>
      <name val="Arial"/>
      <family val="2"/>
    </font>
    <font>
      <b/>
      <sz val="16"/>
      <color indexed="17"/>
      <name val="Calibri"/>
      <family val="2"/>
      <scheme val="minor"/>
    </font>
    <font>
      <sz val="16"/>
      <name val="Calibri"/>
      <family val="2"/>
      <scheme val="minor"/>
    </font>
    <font>
      <sz val="16"/>
      <name val="Arial"/>
      <family val="2"/>
    </font>
    <font>
      <b/>
      <sz val="10"/>
      <color indexed="17"/>
      <name val="Calibri"/>
      <family val="2"/>
      <scheme val="minor"/>
    </font>
    <font>
      <b/>
      <sz val="10"/>
      <color theme="3" tint="-0.249977111117893"/>
      <name val="Calibri"/>
      <family val="2"/>
      <scheme val="minor"/>
    </font>
    <font>
      <sz val="10"/>
      <color theme="3" tint="-0.249977111117893"/>
      <name val="Calibri"/>
      <family val="2"/>
      <scheme val="minor"/>
    </font>
    <font>
      <sz val="10"/>
      <color indexed="17"/>
      <name val="Calibri"/>
      <family val="2"/>
      <scheme val="minor"/>
    </font>
    <font>
      <sz val="10"/>
      <color theme="6" tint="0.59999389629810485"/>
      <name val="Calibri"/>
      <family val="2"/>
      <scheme val="minor"/>
    </font>
    <font>
      <b/>
      <sz val="10"/>
      <color theme="6" tint="0.59999389629810485"/>
      <name val="Calibri"/>
      <family val="2"/>
      <scheme val="minor"/>
    </font>
    <font>
      <b/>
      <sz val="10"/>
      <name val="Calibri"/>
      <family val="2"/>
    </font>
    <font>
      <b/>
      <sz val="10"/>
      <color rgb="FF000000"/>
      <name val="Georgia"/>
      <family val="1"/>
    </font>
    <font>
      <sz val="10"/>
      <color rgb="FF000000"/>
      <name val="Georgia"/>
      <family val="1"/>
    </font>
    <font>
      <b/>
      <sz val="10"/>
      <color theme="0"/>
      <name val="Arial"/>
      <family val="2"/>
    </font>
    <font>
      <b/>
      <sz val="10"/>
      <color theme="1"/>
      <name val="Georgia"/>
      <family val="1"/>
    </font>
    <font>
      <sz val="10"/>
      <color theme="1"/>
      <name val="Georgia"/>
      <family val="1"/>
    </font>
    <font>
      <b/>
      <sz val="12"/>
      <color theme="1"/>
      <name val="Calibri"/>
      <family val="2"/>
      <scheme val="minor"/>
    </font>
    <font>
      <sz val="12"/>
      <color theme="1"/>
      <name val="Arial"/>
      <family val="2"/>
    </font>
    <font>
      <b/>
      <sz val="12"/>
      <color rgb="FF008000"/>
      <name val="Arial"/>
      <family val="2"/>
    </font>
    <font>
      <sz val="12"/>
      <name val="Arial"/>
      <family val="2"/>
    </font>
    <font>
      <sz val="12"/>
      <color rgb="FF008000"/>
      <name val="Arial"/>
      <family val="2"/>
    </font>
    <font>
      <sz val="12"/>
      <color rgb="FF000000"/>
      <name val="Arial"/>
      <family val="2"/>
    </font>
    <font>
      <u/>
      <sz val="12"/>
      <name val="Arial"/>
      <family val="2"/>
    </font>
    <font>
      <b/>
      <sz val="12"/>
      <color rgb="FFFF0000"/>
      <name val="Arial"/>
      <family val="2"/>
    </font>
    <font>
      <sz val="12"/>
      <color rgb="FF0070C0"/>
      <name val="Arial"/>
      <family val="2"/>
    </font>
    <font>
      <sz val="12"/>
      <color theme="0"/>
      <name val="Arial"/>
      <family val="2"/>
    </font>
    <font>
      <sz val="12"/>
      <color rgb="FFFF0000"/>
      <name val="Arial"/>
      <family val="2"/>
    </font>
    <font>
      <b/>
      <sz val="12"/>
      <color theme="1"/>
      <name val="Arial"/>
      <family val="2"/>
    </font>
    <font>
      <sz val="12"/>
      <color indexed="17"/>
      <name val="Arial"/>
      <family val="2"/>
    </font>
    <font>
      <b/>
      <u/>
      <sz val="12"/>
      <color theme="10"/>
      <name val="Arial"/>
      <family val="2"/>
    </font>
    <font>
      <u/>
      <sz val="12"/>
      <color theme="10"/>
      <name val="Arial"/>
      <family val="2"/>
    </font>
    <font>
      <b/>
      <sz val="10"/>
      <color rgb="FFFF0000"/>
      <name val="Georgia"/>
      <family val="1"/>
    </font>
    <font>
      <sz val="10"/>
      <color rgb="FFFF0000"/>
      <name val="Georgia"/>
      <family val="1"/>
    </font>
    <font>
      <b/>
      <sz val="8"/>
      <color rgb="FF000000"/>
      <name val="Tahoma"/>
      <family val="2"/>
    </font>
    <font>
      <sz val="8"/>
      <color rgb="FF000000"/>
      <name val="Tahoma"/>
      <family val="2"/>
    </font>
    <font>
      <sz val="10"/>
      <color rgb="FF000000"/>
      <name val="Calibri"/>
      <family val="2"/>
    </font>
    <font>
      <sz val="10"/>
      <color rgb="FFFF0000"/>
      <name val="Calibri"/>
      <family val="2"/>
    </font>
    <font>
      <sz val="11"/>
      <color rgb="FF000000"/>
      <name val="Calibri"/>
      <family val="2"/>
    </font>
    <font>
      <sz val="10"/>
      <color rgb="FF000000"/>
      <name val="Tahoma"/>
      <family val="2"/>
    </font>
    <font>
      <b/>
      <sz val="10"/>
      <color rgb="FF000000"/>
      <name val="Tahoma"/>
      <family val="2"/>
    </font>
    <font>
      <b/>
      <sz val="8"/>
      <color theme="1"/>
      <name val="Calibri"/>
      <family val="2"/>
      <scheme val="minor"/>
    </font>
    <font>
      <b/>
      <sz val="10"/>
      <color rgb="FFFFFFFF"/>
      <name val="Calibri"/>
      <family val="2"/>
    </font>
    <font>
      <b/>
      <sz val="10"/>
      <color theme="1"/>
      <name val="Calibri"/>
      <family val="2"/>
      <scheme val="minor"/>
    </font>
    <font>
      <u/>
      <sz val="10"/>
      <name val="Calibri"/>
      <family val="2"/>
      <scheme val="minor"/>
    </font>
    <font>
      <sz val="10"/>
      <color theme="5"/>
      <name val="Calibri"/>
      <family val="2"/>
      <scheme val="minor"/>
    </font>
    <font>
      <b/>
      <sz val="10"/>
      <color theme="5"/>
      <name val="Calibri"/>
      <family val="2"/>
      <scheme val="minor"/>
    </font>
    <font>
      <b/>
      <sz val="9"/>
      <color rgb="FF000000"/>
      <name val="Calibri"/>
      <family val="2"/>
      <charset val="136"/>
    </font>
  </fonts>
  <fills count="53">
    <fill>
      <patternFill patternType="none"/>
    </fill>
    <fill>
      <patternFill patternType="gray125"/>
    </fill>
    <fill>
      <patternFill patternType="solid">
        <fgColor indexed="9"/>
        <bgColor indexed="64"/>
      </patternFill>
    </fill>
    <fill>
      <patternFill patternType="solid">
        <fgColor indexed="65"/>
        <bgColor indexed="55"/>
      </patternFill>
    </fill>
    <fill>
      <patternFill patternType="solid">
        <fgColor theme="0" tint="-0.14999847407452621"/>
        <bgColor indexed="64"/>
      </patternFill>
    </fill>
    <fill>
      <patternFill patternType="lightUp">
        <fgColor theme="0" tint="-0.499984740745262"/>
        <bgColor indexed="65"/>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249977111117893"/>
        <bgColor indexed="64"/>
      </patternFill>
    </fill>
    <fill>
      <patternFill patternType="lightUp">
        <fgColor theme="0" tint="-0.24994659260841701"/>
        <bgColor indexed="65"/>
      </patternFill>
    </fill>
    <fill>
      <patternFill patternType="solid">
        <fgColor rgb="FFFFFF00"/>
        <bgColor indexed="64"/>
      </patternFill>
    </fill>
    <fill>
      <patternFill patternType="solid">
        <fgColor rgb="FFFFFFFF"/>
        <bgColor indexed="64"/>
      </patternFill>
    </fill>
    <fill>
      <patternFill patternType="solid">
        <fgColor rgb="FF996600"/>
        <bgColor indexed="64"/>
      </patternFill>
    </fill>
    <fill>
      <patternFill patternType="solid">
        <fgColor theme="0" tint="-0.249977111117893"/>
        <bgColor indexed="64"/>
      </patternFill>
    </fill>
    <fill>
      <patternFill patternType="solid">
        <fgColor rgb="FFF2CE48"/>
        <bgColor indexed="64"/>
      </patternFill>
    </fill>
    <fill>
      <patternFill patternType="solid">
        <fgColor theme="0" tint="-0.499984740745262"/>
        <bgColor indexed="64"/>
      </patternFill>
    </fill>
    <fill>
      <patternFill patternType="solid">
        <fgColor theme="6" tint="-0.249977111117893"/>
        <bgColor indexed="64"/>
      </patternFill>
    </fill>
    <fill>
      <patternFill patternType="solid">
        <fgColor theme="6" tint="0.39997558519241921"/>
        <bgColor theme="0" tint="-0.24994659260841701"/>
      </patternFill>
    </fill>
    <fill>
      <patternFill patternType="solid">
        <fgColor theme="6" tint="-0.499984740745262"/>
        <bgColor indexed="64"/>
      </patternFill>
    </fill>
    <fill>
      <patternFill patternType="solid">
        <fgColor rgb="FFDCE6F1"/>
        <bgColor rgb="FF000000"/>
      </patternFill>
    </fill>
    <fill>
      <patternFill patternType="solid">
        <fgColor rgb="FFF2DCDB"/>
        <bgColor rgb="FF000000"/>
      </patternFill>
    </fill>
    <fill>
      <patternFill patternType="solid">
        <fgColor rgb="FFEBF1DE"/>
        <bgColor rgb="FF000000"/>
      </patternFill>
    </fill>
    <fill>
      <patternFill patternType="solid">
        <fgColor rgb="FFE4DFEC"/>
        <bgColor rgb="FF000000"/>
      </patternFill>
    </fill>
    <fill>
      <patternFill patternType="solid">
        <fgColor rgb="FFDAEEF3"/>
        <bgColor rgb="FF000000"/>
      </patternFill>
    </fill>
    <fill>
      <patternFill patternType="solid">
        <fgColor rgb="FFFDE9D9"/>
        <bgColor rgb="FF000000"/>
      </patternFill>
    </fill>
    <fill>
      <patternFill patternType="solid">
        <fgColor rgb="FFFFFFFF"/>
        <bgColor rgb="FF000000"/>
      </patternFill>
    </fill>
    <fill>
      <patternFill patternType="solid">
        <fgColor rgb="FFA6A6A6"/>
        <bgColor rgb="FF000000"/>
      </patternFill>
    </fill>
    <fill>
      <patternFill patternType="solid">
        <fgColor rgb="FF996633"/>
        <bgColor indexed="64"/>
      </patternFill>
    </fill>
    <fill>
      <patternFill patternType="solid">
        <fgColor theme="3" tint="0.79998168889431442"/>
        <bgColor indexed="64"/>
      </patternFill>
    </fill>
    <fill>
      <patternFill patternType="solid">
        <fgColor rgb="FFFFFF66"/>
        <bgColor indexed="64"/>
      </patternFill>
    </fill>
    <fill>
      <patternFill patternType="solid">
        <fgColor theme="6" tint="0.59996337778862885"/>
        <bgColor indexed="64"/>
      </patternFill>
    </fill>
    <fill>
      <patternFill patternType="lightUp">
        <fgColor theme="0" tint="-0.24994659260841701"/>
        <bgColor theme="5" tint="0.59996337778862885"/>
      </patternFill>
    </fill>
    <fill>
      <patternFill patternType="solid">
        <fgColor theme="4" tint="0.59996337778862885"/>
        <bgColor indexed="64"/>
      </patternFill>
    </fill>
    <fill>
      <patternFill patternType="solid">
        <fgColor theme="3" tint="-0.499984740745262"/>
        <bgColor indexed="64"/>
      </patternFill>
    </fill>
    <fill>
      <patternFill patternType="solid">
        <fgColor rgb="FFC5D9F1"/>
        <bgColor rgb="FF000000"/>
      </patternFill>
    </fill>
    <fill>
      <patternFill patternType="solid">
        <fgColor theme="3"/>
        <bgColor indexed="64"/>
      </patternFill>
    </fill>
    <fill>
      <patternFill patternType="solid">
        <fgColor rgb="FF00B050"/>
        <bgColor indexed="64"/>
      </patternFill>
    </fill>
    <fill>
      <patternFill patternType="solid">
        <fgColor theme="4"/>
        <bgColor indexed="64"/>
      </patternFill>
    </fill>
    <fill>
      <patternFill patternType="solid">
        <fgColor theme="6" tint="-0.24994659260841701"/>
        <bgColor indexed="64"/>
      </patternFill>
    </fill>
    <fill>
      <patternFill patternType="solid">
        <fgColor theme="3" tint="0.39994506668294322"/>
        <bgColor indexed="64"/>
      </patternFill>
    </fill>
    <fill>
      <patternFill patternType="solid">
        <fgColor theme="0" tint="-0.34998626667073579"/>
        <bgColor indexed="64"/>
      </patternFill>
    </fill>
    <fill>
      <patternFill patternType="solid">
        <fgColor theme="8" tint="-0.249977111117893"/>
        <bgColor indexed="64"/>
      </patternFill>
    </fill>
    <fill>
      <patternFill patternType="solid">
        <fgColor rgb="FFD1FFD1"/>
        <bgColor indexed="64"/>
      </patternFill>
    </fill>
    <fill>
      <patternFill patternType="solid">
        <fgColor theme="8" tint="0.79998168889431442"/>
        <bgColor indexed="64"/>
      </patternFill>
    </fill>
    <fill>
      <patternFill patternType="lightUp">
        <fgColor theme="0" tint="-0.24994659260841701"/>
        <bgColor rgb="FFFFFF66"/>
      </patternFill>
    </fill>
    <fill>
      <patternFill patternType="solid">
        <fgColor theme="6" tint="0.39997558519241921"/>
        <bgColor indexed="64"/>
      </patternFill>
    </fill>
    <fill>
      <patternFill patternType="solid">
        <fgColor rgb="FF16365C"/>
        <bgColor rgb="FF000000"/>
      </patternFill>
    </fill>
    <fill>
      <patternFill patternType="solid">
        <fgColor theme="1" tint="0.499984740745262"/>
        <bgColor indexed="64"/>
      </patternFill>
    </fill>
    <fill>
      <patternFill patternType="solid">
        <fgColor indexed="65"/>
        <bgColor theme="0"/>
      </patternFill>
    </fill>
  </fills>
  <borders count="177">
    <border>
      <left/>
      <right/>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top/>
      <bottom style="medium">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theme="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style="thin">
        <color auto="1"/>
      </left>
      <right style="thin">
        <color auto="1"/>
      </right>
      <top/>
      <bottom/>
      <diagonal/>
    </border>
    <border>
      <left/>
      <right style="thin">
        <color auto="1"/>
      </right>
      <top style="medium">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diagonal/>
    </border>
    <border>
      <left style="medium">
        <color auto="1"/>
      </left>
      <right style="thin">
        <color theme="4" tint="-0.249977111117893"/>
      </right>
      <top style="thin">
        <color theme="4" tint="-0.249977111117893"/>
      </top>
      <bottom style="thin">
        <color theme="4" tint="-0.249977111117893"/>
      </bottom>
      <diagonal/>
    </border>
    <border>
      <left style="thin">
        <color theme="4" tint="-0.249977111117893"/>
      </left>
      <right style="medium">
        <color auto="1"/>
      </right>
      <top style="thin">
        <color theme="4" tint="-0.249977111117893"/>
      </top>
      <bottom style="thin">
        <color theme="4" tint="-0.249977111117893"/>
      </bottom>
      <diagonal/>
    </border>
    <border>
      <left/>
      <right/>
      <top style="medium">
        <color auto="1"/>
      </top>
      <bottom style="thin">
        <color theme="4" tint="-0.249977111117893"/>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medium">
        <color auto="1"/>
      </bottom>
      <diagonal/>
    </border>
    <border>
      <left style="medium">
        <color auto="1"/>
      </left>
      <right/>
      <top/>
      <bottom style="thin">
        <color auto="1"/>
      </bottom>
      <diagonal/>
    </border>
    <border>
      <left/>
      <right style="medium">
        <color auto="1"/>
      </right>
      <top style="thin">
        <color auto="1"/>
      </top>
      <bottom style="medium">
        <color auto="1"/>
      </bottom>
      <diagonal/>
    </border>
    <border>
      <left style="medium">
        <color auto="1"/>
      </left>
      <right/>
      <top style="medium">
        <color auto="1"/>
      </top>
      <bottom style="thin">
        <color theme="4" tint="-0.249977111117893"/>
      </bottom>
      <diagonal/>
    </border>
    <border>
      <left/>
      <right style="medium">
        <color auto="1"/>
      </right>
      <top style="medium">
        <color auto="1"/>
      </top>
      <bottom style="thin">
        <color theme="4" tint="-0.249977111117893"/>
      </bottom>
      <diagonal/>
    </border>
    <border>
      <left/>
      <right/>
      <top style="thin">
        <color theme="0"/>
      </top>
      <bottom/>
      <diagonal/>
    </border>
    <border>
      <left style="medium">
        <color auto="1"/>
      </left>
      <right style="thin">
        <color auto="1"/>
      </right>
      <top style="thin">
        <color auto="1"/>
      </top>
      <bottom style="thin">
        <color theme="0"/>
      </bottom>
      <diagonal/>
    </border>
    <border>
      <left/>
      <right/>
      <top style="thin">
        <color theme="0"/>
      </top>
      <bottom style="thin">
        <color auto="1"/>
      </bottom>
      <diagonal/>
    </border>
    <border>
      <left style="medium">
        <color auto="1"/>
      </left>
      <right/>
      <top style="thin">
        <color theme="0"/>
      </top>
      <bottom/>
      <diagonal/>
    </border>
    <border>
      <left style="thin">
        <color theme="0"/>
      </left>
      <right style="thin">
        <color auto="1"/>
      </right>
      <top style="thin">
        <color auto="1"/>
      </top>
      <bottom style="thin">
        <color theme="0"/>
      </bottom>
      <diagonal/>
    </border>
    <border>
      <left style="thin">
        <color theme="0"/>
      </left>
      <right/>
      <top style="thin">
        <color theme="0"/>
      </top>
      <bottom style="medium">
        <color auto="1"/>
      </bottom>
      <diagonal/>
    </border>
    <border>
      <left style="thin">
        <color theme="0"/>
      </left>
      <right/>
      <top style="thin">
        <color auto="1"/>
      </top>
      <bottom/>
      <diagonal/>
    </border>
    <border>
      <left style="thin">
        <color theme="0"/>
      </left>
      <right/>
      <top style="thin">
        <color auto="1"/>
      </top>
      <bottom style="medium">
        <color auto="1"/>
      </bottom>
      <diagonal/>
    </border>
    <border>
      <left style="thin">
        <color theme="0"/>
      </left>
      <right style="thin">
        <color auto="1"/>
      </right>
      <top style="thin">
        <color auto="1"/>
      </top>
      <bottom style="thin">
        <color auto="1"/>
      </bottom>
      <diagonal/>
    </border>
    <border>
      <left style="thin">
        <color theme="0"/>
      </left>
      <right/>
      <top style="thin">
        <color auto="1"/>
      </top>
      <bottom style="thin">
        <color auto="1"/>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theme="0"/>
      </bottom>
      <diagonal/>
    </border>
    <border>
      <left style="medium">
        <color auto="1"/>
      </left>
      <right style="thin">
        <color auto="1"/>
      </right>
      <top style="thin">
        <color theme="0"/>
      </top>
      <bottom/>
      <diagonal/>
    </border>
    <border>
      <left style="medium">
        <color auto="1"/>
      </left>
      <right style="thin">
        <color auto="1"/>
      </right>
      <top style="thin">
        <color theme="0"/>
      </top>
      <bottom style="thin">
        <color theme="0"/>
      </bottom>
      <diagonal/>
    </border>
    <border>
      <left style="thin">
        <color theme="0"/>
      </left>
      <right style="thin">
        <color theme="0"/>
      </right>
      <top style="thin">
        <color auto="1"/>
      </top>
      <bottom style="medium">
        <color auto="1"/>
      </bottom>
      <diagonal/>
    </border>
    <border>
      <left style="thin">
        <color theme="0"/>
      </left>
      <right style="thin">
        <color auto="1"/>
      </right>
      <top style="thin">
        <color auto="1"/>
      </top>
      <bottom/>
      <diagonal/>
    </border>
    <border>
      <left style="thin">
        <color theme="0"/>
      </left>
      <right style="thin">
        <color auto="1"/>
      </right>
      <top style="thin">
        <color theme="0"/>
      </top>
      <bottom/>
      <diagonal/>
    </border>
    <border>
      <left style="thin">
        <color theme="0"/>
      </left>
      <right style="thin">
        <color auto="1"/>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top style="thin">
        <color theme="0"/>
      </top>
      <bottom/>
      <diagonal/>
    </border>
    <border>
      <left style="thin">
        <color theme="0"/>
      </left>
      <right/>
      <top/>
      <bottom style="medium">
        <color auto="1"/>
      </bottom>
      <diagonal/>
    </border>
    <border>
      <left style="medium">
        <color auto="1"/>
      </left>
      <right style="thin">
        <color theme="0"/>
      </right>
      <top style="thin">
        <color theme="0"/>
      </top>
      <bottom style="thin">
        <color theme="0"/>
      </bottom>
      <diagonal/>
    </border>
    <border>
      <left style="thin">
        <color theme="0"/>
      </left>
      <right style="thin">
        <color theme="0"/>
      </right>
      <top/>
      <bottom style="medium">
        <color auto="1"/>
      </bottom>
      <diagonal/>
    </border>
    <border>
      <left style="medium">
        <color auto="1"/>
      </left>
      <right style="thin">
        <color theme="0"/>
      </right>
      <top style="thin">
        <color theme="0"/>
      </top>
      <bottom style="medium">
        <color auto="1"/>
      </bottom>
      <diagonal/>
    </border>
    <border>
      <left style="thin">
        <color theme="0"/>
      </left>
      <right style="thin">
        <color auto="1"/>
      </right>
      <top/>
      <bottom style="medium">
        <color auto="1"/>
      </bottom>
      <diagonal/>
    </border>
    <border>
      <left/>
      <right style="thin">
        <color theme="0"/>
      </right>
      <top style="thin">
        <color theme="0"/>
      </top>
      <bottom style="thin">
        <color theme="0"/>
      </bottom>
      <diagonal/>
    </border>
    <border>
      <left/>
      <right/>
      <top style="medium">
        <color auto="1"/>
      </top>
      <bottom style="medium">
        <color auto="1"/>
      </bottom>
      <diagonal/>
    </border>
    <border>
      <left style="thin">
        <color theme="0"/>
      </left>
      <right style="thin">
        <color auto="1"/>
      </right>
      <top style="thin">
        <color auto="1"/>
      </top>
      <bottom style="medium">
        <color auto="1"/>
      </bottom>
      <diagonal/>
    </border>
    <border>
      <left style="medium">
        <color auto="1"/>
      </left>
      <right/>
      <top/>
      <bottom style="thin">
        <color theme="0"/>
      </bottom>
      <diagonal/>
    </border>
    <border>
      <left/>
      <right/>
      <top/>
      <bottom style="thin">
        <color theme="0"/>
      </bottom>
      <diagonal/>
    </border>
    <border>
      <left style="thin">
        <color theme="0"/>
      </left>
      <right/>
      <top/>
      <bottom/>
      <diagonal/>
    </border>
    <border>
      <left style="medium">
        <color auto="1"/>
      </left>
      <right/>
      <top style="medium">
        <color auto="1"/>
      </top>
      <bottom style="medium">
        <color auto="1"/>
      </bottom>
      <diagonal/>
    </border>
    <border>
      <left style="thin">
        <color theme="0"/>
      </left>
      <right style="thin">
        <color auto="1"/>
      </right>
      <top style="medium">
        <color auto="1"/>
      </top>
      <bottom style="thin">
        <color theme="0"/>
      </bottom>
      <diagonal/>
    </border>
    <border>
      <left style="thin">
        <color theme="0"/>
      </left>
      <right/>
      <top style="medium">
        <color auto="1"/>
      </top>
      <bottom style="thin">
        <color theme="0"/>
      </bottom>
      <diagonal/>
    </border>
    <border>
      <left style="thin">
        <color theme="0"/>
      </left>
      <right/>
      <top style="medium">
        <color auto="1"/>
      </top>
      <bottom/>
      <diagonal/>
    </border>
    <border>
      <left style="medium">
        <color auto="1"/>
      </left>
      <right/>
      <top style="thin">
        <color theme="0"/>
      </top>
      <bottom style="thin">
        <color auto="1"/>
      </bottom>
      <diagonal/>
    </border>
    <border>
      <left style="thin">
        <color theme="0"/>
      </left>
      <right/>
      <top style="thin">
        <color auto="1"/>
      </top>
      <bottom style="thin">
        <color theme="0"/>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style="thin">
        <color auto="1"/>
      </right>
      <top style="thin">
        <color theme="0"/>
      </top>
      <bottom style="thin">
        <color auto="1"/>
      </bottom>
      <diagonal/>
    </border>
    <border>
      <left style="medium">
        <color auto="1"/>
      </left>
      <right/>
      <top style="medium">
        <color auto="1"/>
      </top>
      <bottom style="thin">
        <color theme="0"/>
      </bottom>
      <diagonal/>
    </border>
    <border>
      <left style="thin">
        <color theme="0"/>
      </left>
      <right style="thin">
        <color auto="1"/>
      </right>
      <top style="medium">
        <color auto="1"/>
      </top>
      <bottom/>
      <diagonal/>
    </border>
    <border>
      <left style="medium">
        <color auto="1"/>
      </left>
      <right style="thin">
        <color theme="0"/>
      </right>
      <top style="thin">
        <color theme="0"/>
      </top>
      <bottom style="thin">
        <color auto="1"/>
      </bottom>
      <diagonal/>
    </border>
    <border>
      <left style="thin">
        <color theme="0"/>
      </left>
      <right style="thin">
        <color theme="0"/>
      </right>
      <top style="medium">
        <color auto="1"/>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auto="1"/>
      </top>
      <bottom style="thin">
        <color theme="0"/>
      </bottom>
      <diagonal/>
    </border>
    <border>
      <left style="medium">
        <color auto="1"/>
      </left>
      <right/>
      <top style="thin">
        <color theme="0"/>
      </top>
      <bottom style="thin">
        <color theme="0"/>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medium">
        <color theme="6" tint="0.39997558519241921"/>
      </left>
      <right style="thin">
        <color theme="6" tint="0.39997558519241921"/>
      </right>
      <top style="thin">
        <color theme="6" tint="0.39997558519241921"/>
      </top>
      <bottom style="medium">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auto="1"/>
      </left>
      <right/>
      <top style="medium">
        <color theme="6" tint="0.39997558519241921"/>
      </top>
      <bottom style="thin">
        <color auto="1"/>
      </bottom>
      <diagonal/>
    </border>
    <border>
      <left style="thick">
        <color auto="1"/>
      </left>
      <right/>
      <top/>
      <bottom/>
      <diagonal/>
    </border>
    <border>
      <left style="thick">
        <color auto="1"/>
      </left>
      <right/>
      <top style="medium">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medium">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thick">
        <color auto="1"/>
      </left>
      <right/>
      <top style="double">
        <color auto="1"/>
      </top>
      <bottom style="medium">
        <color auto="1"/>
      </bottom>
      <diagonal/>
    </border>
    <border>
      <left style="medium">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style="thin">
        <color auto="1"/>
      </left>
      <right style="medium">
        <color auto="1"/>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n">
        <color theme="0"/>
      </left>
      <right style="thin">
        <color theme="0"/>
      </right>
      <top style="thin">
        <color theme="0"/>
      </top>
      <bottom/>
      <diagonal/>
    </border>
    <border>
      <left/>
      <right style="thin">
        <color auto="1"/>
      </right>
      <top style="thin">
        <color theme="0"/>
      </top>
      <bottom/>
      <diagonal/>
    </border>
    <border>
      <left style="medium">
        <color auto="1"/>
      </left>
      <right style="thin">
        <color theme="0"/>
      </right>
      <top style="thin">
        <color theme="0"/>
      </top>
      <bottom/>
      <diagonal/>
    </border>
    <border>
      <left style="thin">
        <color theme="0"/>
      </left>
      <right style="medium">
        <color auto="1"/>
      </right>
      <top style="thin">
        <color auto="1"/>
      </top>
      <bottom/>
      <diagonal/>
    </border>
    <border>
      <left/>
      <right style="medium">
        <color auto="1"/>
      </right>
      <top style="thin">
        <color theme="0"/>
      </top>
      <bottom/>
      <diagonal/>
    </border>
    <border>
      <left style="medium">
        <color auto="1"/>
      </left>
      <right/>
      <top style="medium">
        <color theme="6" tint="0.39997558519241921"/>
      </top>
      <bottom style="thin">
        <color auto="1"/>
      </bottom>
      <diagonal/>
    </border>
    <border>
      <left/>
      <right style="thin">
        <color auto="1"/>
      </right>
      <top style="medium">
        <color theme="6" tint="0.39997558519241921"/>
      </top>
      <bottom style="thin">
        <color auto="1"/>
      </bottom>
      <diagonal/>
    </border>
    <border>
      <left style="medium">
        <color auto="1"/>
      </left>
      <right/>
      <top style="thin">
        <color theme="6" tint="0.39997558519241921"/>
      </top>
      <bottom style="medium">
        <color theme="6" tint="0.39997558519241921"/>
      </bottom>
      <diagonal/>
    </border>
    <border>
      <left/>
      <right style="thin">
        <color theme="6" tint="0.39997558519241921"/>
      </right>
      <top style="thin">
        <color theme="6" tint="0.39997558519241921"/>
      </top>
      <bottom style="medium">
        <color theme="6" tint="0.39997558519241921"/>
      </bottom>
      <diagonal/>
    </border>
    <border>
      <left style="thin">
        <color theme="6" tint="0.39997558519241921"/>
      </left>
      <right/>
      <top style="medium">
        <color auto="1"/>
      </top>
      <bottom/>
      <diagonal/>
    </border>
    <border>
      <left style="thin">
        <color theme="6" tint="0.39997558519241921"/>
      </left>
      <right/>
      <top/>
      <bottom/>
      <diagonal/>
    </border>
    <border>
      <left style="thin">
        <color theme="6" tint="0.39997558519241921"/>
      </left>
      <right/>
      <top/>
      <bottom style="medium">
        <color theme="6" tint="0.39997558519241921"/>
      </bottom>
      <diagonal/>
    </border>
    <border>
      <left/>
      <right/>
      <top/>
      <bottom style="medium">
        <color theme="6" tint="0.39997558519241921"/>
      </bottom>
      <diagonal/>
    </border>
    <border>
      <left/>
      <right style="medium">
        <color auto="1"/>
      </right>
      <top/>
      <bottom style="medium">
        <color theme="6" tint="0.39997558519241921"/>
      </bottom>
      <diagonal/>
    </border>
    <border>
      <left style="medium">
        <color auto="1"/>
      </left>
      <right/>
      <top style="medium">
        <color auto="1"/>
      </top>
      <bottom style="thin">
        <color theme="6" tint="0.39997558519241921"/>
      </bottom>
      <diagonal/>
    </border>
    <border>
      <left/>
      <right/>
      <top style="medium">
        <color auto="1"/>
      </top>
      <bottom style="thin">
        <color theme="6" tint="0.39997558519241921"/>
      </bottom>
      <diagonal/>
    </border>
    <border>
      <left/>
      <right style="thin">
        <color theme="6" tint="0.39997558519241921"/>
      </right>
      <top style="medium">
        <color auto="1"/>
      </top>
      <bottom style="thin">
        <color theme="6" tint="0.39997558519241921"/>
      </bottom>
      <diagonal/>
    </border>
    <border>
      <left/>
      <right/>
      <top style="medium">
        <color theme="6" tint="0.39997558519241921"/>
      </top>
      <bottom style="thin">
        <color auto="1"/>
      </bottom>
      <diagonal/>
    </border>
    <border>
      <left/>
      <right style="medium">
        <color auto="1"/>
      </right>
      <top style="medium">
        <color theme="6" tint="0.39997558519241921"/>
      </top>
      <bottom style="thin">
        <color auto="1"/>
      </bottom>
      <diagonal/>
    </border>
    <border>
      <left style="medium">
        <color auto="1"/>
      </left>
      <right style="thin">
        <color theme="0"/>
      </right>
      <top/>
      <bottom style="thin">
        <color theme="0"/>
      </bottom>
      <diagonal/>
    </border>
    <border>
      <left style="thin">
        <color theme="0"/>
      </left>
      <right/>
      <top/>
      <bottom style="thin">
        <color theme="0"/>
      </bottom>
      <diagonal/>
    </border>
  </borders>
  <cellStyleXfs count="100">
    <xf numFmtId="0" fontId="0" fillId="0" borderId="0"/>
    <xf numFmtId="0" fontId="12" fillId="0" borderId="0" applyNumberFormat="0" applyFill="0" applyBorder="0" applyAlignment="0" applyProtection="0">
      <alignment vertical="top"/>
      <protection locked="0"/>
    </xf>
    <xf numFmtId="9" fontId="45" fillId="0" borderId="0" applyFont="0" applyFill="0" applyBorder="0" applyAlignment="0" applyProtection="0"/>
    <xf numFmtId="0" fontId="11" fillId="0" borderId="0"/>
    <xf numFmtId="0" fontId="11" fillId="0" borderId="0"/>
    <xf numFmtId="0" fontId="10" fillId="0" borderId="0"/>
    <xf numFmtId="0" fontId="67" fillId="0" borderId="0" applyNumberFormat="0" applyFill="0" applyBorder="0" applyAlignment="0" applyProtection="0">
      <alignment vertical="top"/>
      <protection locked="0"/>
    </xf>
    <xf numFmtId="44" fontId="69" fillId="0" borderId="0" applyFont="0" applyFill="0" applyBorder="0" applyAlignment="0" applyProtection="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99" fillId="0" borderId="0" applyFont="0" applyFill="0" applyBorder="0" applyAlignment="0" applyProtection="0"/>
    <xf numFmtId="43" fontId="104" fillId="0" borderId="0" applyFont="0" applyFill="0" applyBorder="0" applyAlignment="0" applyProtection="0"/>
    <xf numFmtId="0" fontId="111"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cellStyleXfs>
  <cellXfs count="2596">
    <xf numFmtId="0" fontId="0" fillId="0" borderId="0" xfId="0"/>
    <xf numFmtId="0" fontId="15" fillId="0" borderId="0" xfId="0" applyFont="1" applyAlignment="1">
      <alignment vertical="top" wrapText="1"/>
    </xf>
    <xf numFmtId="0" fontId="16" fillId="0" borderId="0" xfId="0" applyFont="1" applyAlignment="1">
      <alignment horizontal="center" vertical="top" wrapText="1"/>
    </xf>
    <xf numFmtId="0" fontId="16" fillId="0" borderId="0" xfId="0" applyFont="1" applyAlignment="1">
      <alignment horizontal="left" vertical="center" wrapText="1"/>
    </xf>
    <xf numFmtId="0" fontId="16" fillId="0" borderId="0" xfId="0" applyFont="1" applyAlignment="1">
      <alignment vertical="top" wrapText="1"/>
    </xf>
    <xf numFmtId="0" fontId="18" fillId="7" borderId="9" xfId="0" applyFont="1" applyFill="1" applyBorder="1" applyAlignment="1">
      <alignment horizontal="center" vertical="center" wrapText="1"/>
    </xf>
    <xf numFmtId="0" fontId="18" fillId="0" borderId="9" xfId="0" applyFont="1" applyBorder="1" applyAlignment="1">
      <alignment horizontal="center" vertical="center" wrapText="1"/>
    </xf>
    <xf numFmtId="0" fontId="17" fillId="0" borderId="36" xfId="0" applyFont="1" applyBorder="1" applyAlignment="1">
      <alignment horizontal="center" vertical="top" wrapText="1"/>
    </xf>
    <xf numFmtId="0" fontId="16" fillId="7" borderId="6" xfId="0" applyFont="1" applyFill="1" applyBorder="1" applyAlignment="1">
      <alignment horizontal="center" vertical="top" wrapText="1"/>
    </xf>
    <xf numFmtId="0" fontId="16" fillId="0" borderId="6" xfId="0" applyFont="1" applyBorder="1" applyAlignment="1">
      <alignment horizontal="center" vertical="top" wrapText="1"/>
    </xf>
    <xf numFmtId="0" fontId="17" fillId="0" borderId="16" xfId="0" applyFont="1" applyBorder="1" applyAlignment="1">
      <alignment horizontal="left" vertical="top"/>
    </xf>
    <xf numFmtId="0" fontId="20" fillId="0" borderId="0" xfId="0" applyFont="1" applyAlignment="1">
      <alignment horizontal="center" vertical="center" wrapText="1"/>
    </xf>
    <xf numFmtId="0" fontId="16" fillId="7" borderId="25" xfId="0" applyFont="1" applyFill="1" applyBorder="1" applyAlignment="1">
      <alignment horizontal="center" vertical="center" wrapText="1"/>
    </xf>
    <xf numFmtId="0" fontId="17" fillId="0" borderId="17" xfId="0" applyFont="1" applyBorder="1" applyAlignment="1">
      <alignment horizontal="left" vertical="center"/>
    </xf>
    <xf numFmtId="0" fontId="22" fillId="8" borderId="12" xfId="0" applyFont="1" applyFill="1" applyBorder="1" applyAlignment="1">
      <alignment vertical="top" wrapText="1"/>
    </xf>
    <xf numFmtId="0" fontId="22" fillId="8" borderId="12" xfId="0" applyFont="1" applyFill="1" applyBorder="1" applyAlignment="1">
      <alignment vertical="center" wrapText="1"/>
    </xf>
    <xf numFmtId="0" fontId="25" fillId="8" borderId="37" xfId="0" applyFont="1" applyFill="1" applyBorder="1" applyAlignment="1">
      <alignment vertical="top" wrapText="1"/>
    </xf>
    <xf numFmtId="0" fontId="26" fillId="8" borderId="37" xfId="0" applyFont="1" applyFill="1" applyBorder="1" applyAlignment="1">
      <alignment horizontal="center" vertical="center" wrapText="1"/>
    </xf>
    <xf numFmtId="0" fontId="26" fillId="8" borderId="37" xfId="0" applyFont="1" applyFill="1" applyBorder="1" applyAlignment="1">
      <alignment horizontal="center" vertical="top" wrapText="1"/>
    </xf>
    <xf numFmtId="0" fontId="16" fillId="0" borderId="40" xfId="0" applyFont="1" applyBorder="1" applyAlignment="1">
      <alignment horizontal="left" vertical="center" wrapText="1"/>
    </xf>
    <xf numFmtId="0" fontId="25" fillId="8" borderId="12" xfId="0" applyFont="1" applyFill="1" applyBorder="1" applyAlignment="1">
      <alignment vertical="top" wrapText="1"/>
    </xf>
    <xf numFmtId="0" fontId="26" fillId="8" borderId="12" xfId="0" applyFont="1" applyFill="1" applyBorder="1" applyAlignment="1">
      <alignment horizontal="center" vertical="center" wrapText="1"/>
    </xf>
    <xf numFmtId="0" fontId="26" fillId="8" borderId="12" xfId="0" applyFont="1" applyFill="1" applyBorder="1" applyAlignment="1">
      <alignment horizontal="center" vertical="top" wrapText="1"/>
    </xf>
    <xf numFmtId="0" fontId="16" fillId="0" borderId="37" xfId="0" applyFont="1" applyBorder="1" applyAlignment="1">
      <alignment horizontal="center"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9" borderId="8" xfId="0" applyFont="1" applyFill="1" applyBorder="1" applyAlignment="1">
      <alignment horizontal="center" vertical="top" wrapText="1"/>
    </xf>
    <xf numFmtId="0" fontId="23" fillId="0" borderId="8" xfId="0" applyFont="1" applyBorder="1" applyAlignment="1">
      <alignment horizontal="left" vertical="top" wrapText="1"/>
    </xf>
    <xf numFmtId="0" fontId="16" fillId="0" borderId="26" xfId="0" applyFont="1" applyBorder="1" applyAlignment="1">
      <alignment horizontal="left" vertical="top" wrapText="1"/>
    </xf>
    <xf numFmtId="0" fontId="23" fillId="0" borderId="9" xfId="0" applyFont="1" applyBorder="1" applyAlignment="1">
      <alignment horizontal="left" vertical="top" wrapText="1"/>
    </xf>
    <xf numFmtId="49" fontId="16" fillId="0" borderId="6"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quotePrefix="1" applyFont="1" applyBorder="1" applyAlignment="1">
      <alignment horizontal="center" vertical="center" wrapText="1"/>
    </xf>
    <xf numFmtId="0" fontId="22" fillId="7" borderId="18" xfId="0" applyFont="1" applyFill="1" applyBorder="1" applyAlignment="1">
      <alignment horizontal="center" vertical="top" wrapText="1"/>
    </xf>
    <xf numFmtId="0" fontId="23" fillId="0" borderId="22" xfId="0" applyFont="1" applyBorder="1" applyAlignment="1">
      <alignment horizontal="left" vertical="top" wrapText="1"/>
    </xf>
    <xf numFmtId="0" fontId="16" fillId="9" borderId="14" xfId="0" applyFont="1" applyFill="1" applyBorder="1" applyAlignment="1">
      <alignment horizontal="center" vertical="top" wrapText="1"/>
    </xf>
    <xf numFmtId="0" fontId="16" fillId="0" borderId="6" xfId="0" quotePrefix="1" applyFont="1" applyBorder="1" applyAlignment="1">
      <alignment horizontal="center" vertical="center" wrapText="1"/>
    </xf>
    <xf numFmtId="0" fontId="16" fillId="9" borderId="25" xfId="0" applyFont="1" applyFill="1" applyBorder="1" applyAlignment="1">
      <alignment horizontal="center" vertical="top" wrapText="1"/>
    </xf>
    <xf numFmtId="0" fontId="16" fillId="0" borderId="18" xfId="0" applyFont="1" applyBorder="1" applyAlignment="1">
      <alignment vertical="top" wrapText="1"/>
    </xf>
    <xf numFmtId="9" fontId="16" fillId="0" borderId="6" xfId="0" applyNumberFormat="1" applyFont="1" applyBorder="1" applyAlignment="1">
      <alignment horizontal="right" vertical="top" wrapText="1"/>
    </xf>
    <xf numFmtId="9" fontId="16" fillId="0" borderId="7" xfId="0" applyNumberFormat="1" applyFont="1" applyBorder="1" applyAlignment="1">
      <alignment horizontal="right" vertical="top" wrapText="1"/>
    </xf>
    <xf numFmtId="0" fontId="16" fillId="0" borderId="6" xfId="0" quotePrefix="1" applyFont="1" applyBorder="1" applyAlignment="1">
      <alignment horizontal="left" vertical="top" wrapText="1"/>
    </xf>
    <xf numFmtId="0" fontId="16" fillId="0" borderId="3" xfId="0" applyFont="1" applyBorder="1" applyAlignment="1">
      <alignment horizontal="left" vertical="top" wrapText="1"/>
    </xf>
    <xf numFmtId="0" fontId="23" fillId="0" borderId="9" xfId="0" applyFont="1" applyBorder="1" applyAlignment="1">
      <alignment vertical="top" wrapText="1"/>
    </xf>
    <xf numFmtId="0" fontId="16" fillId="0" borderId="34" xfId="0" applyFont="1" applyBorder="1" applyAlignment="1">
      <alignment horizontal="left" vertical="center" wrapText="1"/>
    </xf>
    <xf numFmtId="0" fontId="16" fillId="0" borderId="6" xfId="0" applyFont="1" applyBorder="1" applyAlignment="1">
      <alignment vertical="top" wrapText="1"/>
    </xf>
    <xf numFmtId="49" fontId="16" fillId="0" borderId="5" xfId="0" applyNumberFormat="1" applyFont="1" applyBorder="1" applyAlignment="1">
      <alignment horizontal="center" vertical="center" wrapText="1"/>
    </xf>
    <xf numFmtId="0" fontId="23" fillId="0" borderId="9" xfId="0" quotePrefix="1" applyFont="1" applyBorder="1" applyAlignment="1">
      <alignment horizontal="left" vertical="top" wrapText="1"/>
    </xf>
    <xf numFmtId="0" fontId="16" fillId="0" borderId="6" xfId="0" applyFont="1" applyBorder="1" applyAlignment="1">
      <alignment horizontal="right" vertical="top" wrapText="1"/>
    </xf>
    <xf numFmtId="0" fontId="16" fillId="0" borderId="5" xfId="0" applyFont="1" applyBorder="1" applyAlignment="1">
      <alignment horizontal="right" vertical="top" wrapText="1"/>
    </xf>
    <xf numFmtId="9" fontId="16" fillId="0" borderId="6" xfId="0" quotePrefix="1" applyNumberFormat="1" applyFont="1" applyBorder="1" applyAlignment="1">
      <alignment horizontal="right" vertical="top" wrapText="1"/>
    </xf>
    <xf numFmtId="0" fontId="23" fillId="0" borderId="9" xfId="0" quotePrefix="1" applyFont="1" applyBorder="1" applyAlignment="1">
      <alignment vertical="top" wrapText="1"/>
    </xf>
    <xf numFmtId="0" fontId="29" fillId="0" borderId="0" xfId="0" applyFont="1"/>
    <xf numFmtId="0" fontId="30" fillId="0" borderId="0" xfId="0" applyFont="1"/>
    <xf numFmtId="0" fontId="16" fillId="0" borderId="5" xfId="0" applyFont="1" applyBorder="1" applyAlignment="1">
      <alignment horizontal="center" vertical="center" wrapText="1"/>
    </xf>
    <xf numFmtId="0" fontId="23" fillId="0" borderId="8" xfId="0" applyFont="1" applyBorder="1" applyAlignment="1">
      <alignment vertical="top" wrapText="1"/>
    </xf>
    <xf numFmtId="0" fontId="32" fillId="8" borderId="12" xfId="0" applyFont="1" applyFill="1" applyBorder="1" applyAlignment="1">
      <alignment vertical="top" wrapText="1"/>
    </xf>
    <xf numFmtId="0" fontId="33" fillId="8" borderId="12" xfId="0" applyFont="1" applyFill="1" applyBorder="1" applyAlignment="1">
      <alignment horizontal="center" vertical="center" wrapText="1"/>
    </xf>
    <xf numFmtId="0" fontId="33" fillId="8" borderId="12" xfId="0" applyFont="1" applyFill="1" applyBorder="1" applyAlignment="1">
      <alignment horizontal="center" vertical="top" wrapText="1"/>
    </xf>
    <xf numFmtId="0" fontId="16" fillId="0" borderId="35" xfId="0" applyFont="1" applyBorder="1" applyAlignment="1">
      <alignment horizontal="left" vertical="center" wrapText="1"/>
    </xf>
    <xf numFmtId="0" fontId="23" fillId="0" borderId="14" xfId="0" applyFont="1" applyBorder="1" applyAlignment="1">
      <alignment horizontal="center" vertical="center" wrapText="1"/>
    </xf>
    <xf numFmtId="0" fontId="16" fillId="0" borderId="14" xfId="0" applyFont="1" applyBorder="1" applyAlignment="1">
      <alignment horizontal="right" vertical="top" wrapText="1"/>
    </xf>
    <xf numFmtId="0" fontId="34" fillId="0" borderId="6" xfId="0" applyFont="1" applyBorder="1" applyAlignment="1">
      <alignment horizontal="left" vertical="top" wrapText="1"/>
    </xf>
    <xf numFmtId="0" fontId="34" fillId="0" borderId="6" xfId="0" applyFont="1" applyBorder="1" applyAlignment="1">
      <alignment horizontal="right" vertical="top" wrapText="1"/>
    </xf>
    <xf numFmtId="9" fontId="16" fillId="0" borderId="6" xfId="0" applyNumberFormat="1" applyFont="1" applyBorder="1" applyAlignment="1">
      <alignment horizontal="left" vertical="top" wrapText="1"/>
    </xf>
    <xf numFmtId="9" fontId="16" fillId="0" borderId="6" xfId="0" applyNumberFormat="1" applyFont="1" applyBorder="1" applyAlignment="1">
      <alignment vertical="top" wrapText="1"/>
    </xf>
    <xf numFmtId="0" fontId="23" fillId="0" borderId="6" xfId="0" quotePrefix="1" applyFont="1" applyBorder="1" applyAlignment="1">
      <alignment horizontal="center" vertical="center" wrapText="1"/>
    </xf>
    <xf numFmtId="0" fontId="16" fillId="0" borderId="7" xfId="0" applyFont="1" applyBorder="1" applyAlignment="1">
      <alignment horizontal="right" vertical="top" wrapText="1"/>
    </xf>
    <xf numFmtId="0" fontId="32" fillId="8" borderId="37" xfId="0" applyFont="1" applyFill="1" applyBorder="1" applyAlignment="1">
      <alignment vertical="top" wrapText="1"/>
    </xf>
    <xf numFmtId="0" fontId="33" fillId="8" borderId="37" xfId="0" applyFont="1" applyFill="1" applyBorder="1" applyAlignment="1">
      <alignment horizontal="center" vertical="center" wrapText="1"/>
    </xf>
    <xf numFmtId="0" fontId="33" fillId="8" borderId="37" xfId="0" applyFont="1" applyFill="1" applyBorder="1" applyAlignment="1">
      <alignment horizontal="center" vertical="top" wrapText="1"/>
    </xf>
    <xf numFmtId="0" fontId="16" fillId="0" borderId="33" xfId="0" applyFont="1" applyBorder="1" applyAlignment="1">
      <alignment horizontal="left" vertical="center" wrapText="1"/>
    </xf>
    <xf numFmtId="0" fontId="16" fillId="0" borderId="33" xfId="0" applyFont="1" applyBorder="1" applyAlignment="1">
      <alignment vertical="center" wrapText="1"/>
    </xf>
    <xf numFmtId="0" fontId="16" fillId="0" borderId="5" xfId="0" applyFont="1" applyBorder="1" applyAlignment="1">
      <alignment horizontal="left" vertical="top" wrapText="1"/>
    </xf>
    <xf numFmtId="0" fontId="16" fillId="0" borderId="5" xfId="0" quotePrefix="1" applyFont="1" applyBorder="1" applyAlignment="1">
      <alignment horizontal="center" vertical="center" wrapText="1"/>
    </xf>
    <xf numFmtId="0" fontId="16" fillId="0" borderId="7" xfId="0" applyFont="1" applyBorder="1" applyAlignment="1">
      <alignment horizontal="center" vertical="center" wrapText="1"/>
    </xf>
    <xf numFmtId="0" fontId="16" fillId="0" borderId="35" xfId="0" applyFont="1" applyBorder="1" applyAlignment="1">
      <alignment vertical="center" wrapText="1"/>
    </xf>
    <xf numFmtId="0" fontId="35" fillId="0" borderId="6" xfId="0" applyFont="1" applyBorder="1" applyAlignment="1">
      <alignment horizontal="center" vertical="center" wrapText="1"/>
    </xf>
    <xf numFmtId="9" fontId="16" fillId="0" borderId="7" xfId="0" quotePrefix="1" applyNumberFormat="1" applyFont="1" applyBorder="1" applyAlignment="1">
      <alignment horizontal="right" vertical="top" wrapText="1"/>
    </xf>
    <xf numFmtId="49" fontId="23" fillId="5" borderId="13" xfId="0" applyNumberFormat="1" applyFont="1" applyFill="1" applyBorder="1" applyAlignment="1">
      <alignment horizontal="center" vertical="center" wrapText="1"/>
    </xf>
    <xf numFmtId="0" fontId="23" fillId="0" borderId="6" xfId="0" quotePrefix="1" applyFont="1" applyBorder="1" applyAlignment="1">
      <alignment horizontal="left" vertical="top" wrapText="1"/>
    </xf>
    <xf numFmtId="9" fontId="16" fillId="0" borderId="7" xfId="0" applyNumberFormat="1" applyFont="1" applyBorder="1" applyAlignment="1">
      <alignment vertical="top" wrapText="1"/>
    </xf>
    <xf numFmtId="0" fontId="23" fillId="2" borderId="9" xfId="0" applyFont="1" applyFill="1" applyBorder="1" applyAlignment="1">
      <alignment horizontal="left" vertical="top" wrapText="1"/>
    </xf>
    <xf numFmtId="0" fontId="16" fillId="2" borderId="6" xfId="0" applyFont="1" applyFill="1" applyBorder="1" applyAlignment="1">
      <alignment horizontal="left" vertical="top" wrapText="1"/>
    </xf>
    <xf numFmtId="49" fontId="16" fillId="3" borderId="6" xfId="0" applyNumberFormat="1" applyFont="1" applyFill="1" applyBorder="1" applyAlignment="1">
      <alignment horizontal="center" vertical="center" wrapText="1"/>
    </xf>
    <xf numFmtId="0" fontId="16" fillId="2" borderId="14" xfId="0" applyFont="1" applyFill="1" applyBorder="1" applyAlignment="1">
      <alignment horizontal="left" vertical="top" wrapText="1"/>
    </xf>
    <xf numFmtId="0" fontId="16" fillId="0" borderId="34" xfId="0" applyFont="1" applyBorder="1" applyAlignment="1">
      <alignment vertical="center" wrapText="1"/>
    </xf>
    <xf numFmtId="0" fontId="16" fillId="0" borderId="21" xfId="0" applyFont="1" applyBorder="1" applyAlignment="1">
      <alignment horizontal="left" vertical="center" wrapText="1"/>
    </xf>
    <xf numFmtId="0" fontId="23" fillId="0" borderId="0" xfId="0" applyFont="1" applyAlignment="1">
      <alignment horizontal="left" vertical="top" wrapText="1"/>
    </xf>
    <xf numFmtId="0" fontId="16" fillId="0" borderId="0" xfId="0" applyFont="1" applyAlignment="1">
      <alignment vertical="center" wrapText="1"/>
    </xf>
    <xf numFmtId="1" fontId="23" fillId="0" borderId="0" xfId="0" applyNumberFormat="1" applyFont="1" applyAlignment="1">
      <alignment horizontal="center" vertical="center" wrapText="1"/>
    </xf>
    <xf numFmtId="0" fontId="16" fillId="0" borderId="0" xfId="0" applyFont="1" applyAlignment="1">
      <alignment horizontal="left" vertical="top" wrapText="1"/>
    </xf>
    <xf numFmtId="0" fontId="23" fillId="0" borderId="0" xfId="0" applyFont="1" applyAlignment="1">
      <alignment horizontal="center" vertical="center" wrapText="1"/>
    </xf>
    <xf numFmtId="0" fontId="18" fillId="7" borderId="28" xfId="0" applyFont="1" applyFill="1" applyBorder="1" applyAlignment="1">
      <alignment horizontal="center" vertical="center" wrapText="1"/>
    </xf>
    <xf numFmtId="0" fontId="24" fillId="7" borderId="29" xfId="0" applyFont="1" applyFill="1" applyBorder="1" applyAlignment="1">
      <alignment horizontal="center" vertical="top" wrapText="1"/>
    </xf>
    <xf numFmtId="0" fontId="16" fillId="0" borderId="15" xfId="0" applyFont="1" applyBorder="1" applyAlignment="1">
      <alignment horizontal="right" vertical="top" wrapText="1"/>
    </xf>
    <xf numFmtId="0" fontId="28" fillId="0" borderId="16" xfId="0" applyFont="1" applyBorder="1"/>
    <xf numFmtId="0" fontId="16" fillId="0" borderId="46" xfId="0" applyFont="1" applyBorder="1" applyAlignment="1">
      <alignment vertical="top" wrapText="1"/>
    </xf>
    <xf numFmtId="0" fontId="16" fillId="0" borderId="48" xfId="0" applyFont="1" applyBorder="1" applyAlignment="1">
      <alignment vertical="top" wrapText="1"/>
    </xf>
    <xf numFmtId="0" fontId="16" fillId="0" borderId="49" xfId="0" applyFont="1" applyBorder="1" applyAlignment="1">
      <alignment vertical="top" wrapText="1"/>
    </xf>
    <xf numFmtId="0" fontId="16" fillId="0" borderId="46" xfId="0" applyFont="1" applyBorder="1" applyAlignment="1">
      <alignment horizontal="left" vertical="top" wrapText="1"/>
    </xf>
    <xf numFmtId="0" fontId="16" fillId="0" borderId="50" xfId="0" applyFont="1" applyBorder="1" applyAlignment="1">
      <alignment horizontal="center" vertical="top" wrapText="1"/>
    </xf>
    <xf numFmtId="0" fontId="16" fillId="0" borderId="48" xfId="0" applyFont="1" applyBorder="1" applyAlignment="1">
      <alignment horizontal="left" vertical="top" wrapText="1"/>
    </xf>
    <xf numFmtId="0" fontId="16" fillId="0" borderId="47" xfId="0" applyFont="1" applyBorder="1" applyAlignment="1">
      <alignment vertical="top" wrapText="1"/>
    </xf>
    <xf numFmtId="0" fontId="16" fillId="0" borderId="51" xfId="0" applyFont="1" applyBorder="1" applyAlignment="1">
      <alignment horizontal="left" vertical="top" wrapText="1"/>
    </xf>
    <xf numFmtId="0" fontId="18" fillId="0" borderId="0" xfId="0" applyFont="1" applyAlignment="1">
      <alignment horizontal="left" vertical="top"/>
    </xf>
    <xf numFmtId="0" fontId="22" fillId="8" borderId="36" xfId="0" applyFont="1" applyFill="1" applyBorder="1" applyAlignment="1">
      <alignment vertical="top" wrapText="1"/>
    </xf>
    <xf numFmtId="0" fontId="18" fillId="0" borderId="13" xfId="0" applyFont="1" applyBorder="1" applyAlignment="1">
      <alignment horizontal="center" vertical="center" wrapText="1"/>
    </xf>
    <xf numFmtId="0" fontId="16" fillId="7" borderId="10"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16" fillId="0" borderId="54" xfId="0" applyFont="1" applyBorder="1" applyAlignment="1">
      <alignment horizontal="center" vertical="top" wrapText="1"/>
    </xf>
    <xf numFmtId="0" fontId="23" fillId="0" borderId="54" xfId="0" applyFont="1" applyBorder="1" applyAlignment="1">
      <alignment horizontal="center" vertical="top" wrapText="1"/>
    </xf>
    <xf numFmtId="0" fontId="16" fillId="7" borderId="30" xfId="0" applyFont="1" applyFill="1" applyBorder="1" applyAlignment="1">
      <alignment horizontal="center" vertical="center" wrapText="1"/>
    </xf>
    <xf numFmtId="0" fontId="23" fillId="0" borderId="54" xfId="0" applyFont="1" applyBorder="1" applyAlignment="1">
      <alignment horizontal="center" vertical="center" wrapText="1"/>
    </xf>
    <xf numFmtId="0" fontId="24" fillId="7" borderId="39" xfId="0" applyFont="1" applyFill="1" applyBorder="1" applyAlignment="1">
      <alignment horizontal="center" vertical="center" wrapText="1"/>
    </xf>
    <xf numFmtId="0" fontId="33" fillId="8" borderId="17" xfId="0" applyFont="1" applyFill="1" applyBorder="1" applyAlignment="1">
      <alignment horizontal="center" vertical="top" wrapText="1"/>
    </xf>
    <xf numFmtId="0" fontId="16" fillId="0" borderId="15" xfId="0" applyFont="1" applyBorder="1" applyAlignment="1">
      <alignment horizontal="center" vertical="top" wrapText="1"/>
    </xf>
    <xf numFmtId="0" fontId="21" fillId="0" borderId="55" xfId="0" applyFont="1" applyBorder="1" applyAlignment="1">
      <alignment horizontal="center" vertical="center" wrapText="1"/>
    </xf>
    <xf numFmtId="0" fontId="18" fillId="0" borderId="19" xfId="0" applyFont="1" applyBorder="1" applyAlignment="1">
      <alignment horizontal="center" vertical="center" wrapText="1"/>
    </xf>
    <xf numFmtId="0" fontId="16" fillId="9" borderId="26" xfId="0" applyFont="1" applyFill="1" applyBorder="1" applyAlignment="1">
      <alignment horizontal="center" vertical="top" wrapText="1"/>
    </xf>
    <xf numFmtId="0" fontId="23" fillId="0" borderId="24" xfId="0" applyFont="1" applyBorder="1" applyAlignment="1">
      <alignment horizontal="left" vertical="top" wrapText="1"/>
    </xf>
    <xf numFmtId="0" fontId="23" fillId="0" borderId="27" xfId="0" applyFont="1" applyBorder="1" applyAlignment="1">
      <alignment horizontal="center" vertical="top" wrapText="1"/>
    </xf>
    <xf numFmtId="0" fontId="16" fillId="9" borderId="3" xfId="0" applyFont="1" applyFill="1" applyBorder="1" applyAlignment="1">
      <alignment horizontal="center" vertical="top" wrapText="1"/>
    </xf>
    <xf numFmtId="0" fontId="25" fillId="8" borderId="29" xfId="0" applyFont="1" applyFill="1" applyBorder="1" applyAlignment="1">
      <alignment vertical="top"/>
    </xf>
    <xf numFmtId="0" fontId="16" fillId="0" borderId="10" xfId="0" applyFont="1" applyBorder="1" applyAlignment="1">
      <alignment vertical="top" wrapText="1"/>
    </xf>
    <xf numFmtId="2" fontId="16" fillId="0" borderId="30" xfId="0" applyNumberFormat="1" applyFont="1" applyBorder="1" applyAlignment="1">
      <alignment vertical="top" wrapText="1"/>
    </xf>
    <xf numFmtId="0" fontId="23" fillId="0" borderId="22" xfId="0" quotePrefix="1" applyFont="1" applyBorder="1" applyAlignment="1">
      <alignment horizontal="left" vertical="top" wrapText="1"/>
    </xf>
    <xf numFmtId="0" fontId="23" fillId="0" borderId="22" xfId="0" applyFont="1" applyBorder="1" applyAlignment="1">
      <alignment vertical="top" wrapText="1"/>
    </xf>
    <xf numFmtId="0" fontId="16" fillId="0" borderId="56" xfId="0" applyFont="1" applyBorder="1" applyAlignment="1">
      <alignment vertical="top" wrapText="1"/>
    </xf>
    <xf numFmtId="0" fontId="16" fillId="0" borderId="11" xfId="0" applyFont="1" applyBorder="1" applyAlignment="1">
      <alignment vertical="top" wrapText="1"/>
    </xf>
    <xf numFmtId="0" fontId="23" fillId="0" borderId="24" xfId="0" applyFont="1" applyBorder="1" applyAlignment="1">
      <alignment vertical="top" wrapText="1"/>
    </xf>
    <xf numFmtId="0" fontId="16" fillId="7" borderId="24" xfId="0" applyFont="1" applyFill="1" applyBorder="1" applyAlignment="1">
      <alignment horizontal="center" vertical="center" wrapText="1"/>
    </xf>
    <xf numFmtId="0" fontId="23" fillId="0" borderId="27" xfId="0" applyFont="1" applyBorder="1" applyAlignment="1">
      <alignment horizontal="center" vertical="center" wrapText="1"/>
    </xf>
    <xf numFmtId="0" fontId="31" fillId="8" borderId="28" xfId="0" applyFont="1" applyFill="1" applyBorder="1" applyAlignment="1">
      <alignment vertical="top"/>
    </xf>
    <xf numFmtId="0" fontId="32" fillId="8" borderId="29" xfId="0" applyFont="1" applyFill="1" applyBorder="1" applyAlignment="1">
      <alignment vertical="top"/>
    </xf>
    <xf numFmtId="0" fontId="23" fillId="0" borderId="22" xfId="0" applyFont="1" applyBorder="1" applyAlignment="1">
      <alignment horizontal="center" vertical="top" wrapText="1"/>
    </xf>
    <xf numFmtId="49" fontId="23" fillId="5" borderId="19" xfId="0" applyNumberFormat="1" applyFont="1" applyFill="1" applyBorder="1" applyAlignment="1">
      <alignment horizontal="center" vertical="center" wrapText="1"/>
    </xf>
    <xf numFmtId="0" fontId="18" fillId="0" borderId="43" xfId="0" applyFont="1" applyBorder="1" applyAlignment="1">
      <alignment horizontal="center" vertical="center" wrapText="1"/>
    </xf>
    <xf numFmtId="0" fontId="23" fillId="0" borderId="45" xfId="0" applyFont="1" applyBorder="1" applyAlignment="1">
      <alignment horizontal="center" vertical="top" wrapText="1"/>
    </xf>
    <xf numFmtId="0" fontId="18" fillId="7" borderId="32" xfId="0" applyFont="1" applyFill="1" applyBorder="1" applyAlignment="1">
      <alignment horizontal="center" vertical="center" wrapText="1"/>
    </xf>
    <xf numFmtId="0" fontId="23" fillId="7" borderId="39" xfId="0" applyFont="1" applyFill="1" applyBorder="1" applyAlignment="1">
      <alignment horizontal="center" vertical="center" wrapText="1"/>
    </xf>
    <xf numFmtId="0" fontId="16" fillId="7" borderId="56" xfId="0" applyFont="1" applyFill="1" applyBorder="1" applyAlignment="1">
      <alignment horizontal="center" vertical="center" wrapText="1"/>
    </xf>
    <xf numFmtId="0" fontId="16" fillId="7" borderId="1" xfId="0" applyFont="1" applyFill="1" applyBorder="1" applyAlignment="1">
      <alignment horizontal="center" vertical="top" wrapText="1"/>
    </xf>
    <xf numFmtId="0" fontId="16" fillId="7" borderId="53" xfId="0" applyFont="1" applyFill="1" applyBorder="1" applyAlignment="1">
      <alignment horizontal="center" vertical="top" wrapText="1"/>
    </xf>
    <xf numFmtId="0" fontId="16" fillId="7" borderId="19" xfId="0" applyFont="1" applyFill="1" applyBorder="1" applyAlignment="1">
      <alignment horizontal="center" vertical="top" wrapText="1"/>
    </xf>
    <xf numFmtId="0" fontId="16" fillId="7" borderId="12" xfId="0" applyFont="1" applyFill="1" applyBorder="1" applyAlignment="1">
      <alignment horizontal="center" vertical="top" wrapText="1"/>
    </xf>
    <xf numFmtId="0" fontId="16" fillId="7" borderId="36" xfId="0" applyFont="1" applyFill="1" applyBorder="1" applyAlignment="1">
      <alignment horizontal="center" vertical="top" wrapText="1"/>
    </xf>
    <xf numFmtId="0" fontId="16" fillId="7" borderId="58" xfId="0" applyFont="1" applyFill="1" applyBorder="1" applyAlignment="1">
      <alignment horizontal="center" vertical="top" wrapText="1"/>
    </xf>
    <xf numFmtId="0" fontId="23" fillId="7" borderId="29" xfId="0" applyFont="1" applyFill="1" applyBorder="1" applyAlignment="1">
      <alignment horizontal="center" vertical="center" wrapText="1"/>
    </xf>
    <xf numFmtId="9" fontId="16" fillId="0" borderId="5" xfId="0" applyNumberFormat="1" applyFont="1" applyBorder="1" applyAlignment="1">
      <alignment horizontal="right" vertical="top" wrapText="1"/>
    </xf>
    <xf numFmtId="9" fontId="16" fillId="0" borderId="5" xfId="0" quotePrefix="1" applyNumberFormat="1" applyFont="1" applyBorder="1" applyAlignment="1">
      <alignment horizontal="right" vertical="top" wrapText="1"/>
    </xf>
    <xf numFmtId="0" fontId="23" fillId="0" borderId="32" xfId="0" applyFont="1" applyBorder="1" applyAlignment="1">
      <alignment horizontal="left" vertical="top" wrapText="1"/>
    </xf>
    <xf numFmtId="0" fontId="23" fillId="7" borderId="56" xfId="0" applyFont="1" applyFill="1" applyBorder="1" applyAlignment="1">
      <alignment horizontal="center" vertical="center" wrapText="1"/>
    </xf>
    <xf numFmtId="0" fontId="22" fillId="7" borderId="38" xfId="0" applyFont="1" applyFill="1" applyBorder="1" applyAlignment="1">
      <alignment horizontal="center" vertical="top" wrapText="1"/>
    </xf>
    <xf numFmtId="0" fontId="22" fillId="7" borderId="58" xfId="0" applyFont="1" applyFill="1" applyBorder="1" applyAlignment="1">
      <alignment horizontal="center" vertical="top" wrapText="1"/>
    </xf>
    <xf numFmtId="49" fontId="23" fillId="9" borderId="9" xfId="0" applyNumberFormat="1" applyFont="1" applyFill="1" applyBorder="1" applyAlignment="1">
      <alignment horizontal="center" vertical="center" wrapText="1"/>
    </xf>
    <xf numFmtId="0" fontId="23" fillId="9" borderId="22" xfId="0" applyFont="1" applyFill="1" applyBorder="1" applyAlignment="1">
      <alignment horizontal="center" vertical="center" wrapText="1"/>
    </xf>
    <xf numFmtId="0" fontId="23" fillId="9" borderId="18" xfId="0" applyFont="1" applyFill="1" applyBorder="1" applyAlignment="1">
      <alignment horizontal="center" vertical="center" wrapText="1"/>
    </xf>
    <xf numFmtId="0" fontId="23" fillId="9" borderId="9" xfId="0" applyFont="1" applyFill="1" applyBorder="1" applyAlignment="1">
      <alignment horizontal="center" vertical="center" wrapText="1"/>
    </xf>
    <xf numFmtId="0" fontId="23" fillId="9" borderId="18" xfId="0" quotePrefix="1" applyFont="1" applyFill="1" applyBorder="1" applyAlignment="1">
      <alignment horizontal="center" vertical="center" wrapText="1"/>
    </xf>
    <xf numFmtId="0" fontId="23" fillId="9" borderId="9" xfId="0" quotePrefix="1"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25" fillId="8" borderId="28" xfId="0" applyFont="1" applyFill="1" applyBorder="1" applyAlignment="1">
      <alignment vertical="top"/>
    </xf>
    <xf numFmtId="0" fontId="13" fillId="8" borderId="28" xfId="0" applyFont="1" applyFill="1" applyBorder="1" applyAlignment="1">
      <alignment horizontal="left" vertical="top"/>
    </xf>
    <xf numFmtId="0" fontId="19" fillId="0" borderId="9" xfId="0" applyFont="1" applyBorder="1" applyAlignment="1">
      <alignment horizontal="center" vertical="center" wrapText="1"/>
    </xf>
    <xf numFmtId="0" fontId="16" fillId="0" borderId="27" xfId="0" applyFont="1" applyBorder="1" applyAlignment="1">
      <alignment horizontal="center" vertical="top" wrapText="1"/>
    </xf>
    <xf numFmtId="0" fontId="23" fillId="0" borderId="23" xfId="0" applyFont="1" applyBorder="1" applyAlignment="1">
      <alignment horizontal="left" vertical="top" wrapText="1"/>
    </xf>
    <xf numFmtId="0" fontId="33" fillId="8" borderId="36" xfId="0" applyFont="1" applyFill="1" applyBorder="1" applyAlignment="1">
      <alignment horizontal="center" vertical="top" wrapText="1"/>
    </xf>
    <xf numFmtId="0" fontId="32" fillId="8" borderId="28" xfId="0" applyFont="1" applyFill="1" applyBorder="1" applyAlignment="1">
      <alignment vertical="top"/>
    </xf>
    <xf numFmtId="0" fontId="31" fillId="8" borderId="28" xfId="0" applyFont="1" applyFill="1" applyBorder="1" applyAlignment="1">
      <alignment horizontal="left" vertical="top"/>
    </xf>
    <xf numFmtId="49" fontId="23" fillId="5" borderId="8" xfId="0" applyNumberFormat="1" applyFont="1" applyFill="1" applyBorder="1" applyAlignment="1">
      <alignment horizontal="center" vertical="center" wrapText="1"/>
    </xf>
    <xf numFmtId="49" fontId="23" fillId="5" borderId="26" xfId="0" applyNumberFormat="1" applyFont="1" applyFill="1" applyBorder="1" applyAlignment="1">
      <alignment horizontal="center" vertical="center" wrapText="1"/>
    </xf>
    <xf numFmtId="0" fontId="23" fillId="0" borderId="24" xfId="0" quotePrefix="1" applyFont="1" applyBorder="1" applyAlignment="1">
      <alignment horizontal="left" vertical="top" wrapText="1"/>
    </xf>
    <xf numFmtId="0" fontId="16" fillId="2" borderId="51" xfId="0" applyFont="1" applyFill="1" applyBorder="1" applyAlignment="1">
      <alignment horizontal="left" vertical="top" wrapText="1"/>
    </xf>
    <xf numFmtId="0" fontId="16" fillId="0" borderId="59" xfId="0" applyFont="1" applyBorder="1" applyAlignment="1">
      <alignment horizontal="left" vertical="center" wrapText="1"/>
    </xf>
    <xf numFmtId="0" fontId="23" fillId="2" borderId="24" xfId="0" applyFont="1" applyFill="1" applyBorder="1" applyAlignment="1">
      <alignment horizontal="left" vertical="top" wrapText="1"/>
    </xf>
    <xf numFmtId="0" fontId="23" fillId="2" borderId="24" xfId="0" quotePrefix="1" applyFont="1" applyFill="1" applyBorder="1" applyAlignment="1">
      <alignment horizontal="left" vertical="top" wrapText="1"/>
    </xf>
    <xf numFmtId="0" fontId="23" fillId="7" borderId="32" xfId="0" applyFont="1" applyFill="1" applyBorder="1" applyAlignment="1">
      <alignment horizontal="center" vertical="center" wrapText="1"/>
    </xf>
    <xf numFmtId="0" fontId="16" fillId="0" borderId="19" xfId="0" applyFont="1" applyBorder="1" applyAlignment="1">
      <alignment horizontal="left" vertical="top" wrapText="1"/>
    </xf>
    <xf numFmtId="0" fontId="39" fillId="0" borderId="2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1" xfId="0" applyFont="1" applyBorder="1" applyAlignment="1">
      <alignment horizontal="left" vertical="center" wrapText="1"/>
    </xf>
    <xf numFmtId="0" fontId="16" fillId="0" borderId="13" xfId="0" quotePrefix="1" applyFont="1" applyBorder="1" applyAlignment="1">
      <alignment horizontal="left" vertical="top" wrapText="1"/>
    </xf>
    <xf numFmtId="0" fontId="16" fillId="0" borderId="8" xfId="0" quotePrefix="1" applyFont="1" applyBorder="1" applyAlignment="1">
      <alignment horizontal="left" vertical="top" wrapText="1"/>
    </xf>
    <xf numFmtId="0" fontId="16" fillId="0" borderId="8" xfId="0" applyFont="1" applyBorder="1" applyAlignment="1">
      <alignment horizontal="left" vertical="top" wrapText="1"/>
    </xf>
    <xf numFmtId="0" fontId="23" fillId="0" borderId="32" xfId="0" quotePrefix="1" applyFont="1" applyBorder="1" applyAlignment="1">
      <alignment horizontal="left" vertical="top" wrapText="1"/>
    </xf>
    <xf numFmtId="0" fontId="28" fillId="0" borderId="36" xfId="0" applyFont="1" applyBorder="1"/>
    <xf numFmtId="0" fontId="28" fillId="0" borderId="17" xfId="0" applyFont="1" applyBorder="1"/>
    <xf numFmtId="0" fontId="23" fillId="0" borderId="8" xfId="0" quotePrefix="1" applyFont="1" applyBorder="1" applyAlignment="1">
      <alignment horizontal="left" vertical="top" wrapText="1"/>
    </xf>
    <xf numFmtId="0" fontId="27" fillId="9" borderId="18" xfId="0" applyFont="1" applyFill="1" applyBorder="1" applyAlignment="1">
      <alignment horizontal="center" vertical="center" wrapText="1"/>
    </xf>
    <xf numFmtId="0" fontId="35" fillId="0" borderId="7" xfId="0" applyFont="1" applyBorder="1" applyAlignment="1">
      <alignment horizontal="center" vertical="center" wrapText="1"/>
    </xf>
    <xf numFmtId="9" fontId="23" fillId="0" borderId="9" xfId="0" applyNumberFormat="1" applyFont="1" applyBorder="1" applyAlignment="1">
      <alignment horizontal="left" vertical="top" wrapText="1"/>
    </xf>
    <xf numFmtId="0" fontId="16" fillId="0" borderId="18" xfId="0" applyFont="1" applyBorder="1" applyAlignment="1">
      <alignment horizontal="center" vertical="top" wrapText="1"/>
    </xf>
    <xf numFmtId="0" fontId="26" fillId="8" borderId="17" xfId="0" applyFont="1" applyFill="1" applyBorder="1" applyAlignment="1">
      <alignment horizontal="center" vertical="top" wrapText="1"/>
    </xf>
    <xf numFmtId="0" fontId="32" fillId="8" borderId="29" xfId="0" applyFont="1" applyFill="1" applyBorder="1" applyAlignment="1">
      <alignment horizontal="left" vertical="top"/>
    </xf>
    <xf numFmtId="0" fontId="16" fillId="7" borderId="0" xfId="0" applyFont="1" applyFill="1" applyAlignment="1">
      <alignment vertical="center" wrapText="1"/>
    </xf>
    <xf numFmtId="0" fontId="16" fillId="0" borderId="3" xfId="0" applyFont="1" applyBorder="1" applyAlignment="1">
      <alignment horizontal="right" vertical="top" wrapText="1"/>
    </xf>
    <xf numFmtId="0" fontId="16" fillId="7" borderId="20" xfId="0" applyFont="1" applyFill="1" applyBorder="1" applyAlignment="1">
      <alignment vertical="center" wrapText="1"/>
    </xf>
    <xf numFmtId="0" fontId="16" fillId="0" borderId="16" xfId="0" applyFont="1" applyBorder="1" applyAlignment="1">
      <alignment vertical="top" wrapText="1"/>
    </xf>
    <xf numFmtId="0" fontId="23" fillId="0" borderId="15" xfId="0" quotePrefix="1" applyFont="1" applyBorder="1" applyAlignment="1">
      <alignment horizontal="left" vertical="top" wrapText="1"/>
    </xf>
    <xf numFmtId="0" fontId="16" fillId="0" borderId="15" xfId="0" applyFont="1" applyBorder="1" applyAlignment="1">
      <alignment vertical="top" wrapText="1"/>
    </xf>
    <xf numFmtId="0" fontId="16" fillId="0" borderId="61" xfId="0" quotePrefix="1" applyFont="1" applyBorder="1" applyAlignment="1">
      <alignment horizontal="right" vertical="top" wrapText="1"/>
    </xf>
    <xf numFmtId="0" fontId="16" fillId="7" borderId="16" xfId="0" applyFont="1" applyFill="1" applyBorder="1" applyAlignment="1">
      <alignment vertical="center" wrapText="1"/>
    </xf>
    <xf numFmtId="0" fontId="16" fillId="9" borderId="48" xfId="0" applyFont="1" applyFill="1" applyBorder="1" applyAlignment="1">
      <alignment horizontal="center" vertical="top" wrapText="1"/>
    </xf>
    <xf numFmtId="0" fontId="16" fillId="9" borderId="49" xfId="0" applyFont="1" applyFill="1" applyBorder="1" applyAlignment="1">
      <alignment horizontal="center" vertical="top" wrapText="1"/>
    </xf>
    <xf numFmtId="0" fontId="16" fillId="0" borderId="17" xfId="0" applyFont="1" applyBorder="1" applyAlignment="1">
      <alignment horizontal="left" vertical="center" wrapText="1"/>
    </xf>
    <xf numFmtId="0" fontId="16" fillId="0" borderId="16" xfId="0" applyFont="1" applyBorder="1" applyAlignment="1">
      <alignment horizontal="left" vertical="center" wrapText="1"/>
    </xf>
    <xf numFmtId="0" fontId="23" fillId="0" borderId="60" xfId="0" quotePrefix="1" applyFont="1" applyBorder="1" applyAlignment="1">
      <alignment horizontal="left" vertical="top" wrapText="1"/>
    </xf>
    <xf numFmtId="0" fontId="23" fillId="9" borderId="4" xfId="0" quotePrefix="1" applyFont="1" applyFill="1" applyBorder="1" applyAlignment="1">
      <alignment horizontal="center" vertical="center" wrapText="1"/>
    </xf>
    <xf numFmtId="0" fontId="16" fillId="0" borderId="4" xfId="0" applyFont="1" applyBorder="1" applyAlignment="1">
      <alignment horizontal="left" vertical="top" wrapText="1"/>
    </xf>
    <xf numFmtId="0" fontId="16" fillId="0" borderId="36" xfId="0" applyFont="1" applyBorder="1" applyAlignment="1">
      <alignment horizontal="left" vertical="center" wrapText="1"/>
    </xf>
    <xf numFmtId="0" fontId="16" fillId="9" borderId="27" xfId="0" applyFont="1" applyFill="1" applyBorder="1" applyAlignment="1">
      <alignment horizontal="center" vertical="top" wrapText="1"/>
    </xf>
    <xf numFmtId="0" fontId="23" fillId="0" borderId="39" xfId="0" applyFont="1" applyBorder="1" applyAlignment="1">
      <alignment horizontal="left" vertical="top" wrapText="1"/>
    </xf>
    <xf numFmtId="0" fontId="23" fillId="0" borderId="54" xfId="0" applyFont="1" applyBorder="1" applyAlignment="1">
      <alignment horizontal="left" vertical="top" wrapText="1"/>
    </xf>
    <xf numFmtId="0" fontId="16" fillId="0" borderId="27" xfId="0" applyFont="1" applyBorder="1" applyAlignment="1">
      <alignment horizontal="left" vertical="top" wrapText="1"/>
    </xf>
    <xf numFmtId="0" fontId="23" fillId="9" borderId="6"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10" borderId="6" xfId="0" quotePrefix="1" applyFont="1" applyFill="1" applyBorder="1" applyAlignment="1">
      <alignment horizontal="center" vertical="center" wrapText="1"/>
    </xf>
    <xf numFmtId="0" fontId="16" fillId="10" borderId="7" xfId="0" quotePrefix="1" applyFont="1" applyFill="1" applyBorder="1" applyAlignment="1">
      <alignment horizontal="center" vertical="center" wrapText="1"/>
    </xf>
    <xf numFmtId="0" fontId="23" fillId="7" borderId="28" xfId="0" applyFont="1" applyFill="1" applyBorder="1" applyAlignment="1">
      <alignment horizontal="center" vertical="center" wrapText="1"/>
    </xf>
    <xf numFmtId="0" fontId="23" fillId="0" borderId="28" xfId="0" quotePrefix="1" applyFont="1" applyBorder="1" applyAlignment="1">
      <alignment horizontal="left" vertical="top" wrapText="1"/>
    </xf>
    <xf numFmtId="0" fontId="23" fillId="0" borderId="12" xfId="0" quotePrefix="1" applyFont="1" applyBorder="1" applyAlignment="1">
      <alignment horizontal="left" vertical="top" wrapText="1"/>
    </xf>
    <xf numFmtId="0" fontId="16" fillId="0" borderId="12" xfId="0" applyFont="1" applyBorder="1" applyAlignment="1">
      <alignment horizontal="left" vertical="top" wrapText="1"/>
    </xf>
    <xf numFmtId="0" fontId="16" fillId="7" borderId="4" xfId="0" applyFont="1" applyFill="1" applyBorder="1" applyAlignment="1">
      <alignment horizontal="center" vertical="top" wrapText="1"/>
    </xf>
    <xf numFmtId="0" fontId="23" fillId="0" borderId="60" xfId="0" applyFont="1" applyBorder="1" applyAlignment="1">
      <alignment horizontal="left" vertical="top" wrapText="1"/>
    </xf>
    <xf numFmtId="0" fontId="23" fillId="9" borderId="4" xfId="0" applyFont="1" applyFill="1" applyBorder="1" applyAlignment="1">
      <alignment horizontal="center" vertical="center" wrapText="1"/>
    </xf>
    <xf numFmtId="0" fontId="23" fillId="9" borderId="6" xfId="0" quotePrefix="1" applyFont="1" applyFill="1" applyBorder="1" applyAlignment="1">
      <alignment horizontal="center" vertical="center" wrapText="1"/>
    </xf>
    <xf numFmtId="0" fontId="23" fillId="9" borderId="10"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23" fillId="9" borderId="54" xfId="0" quotePrefix="1" applyFont="1" applyFill="1" applyBorder="1" applyAlignment="1">
      <alignment horizontal="center" vertical="center" wrapText="1"/>
    </xf>
    <xf numFmtId="49" fontId="23" fillId="9" borderId="8" xfId="0" applyNumberFormat="1" applyFont="1" applyFill="1" applyBorder="1" applyAlignment="1">
      <alignment horizontal="center" vertical="center" wrapText="1"/>
    </xf>
    <xf numFmtId="0" fontId="23" fillId="9" borderId="8" xfId="0" quotePrefix="1" applyFont="1" applyFill="1" applyBorder="1" applyAlignment="1">
      <alignment horizontal="center" vertical="center" wrapText="1"/>
    </xf>
    <xf numFmtId="0" fontId="16" fillId="7" borderId="60" xfId="0" applyFont="1" applyFill="1" applyBorder="1" applyAlignment="1">
      <alignment horizontal="center" vertical="center" wrapText="1"/>
    </xf>
    <xf numFmtId="0" fontId="16" fillId="7" borderId="6" xfId="0" quotePrefix="1" applyFont="1" applyFill="1" applyBorder="1" applyAlignment="1">
      <alignment horizontal="center" vertical="center" wrapText="1"/>
    </xf>
    <xf numFmtId="0" fontId="16" fillId="7" borderId="5" xfId="0" quotePrefix="1" applyFont="1" applyFill="1" applyBorder="1" applyAlignment="1">
      <alignment horizontal="center" vertical="center" wrapText="1"/>
    </xf>
    <xf numFmtId="0" fontId="16" fillId="0" borderId="10" xfId="0" applyFont="1" applyBorder="1" applyAlignment="1">
      <alignment horizontal="center" vertical="center" wrapText="1"/>
    </xf>
    <xf numFmtId="0" fontId="16" fillId="0" borderId="30" xfId="0" applyFont="1" applyBorder="1" applyAlignment="1">
      <alignment horizontal="center" vertical="center" wrapText="1"/>
    </xf>
    <xf numFmtId="0" fontId="16" fillId="7" borderId="7" xfId="0" quotePrefix="1" applyFont="1" applyFill="1" applyBorder="1" applyAlignment="1">
      <alignment horizontal="center" vertical="center" wrapText="1"/>
    </xf>
    <xf numFmtId="0" fontId="16" fillId="0" borderId="11" xfId="0" applyFont="1" applyBorder="1" applyAlignment="1">
      <alignment horizontal="center" vertical="center" wrapText="1"/>
    </xf>
    <xf numFmtId="0" fontId="27" fillId="9" borderId="8" xfId="0" applyFont="1" applyFill="1" applyBorder="1" applyAlignment="1">
      <alignment horizontal="center" vertical="center" wrapText="1"/>
    </xf>
    <xf numFmtId="0" fontId="23" fillId="9" borderId="60" xfId="0" quotePrefix="1" applyFont="1" applyFill="1" applyBorder="1" applyAlignment="1">
      <alignment horizontal="center" vertical="center" wrapText="1"/>
    </xf>
    <xf numFmtId="0" fontId="23" fillId="7" borderId="2" xfId="0" applyFont="1" applyFill="1" applyBorder="1" applyAlignment="1">
      <alignment horizontal="left" vertical="top" wrapText="1"/>
    </xf>
    <xf numFmtId="0" fontId="23" fillId="7" borderId="0" xfId="0" applyFont="1" applyFill="1" applyAlignment="1">
      <alignment vertical="top" wrapText="1"/>
    </xf>
    <xf numFmtId="0" fontId="23" fillId="7" borderId="16" xfId="0" applyFont="1" applyFill="1" applyBorder="1" applyAlignment="1">
      <alignment vertical="top" wrapText="1"/>
    </xf>
    <xf numFmtId="0" fontId="16" fillId="9" borderId="10" xfId="0" applyFont="1" applyFill="1" applyBorder="1" applyAlignment="1">
      <alignment horizontal="center" vertical="center" wrapText="1"/>
    </xf>
    <xf numFmtId="0" fontId="16" fillId="7" borderId="60" xfId="0" applyFont="1" applyFill="1" applyBorder="1" applyAlignment="1">
      <alignment horizontal="center" vertical="top" wrapText="1"/>
    </xf>
    <xf numFmtId="0" fontId="34" fillId="0" borderId="7" xfId="0" applyFont="1" applyBorder="1" applyAlignment="1">
      <alignment horizontal="right" vertical="top" wrapText="1"/>
    </xf>
    <xf numFmtId="0" fontId="16" fillId="0" borderId="5" xfId="0" applyFont="1" applyBorder="1" applyAlignment="1">
      <alignment vertical="top" wrapText="1"/>
    </xf>
    <xf numFmtId="0" fontId="23" fillId="0" borderId="60" xfId="0" applyFont="1" applyBorder="1" applyAlignment="1">
      <alignment horizontal="center" vertical="top" wrapText="1"/>
    </xf>
    <xf numFmtId="0" fontId="24" fillId="9" borderId="23" xfId="0" applyFont="1" applyFill="1" applyBorder="1" applyAlignment="1">
      <alignment horizontal="center" vertical="center" wrapText="1"/>
    </xf>
    <xf numFmtId="0" fontId="24" fillId="9" borderId="22" xfId="0" applyFont="1" applyFill="1" applyBorder="1" applyAlignment="1">
      <alignment horizontal="center" vertical="center" wrapText="1"/>
    </xf>
    <xf numFmtId="0" fontId="16" fillId="9" borderId="0" xfId="0" applyFont="1" applyFill="1" applyAlignment="1">
      <alignment horizontal="center" vertical="top" wrapText="1"/>
    </xf>
    <xf numFmtId="0" fontId="23" fillId="9" borderId="5" xfId="0" quotePrefix="1" applyFont="1" applyFill="1" applyBorder="1" applyAlignment="1">
      <alignment horizontal="center" vertical="center" wrapText="1"/>
    </xf>
    <xf numFmtId="0" fontId="16" fillId="7" borderId="31" xfId="0" applyFont="1" applyFill="1" applyBorder="1" applyAlignment="1">
      <alignment horizontal="center" vertical="center" wrapText="1"/>
    </xf>
    <xf numFmtId="0" fontId="16" fillId="9" borderId="2" xfId="0" applyFont="1" applyFill="1" applyBorder="1" applyAlignment="1">
      <alignment horizontal="center" vertical="top" wrapText="1"/>
    </xf>
    <xf numFmtId="0" fontId="16" fillId="0" borderId="31" xfId="0" applyFont="1" applyBorder="1" applyAlignment="1">
      <alignment vertical="top" wrapText="1"/>
    </xf>
    <xf numFmtId="0" fontId="16" fillId="0" borderId="62" xfId="0" applyFont="1" applyBorder="1" applyAlignment="1">
      <alignment horizontal="right" vertical="top" wrapText="1"/>
    </xf>
    <xf numFmtId="0" fontId="16" fillId="0" borderId="62" xfId="0" applyFont="1" applyBorder="1" applyAlignment="1">
      <alignment horizontal="center" vertical="center" wrapText="1"/>
    </xf>
    <xf numFmtId="0" fontId="16" fillId="0" borderId="44" xfId="0" applyFont="1" applyBorder="1" applyAlignment="1">
      <alignment vertical="top" wrapText="1"/>
    </xf>
    <xf numFmtId="0" fontId="16" fillId="7" borderId="20" xfId="0" applyFont="1" applyFill="1" applyBorder="1" applyAlignment="1">
      <alignment horizontal="center" vertical="center" wrapText="1"/>
    </xf>
    <xf numFmtId="0" fontId="16" fillId="0" borderId="31" xfId="0" applyFont="1" applyBorder="1" applyAlignment="1">
      <alignment horizontal="right" vertical="top" wrapText="1"/>
    </xf>
    <xf numFmtId="0" fontId="16" fillId="7" borderId="39" xfId="0" applyFont="1" applyFill="1" applyBorder="1" applyAlignment="1">
      <alignment horizontal="center" vertical="center" wrapText="1"/>
    </xf>
    <xf numFmtId="0" fontId="16" fillId="0" borderId="64" xfId="0" applyFont="1" applyBorder="1" applyAlignment="1">
      <alignment horizontal="right" vertical="top" wrapText="1"/>
    </xf>
    <xf numFmtId="0" fontId="16" fillId="0" borderId="54" xfId="0" applyFont="1" applyBorder="1" applyAlignment="1">
      <alignment horizontal="right" vertical="top" wrapText="1"/>
    </xf>
    <xf numFmtId="0" fontId="16" fillId="10" borderId="54" xfId="0" quotePrefix="1" applyFont="1" applyFill="1" applyBorder="1" applyAlignment="1">
      <alignment horizontal="center" vertical="center" wrapText="1"/>
    </xf>
    <xf numFmtId="0" fontId="16" fillId="0" borderId="49" xfId="0" applyFont="1" applyBorder="1" applyAlignment="1">
      <alignment horizontal="left" vertical="top" wrapText="1"/>
    </xf>
    <xf numFmtId="0" fontId="16" fillId="0" borderId="18" xfId="0" applyFont="1" applyBorder="1" applyAlignment="1">
      <alignment horizontal="left" vertical="top" wrapText="1"/>
    </xf>
    <xf numFmtId="0" fontId="16" fillId="0" borderId="14" xfId="0" applyFont="1" applyBorder="1" applyAlignment="1">
      <alignment horizontal="left" vertical="top" wrapText="1"/>
    </xf>
    <xf numFmtId="0" fontId="16" fillId="0" borderId="25" xfId="0" applyFont="1" applyBorder="1" applyAlignment="1">
      <alignment horizontal="left" vertical="top" wrapText="1"/>
    </xf>
    <xf numFmtId="0" fontId="16" fillId="0" borderId="15" xfId="0" quotePrefix="1" applyFont="1" applyBorder="1" applyAlignment="1">
      <alignment horizontal="right" vertical="top" wrapText="1"/>
    </xf>
    <xf numFmtId="0" fontId="16" fillId="0" borderId="10" xfId="0" quotePrefix="1" applyFont="1" applyBorder="1" applyAlignment="1">
      <alignment horizontal="right" vertical="top" wrapText="1"/>
    </xf>
    <xf numFmtId="0" fontId="16" fillId="0" borderId="11" xfId="0" quotePrefix="1" applyFont="1" applyBorder="1" applyAlignment="1">
      <alignment horizontal="right" vertical="top" wrapText="1"/>
    </xf>
    <xf numFmtId="0" fontId="16" fillId="0" borderId="30" xfId="0" quotePrefix="1" applyFont="1" applyBorder="1" applyAlignment="1">
      <alignment horizontal="right" vertical="top" wrapText="1"/>
    </xf>
    <xf numFmtId="0" fontId="16" fillId="0" borderId="47" xfId="0" applyFont="1" applyBorder="1" applyAlignment="1">
      <alignment horizontal="left" vertical="top" wrapText="1"/>
    </xf>
    <xf numFmtId="0" fontId="16" fillId="0" borderId="10" xfId="0" applyFont="1" applyBorder="1" applyAlignment="1">
      <alignment horizontal="right" vertical="top" wrapText="1"/>
    </xf>
    <xf numFmtId="0" fontId="16" fillId="0" borderId="11" xfId="0" applyFont="1" applyBorder="1" applyAlignment="1">
      <alignment horizontal="right" vertical="top" wrapText="1"/>
    </xf>
    <xf numFmtId="0" fontId="15" fillId="8" borderId="34" xfId="0" applyFont="1" applyFill="1" applyBorder="1" applyAlignment="1">
      <alignment horizontal="center" vertical="center" textRotation="90" wrapText="1"/>
    </xf>
    <xf numFmtId="0" fontId="16" fillId="0" borderId="30" xfId="0" applyFont="1" applyBorder="1" applyAlignment="1">
      <alignment horizontal="right" vertical="top" wrapText="1"/>
    </xf>
    <xf numFmtId="0" fontId="16" fillId="0" borderId="50" xfId="0" applyFont="1" applyBorder="1" applyAlignment="1">
      <alignment horizontal="left" vertical="top" wrapText="1"/>
    </xf>
    <xf numFmtId="0" fontId="16" fillId="7" borderId="14" xfId="0" applyFont="1" applyFill="1" applyBorder="1" applyAlignment="1">
      <alignment horizontal="center" vertical="top" wrapText="1"/>
    </xf>
    <xf numFmtId="0" fontId="16" fillId="7" borderId="57" xfId="0" applyFont="1" applyFill="1" applyBorder="1" applyAlignment="1">
      <alignment horizontal="center" vertical="top" wrapText="1"/>
    </xf>
    <xf numFmtId="0" fontId="16" fillId="9" borderId="5" xfId="0" applyFont="1" applyFill="1" applyBorder="1" applyAlignment="1">
      <alignment horizontal="center" vertical="top" wrapText="1"/>
    </xf>
    <xf numFmtId="0" fontId="16" fillId="9" borderId="62" xfId="0" applyFont="1" applyFill="1" applyBorder="1" applyAlignment="1">
      <alignment horizontal="center" vertical="top" wrapText="1"/>
    </xf>
    <xf numFmtId="0" fontId="16" fillId="9" borderId="54" xfId="0" applyFont="1" applyFill="1" applyBorder="1" applyAlignment="1">
      <alignment horizontal="center" vertical="top" wrapText="1"/>
    </xf>
    <xf numFmtId="0" fontId="16" fillId="0" borderId="48" xfId="0" applyFont="1" applyBorder="1" applyAlignment="1">
      <alignment horizontal="center" vertical="top" wrapText="1"/>
    </xf>
    <xf numFmtId="0" fontId="17" fillId="0" borderId="0" xfId="0" applyFont="1" applyAlignment="1">
      <alignment horizontal="center" vertical="top" wrapText="1"/>
    </xf>
    <xf numFmtId="0" fontId="15" fillId="8" borderId="34" xfId="1" applyFont="1" applyFill="1" applyBorder="1" applyAlignment="1" applyProtection="1">
      <alignment horizontal="center" vertical="center" textRotation="90" wrapText="1"/>
    </xf>
    <xf numFmtId="0" fontId="16" fillId="0" borderId="31" xfId="0" applyFont="1" applyBorder="1" applyAlignment="1">
      <alignment horizontal="left" vertical="top" wrapText="1"/>
    </xf>
    <xf numFmtId="0" fontId="16" fillId="9" borderId="6" xfId="0" applyFont="1" applyFill="1" applyBorder="1" applyAlignment="1">
      <alignment horizontal="center" vertical="top" wrapText="1"/>
    </xf>
    <xf numFmtId="0" fontId="16" fillId="9" borderId="7" xfId="0" applyFont="1" applyFill="1" applyBorder="1" applyAlignment="1">
      <alignment horizontal="center" vertical="top" wrapText="1"/>
    </xf>
    <xf numFmtId="0" fontId="16" fillId="7" borderId="9" xfId="0" applyFont="1" applyFill="1" applyBorder="1" applyAlignment="1">
      <alignment horizontal="center" vertical="top" wrapText="1"/>
    </xf>
    <xf numFmtId="0" fontId="23" fillId="7" borderId="6" xfId="0" applyFont="1" applyFill="1" applyBorder="1" applyAlignment="1">
      <alignment horizontal="center" vertical="center" wrapText="1"/>
    </xf>
    <xf numFmtId="0" fontId="16" fillId="7" borderId="52" xfId="0" applyFont="1" applyFill="1" applyBorder="1" applyAlignment="1">
      <alignment horizontal="center" vertical="top" wrapText="1"/>
    </xf>
    <xf numFmtId="0" fontId="16" fillId="7" borderId="18" xfId="0" applyFont="1" applyFill="1" applyBorder="1" applyAlignment="1">
      <alignment horizontal="center" vertical="top" wrapText="1"/>
    </xf>
    <xf numFmtId="0" fontId="16" fillId="7" borderId="38" xfId="0" applyFont="1" applyFill="1" applyBorder="1" applyAlignment="1">
      <alignment horizontal="center" vertical="top" wrapText="1"/>
    </xf>
    <xf numFmtId="49" fontId="23" fillId="9" borderId="13" xfId="0" applyNumberFormat="1" applyFont="1" applyFill="1" applyBorder="1" applyAlignment="1">
      <alignment horizontal="center" vertical="center" wrapText="1"/>
    </xf>
    <xf numFmtId="0" fontId="16" fillId="0" borderId="13" xfId="0" applyFont="1" applyBorder="1" applyAlignment="1">
      <alignment horizontal="right" vertical="top" wrapText="1"/>
    </xf>
    <xf numFmtId="0" fontId="23" fillId="0" borderId="65" xfId="0" applyFont="1" applyBorder="1" applyAlignment="1">
      <alignment horizontal="left" vertical="top" wrapText="1"/>
    </xf>
    <xf numFmtId="0" fontId="23" fillId="9" borderId="23" xfId="0" applyFont="1" applyFill="1" applyBorder="1" applyAlignment="1">
      <alignment horizontal="center" vertical="center" wrapText="1"/>
    </xf>
    <xf numFmtId="0" fontId="22" fillId="7" borderId="4" xfId="0" applyFont="1" applyFill="1" applyBorder="1" applyAlignment="1">
      <alignment horizontal="center" vertical="top" wrapText="1"/>
    </xf>
    <xf numFmtId="0" fontId="22" fillId="7" borderId="1" xfId="0" applyFont="1" applyFill="1" applyBorder="1" applyAlignment="1">
      <alignment horizontal="center" vertical="top" wrapText="1"/>
    </xf>
    <xf numFmtId="0" fontId="22" fillId="7" borderId="53" xfId="0" applyFont="1" applyFill="1" applyBorder="1" applyAlignment="1">
      <alignment horizontal="center" vertical="top" wrapText="1"/>
    </xf>
    <xf numFmtId="0" fontId="23" fillId="0" borderId="66" xfId="0" applyFont="1" applyBorder="1" applyAlignment="1">
      <alignment horizontal="left" vertical="top" wrapText="1"/>
    </xf>
    <xf numFmtId="0" fontId="23" fillId="9" borderId="60" xfId="0" applyFont="1" applyFill="1" applyBorder="1" applyAlignment="1">
      <alignment horizontal="center" vertical="center" wrapText="1"/>
    </xf>
    <xf numFmtId="0" fontId="22" fillId="7" borderId="60" xfId="0" applyFont="1" applyFill="1" applyBorder="1" applyAlignment="1">
      <alignment horizontal="center" vertical="top" wrapText="1"/>
    </xf>
    <xf numFmtId="49" fontId="23" fillId="5" borderId="51" xfId="0" applyNumberFormat="1" applyFont="1" applyFill="1" applyBorder="1" applyAlignment="1">
      <alignment horizontal="center" vertical="center" wrapText="1"/>
    </xf>
    <xf numFmtId="0" fontId="16" fillId="0" borderId="0" xfId="0" applyFont="1" applyAlignment="1">
      <alignment horizontal="center" vertical="center" wrapText="1"/>
    </xf>
    <xf numFmtId="0" fontId="23" fillId="0" borderId="22" xfId="0" quotePrefix="1" applyFont="1" applyBorder="1" applyAlignment="1">
      <alignment horizontal="left" vertical="center" wrapText="1"/>
    </xf>
    <xf numFmtId="0" fontId="31" fillId="8" borderId="28" xfId="0" applyFont="1" applyFill="1" applyBorder="1" applyAlignment="1">
      <alignment vertical="center"/>
    </xf>
    <xf numFmtId="0" fontId="32" fillId="8" borderId="29" xfId="0" applyFont="1" applyFill="1" applyBorder="1" applyAlignment="1">
      <alignment vertical="center"/>
    </xf>
    <xf numFmtId="0" fontId="16" fillId="0" borderId="10" xfId="0" quotePrefix="1" applyFont="1" applyBorder="1" applyAlignment="1">
      <alignment horizontal="right" vertical="center" wrapText="1"/>
    </xf>
    <xf numFmtId="0" fontId="16" fillId="0" borderId="11" xfId="0" quotePrefix="1" applyFont="1" applyBorder="1" applyAlignment="1">
      <alignment horizontal="right" vertical="center" wrapText="1"/>
    </xf>
    <xf numFmtId="0" fontId="23" fillId="0" borderId="37" xfId="0" applyFont="1" applyBorder="1" applyAlignment="1">
      <alignment horizontal="center" vertical="top" wrapText="1"/>
    </xf>
    <xf numFmtId="0" fontId="18" fillId="0" borderId="12" xfId="0" applyFont="1" applyBorder="1" applyAlignment="1">
      <alignment horizontal="center" vertical="center" wrapText="1"/>
    </xf>
    <xf numFmtId="0" fontId="16" fillId="0" borderId="0" xfId="0" applyFont="1" applyAlignment="1">
      <alignment horizontal="left" vertical="center"/>
    </xf>
    <xf numFmtId="0" fontId="16" fillId="10" borderId="6" xfId="0" applyFont="1" applyFill="1" applyBorder="1" applyAlignment="1">
      <alignment horizontal="center" vertical="center" wrapText="1"/>
    </xf>
    <xf numFmtId="0" fontId="16" fillId="9" borderId="14"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6" fillId="7" borderId="58" xfId="0" applyFont="1" applyFill="1" applyBorder="1" applyAlignment="1">
      <alignment horizontal="center" vertical="center" wrapText="1"/>
    </xf>
    <xf numFmtId="0" fontId="16" fillId="9" borderId="25" xfId="0" applyFont="1" applyFill="1" applyBorder="1" applyAlignment="1">
      <alignment horizontal="center" vertical="center" wrapText="1"/>
    </xf>
    <xf numFmtId="0" fontId="16" fillId="9" borderId="0" xfId="0" applyFont="1" applyFill="1" applyAlignment="1">
      <alignment horizontal="center" vertical="center" wrapText="1"/>
    </xf>
    <xf numFmtId="0" fontId="23" fillId="0" borderId="45" xfId="0" applyFont="1" applyBorder="1" applyAlignment="1">
      <alignment horizontal="center" vertical="center" wrapText="1"/>
    </xf>
    <xf numFmtId="0" fontId="16" fillId="0" borderId="0" xfId="0" applyFont="1" applyAlignment="1">
      <alignment horizontal="right" vertical="top" wrapText="1"/>
    </xf>
    <xf numFmtId="0" fontId="16" fillId="0" borderId="0" xfId="0" quotePrefix="1" applyFont="1" applyAlignment="1">
      <alignment horizontal="right" vertical="center" wrapText="1"/>
    </xf>
    <xf numFmtId="0" fontId="16" fillId="7" borderId="0" xfId="0" applyFont="1" applyFill="1" applyAlignment="1">
      <alignment horizontal="center" vertical="center" wrapText="1"/>
    </xf>
    <xf numFmtId="0" fontId="16" fillId="14" borderId="0" xfId="0" applyFont="1" applyFill="1" applyAlignment="1">
      <alignment horizontal="left" vertical="top" wrapText="1"/>
    </xf>
    <xf numFmtId="0" fontId="16" fillId="14" borderId="0" xfId="0" applyFont="1" applyFill="1" applyAlignment="1">
      <alignment horizontal="center" vertical="center" wrapText="1"/>
    </xf>
    <xf numFmtId="0" fontId="26" fillId="8" borderId="6" xfId="0" applyFont="1" applyFill="1" applyBorder="1" applyAlignment="1">
      <alignment horizontal="center" vertical="center" wrapText="1"/>
    </xf>
    <xf numFmtId="0" fontId="29" fillId="0" borderId="0" xfId="0" applyFont="1" applyAlignment="1">
      <alignment horizontal="center" vertical="top" wrapText="1"/>
    </xf>
    <xf numFmtId="0" fontId="29" fillId="0" borderId="0" xfId="0" applyFont="1" applyAlignment="1">
      <alignment vertical="top" wrapText="1"/>
    </xf>
    <xf numFmtId="0" fontId="16" fillId="0" borderId="2" xfId="0" applyFont="1" applyBorder="1" applyAlignment="1">
      <alignment horizontal="right" vertical="top" wrapText="1"/>
    </xf>
    <xf numFmtId="0" fontId="51" fillId="12" borderId="9" xfId="0" applyFont="1" applyFill="1" applyBorder="1" applyAlignment="1">
      <alignment horizontal="center" vertical="center" wrapText="1"/>
    </xf>
    <xf numFmtId="0" fontId="46" fillId="9" borderId="7" xfId="0" applyFont="1" applyFill="1" applyBorder="1" applyAlignment="1">
      <alignment horizontal="center" vertical="center" wrapText="1"/>
    </xf>
    <xf numFmtId="0" fontId="48" fillId="12" borderId="7" xfId="0" applyFont="1" applyFill="1" applyBorder="1" applyAlignment="1">
      <alignment horizontal="center" vertical="center" wrapText="1"/>
    </xf>
    <xf numFmtId="0" fontId="16" fillId="10" borderId="57" xfId="0" applyFont="1" applyFill="1" applyBorder="1" applyAlignment="1">
      <alignment horizontal="center" vertical="center" wrapText="1"/>
    </xf>
    <xf numFmtId="0" fontId="13" fillId="12" borderId="9" xfId="0" applyFont="1" applyFill="1" applyBorder="1" applyAlignment="1">
      <alignment horizontal="center" vertical="center" wrapText="1"/>
    </xf>
    <xf numFmtId="0" fontId="13" fillId="12" borderId="22" xfId="0" applyFont="1" applyFill="1" applyBorder="1" applyAlignment="1">
      <alignment horizontal="left" vertical="center" wrapText="1"/>
    </xf>
    <xf numFmtId="0" fontId="18" fillId="9" borderId="6" xfId="0" applyFont="1" applyFill="1" applyBorder="1" applyAlignment="1">
      <alignment horizontal="center" vertical="center" wrapText="1"/>
    </xf>
    <xf numFmtId="0" fontId="23" fillId="9" borderId="6" xfId="0" applyFont="1" applyFill="1" applyBorder="1" applyAlignment="1" applyProtection="1">
      <alignment horizontal="center" vertical="center" wrapText="1"/>
      <protection locked="0"/>
    </xf>
    <xf numFmtId="0" fontId="16" fillId="0" borderId="27" xfId="0" applyFont="1" applyBorder="1" applyAlignment="1">
      <alignment horizontal="right" vertical="top" wrapText="1"/>
    </xf>
    <xf numFmtId="0" fontId="23" fillId="0" borderId="19" xfId="0" applyFont="1" applyBorder="1" applyAlignment="1">
      <alignment horizontal="left" vertical="top" wrapText="1"/>
    </xf>
    <xf numFmtId="9" fontId="16" fillId="0" borderId="0" xfId="0" applyNumberFormat="1" applyFont="1" applyAlignment="1">
      <alignment horizontal="center" vertical="top" wrapText="1"/>
    </xf>
    <xf numFmtId="0" fontId="24" fillId="0" borderId="24" xfId="0" applyFont="1" applyBorder="1" applyAlignment="1">
      <alignment horizontal="left" vertical="center" wrapText="1"/>
    </xf>
    <xf numFmtId="0" fontId="16" fillId="10" borderId="8" xfId="0" applyFont="1" applyFill="1" applyBorder="1" applyAlignment="1">
      <alignment horizontal="center" vertical="center" wrapText="1"/>
    </xf>
    <xf numFmtId="49" fontId="16" fillId="13" borderId="8" xfId="0" applyNumberFormat="1" applyFont="1" applyFill="1" applyBorder="1" applyAlignment="1">
      <alignment horizontal="center" vertical="center" wrapText="1"/>
    </xf>
    <xf numFmtId="0" fontId="57" fillId="0" borderId="0" xfId="0" applyFont="1"/>
    <xf numFmtId="0" fontId="57" fillId="0" borderId="0" xfId="0" applyFont="1" applyAlignment="1">
      <alignment vertical="top"/>
    </xf>
    <xf numFmtId="0" fontId="0" fillId="0" borderId="0" xfId="0" applyAlignment="1">
      <alignment vertical="top"/>
    </xf>
    <xf numFmtId="0" fontId="56" fillId="0" borderId="0" xfId="0" applyFont="1"/>
    <xf numFmtId="0" fontId="0" fillId="15" borderId="0" xfId="0" applyFill="1" applyAlignment="1">
      <alignment vertical="top"/>
    </xf>
    <xf numFmtId="0" fontId="52" fillId="8" borderId="6" xfId="0" applyFont="1" applyFill="1" applyBorder="1" applyAlignment="1" applyProtection="1">
      <alignment vertical="center" wrapText="1"/>
      <protection locked="0"/>
    </xf>
    <xf numFmtId="0" fontId="53" fillId="10" borderId="6" xfId="0" applyFont="1" applyFill="1" applyBorder="1" applyAlignment="1">
      <alignment horizontal="center" vertical="center" wrapText="1"/>
    </xf>
    <xf numFmtId="0" fontId="54" fillId="0" borderId="7" xfId="0" applyFont="1" applyBorder="1" applyAlignment="1">
      <alignment horizontal="center" vertical="center" wrapText="1"/>
    </xf>
    <xf numFmtId="1" fontId="16" fillId="0" borderId="0" xfId="2" applyNumberFormat="1" applyFont="1" applyAlignment="1">
      <alignment horizontal="center" vertical="top" wrapText="1"/>
    </xf>
    <xf numFmtId="0" fontId="52" fillId="9" borderId="6" xfId="0" applyFont="1" applyFill="1" applyBorder="1" applyAlignment="1" applyProtection="1">
      <alignment vertical="center" wrapText="1"/>
      <protection locked="0"/>
    </xf>
    <xf numFmtId="0" fontId="18" fillId="9" borderId="74" xfId="0" applyFont="1" applyFill="1" applyBorder="1" applyAlignment="1">
      <alignment horizontal="center" vertical="center" wrapText="1"/>
    </xf>
    <xf numFmtId="0" fontId="18" fillId="9" borderId="72" xfId="0" applyFont="1" applyFill="1" applyBorder="1" applyAlignment="1">
      <alignment horizontal="center" vertical="center" wrapText="1"/>
    </xf>
    <xf numFmtId="0" fontId="18" fillId="9" borderId="75" xfId="0" applyFont="1" applyFill="1" applyBorder="1" applyAlignment="1">
      <alignment horizontal="center" vertical="center" wrapText="1"/>
    </xf>
    <xf numFmtId="0" fontId="22" fillId="0" borderId="0" xfId="0" applyFont="1" applyAlignment="1">
      <alignment horizontal="center" vertical="top" wrapText="1"/>
    </xf>
    <xf numFmtId="0" fontId="23" fillId="10" borderId="5" xfId="0" applyFont="1" applyFill="1" applyBorder="1" applyAlignment="1">
      <alignment horizontal="center" vertical="center" wrapText="1"/>
    </xf>
    <xf numFmtId="0" fontId="16" fillId="2" borderId="47" xfId="0" applyFont="1" applyFill="1" applyBorder="1" applyAlignment="1">
      <alignment horizontal="left" vertical="top" wrapText="1"/>
    </xf>
    <xf numFmtId="0" fontId="23" fillId="0" borderId="11" xfId="0" applyFont="1" applyBorder="1" applyAlignment="1">
      <alignment vertical="center" wrapText="1"/>
    </xf>
    <xf numFmtId="0" fontId="16" fillId="0" borderId="11" xfId="0" applyFont="1" applyBorder="1" applyAlignment="1">
      <alignment vertical="center" wrapText="1"/>
    </xf>
    <xf numFmtId="0" fontId="16" fillId="0" borderId="11" xfId="0" applyFont="1" applyBorder="1" applyAlignment="1">
      <alignment horizontal="left" vertical="center" wrapText="1"/>
    </xf>
    <xf numFmtId="0" fontId="23" fillId="0" borderId="0" xfId="0" applyFont="1" applyAlignment="1">
      <alignment horizontal="left" vertical="center" wrapText="1"/>
    </xf>
    <xf numFmtId="0" fontId="16" fillId="0" borderId="20" xfId="0" applyFont="1" applyBorder="1" applyAlignment="1">
      <alignment horizontal="left" vertical="top"/>
    </xf>
    <xf numFmtId="0" fontId="16" fillId="0" borderId="29" xfId="0" applyFont="1" applyBorder="1" applyAlignment="1">
      <alignment horizontal="left" vertical="center"/>
    </xf>
    <xf numFmtId="0" fontId="16" fillId="0" borderId="37" xfId="0" applyFont="1" applyBorder="1" applyAlignment="1">
      <alignment horizontal="center" vertical="center" wrapText="1"/>
    </xf>
    <xf numFmtId="0" fontId="16" fillId="0" borderId="6" xfId="0" applyFont="1" applyBorder="1" applyAlignment="1">
      <alignment vertical="center" wrapText="1"/>
    </xf>
    <xf numFmtId="0" fontId="16" fillId="0" borderId="6" xfId="0" applyFont="1" applyBorder="1"/>
    <xf numFmtId="9" fontId="22" fillId="0" borderId="0" xfId="0" applyNumberFormat="1" applyFont="1" applyAlignment="1">
      <alignment horizontal="center" vertical="top" wrapText="1"/>
    </xf>
    <xf numFmtId="0" fontId="16" fillId="0" borderId="20" xfId="0" applyFont="1" applyBorder="1" applyAlignment="1">
      <alignment vertical="top" wrapText="1"/>
    </xf>
    <xf numFmtId="0" fontId="16" fillId="0" borderId="29" xfId="0" applyFont="1" applyBorder="1" applyAlignment="1">
      <alignment horizontal="left" vertical="top"/>
    </xf>
    <xf numFmtId="0" fontId="59" fillId="0" borderId="0" xfId="5" applyFont="1"/>
    <xf numFmtId="0" fontId="64" fillId="0" borderId="0" xfId="5" applyFont="1"/>
    <xf numFmtId="0" fontId="61" fillId="0" borderId="0" xfId="5" applyFont="1"/>
    <xf numFmtId="0" fontId="34" fillId="0" borderId="0" xfId="5" applyFont="1"/>
    <xf numFmtId="0" fontId="68" fillId="0" borderId="0" xfId="5" applyFont="1"/>
    <xf numFmtId="0" fontId="10" fillId="0" borderId="0" xfId="5" applyAlignment="1">
      <alignment horizontal="right"/>
    </xf>
    <xf numFmtId="0" fontId="70" fillId="0" borderId="0" xfId="5" applyFont="1" applyAlignment="1">
      <alignment horizontal="center"/>
    </xf>
    <xf numFmtId="0" fontId="71" fillId="0" borderId="0" xfId="5" applyFont="1" applyAlignment="1">
      <alignment horizontal="right"/>
    </xf>
    <xf numFmtId="0" fontId="16" fillId="0" borderId="0" xfId="0" applyFont="1"/>
    <xf numFmtId="0" fontId="72" fillId="0" borderId="0" xfId="0" applyFont="1" applyAlignment="1">
      <alignment horizontal="left" vertical="top" wrapText="1"/>
    </xf>
    <xf numFmtId="0" fontId="72" fillId="0" borderId="0" xfId="0" applyFont="1" applyAlignment="1">
      <alignment horizontal="center" vertical="top" wrapText="1"/>
    </xf>
    <xf numFmtId="0" fontId="18" fillId="0" borderId="6" xfId="0" applyFont="1" applyBorder="1" applyAlignment="1">
      <alignment horizontal="center" vertical="center" wrapText="1"/>
    </xf>
    <xf numFmtId="0" fontId="23" fillId="0" borderId="11" xfId="0" quotePrefix="1" applyFont="1" applyBorder="1" applyAlignment="1">
      <alignment horizontal="left" vertical="top" wrapText="1"/>
    </xf>
    <xf numFmtId="0" fontId="23" fillId="0" borderId="7" xfId="0" applyFont="1" applyBorder="1" applyAlignment="1">
      <alignment horizontal="left" vertical="top" wrapText="1"/>
    </xf>
    <xf numFmtId="0" fontId="23" fillId="0" borderId="6" xfId="0" applyFont="1" applyBorder="1" applyAlignment="1">
      <alignment vertical="top" wrapText="1"/>
    </xf>
    <xf numFmtId="0" fontId="23" fillId="0" borderId="10" xfId="0" applyFont="1" applyBorder="1" applyAlignment="1">
      <alignment horizontal="left" vertical="top" wrapText="1"/>
    </xf>
    <xf numFmtId="0" fontId="23" fillId="0" borderId="6" xfId="0" applyFont="1" applyBorder="1" applyAlignment="1">
      <alignment horizontal="left" vertical="top" wrapText="1"/>
    </xf>
    <xf numFmtId="0" fontId="23" fillId="0" borderId="11" xfId="0" applyFont="1" applyBorder="1" applyAlignment="1">
      <alignment horizontal="left" vertical="top" wrapText="1"/>
    </xf>
    <xf numFmtId="0" fontId="23" fillId="0" borderId="10" xfId="0" quotePrefix="1" applyFont="1" applyBorder="1" applyAlignment="1">
      <alignment horizontal="left" vertical="top" wrapText="1"/>
    </xf>
    <xf numFmtId="0" fontId="23" fillId="0" borderId="7" xfId="0" quotePrefix="1" applyFont="1" applyBorder="1" applyAlignment="1">
      <alignment horizontal="left" vertical="top" wrapText="1"/>
    </xf>
    <xf numFmtId="0" fontId="23" fillId="0" borderId="15" xfId="0" applyFont="1" applyBorder="1" applyAlignment="1">
      <alignment vertical="top" wrapText="1"/>
    </xf>
    <xf numFmtId="0" fontId="16" fillId="0" borderId="7" xfId="0" applyFont="1" applyBorder="1" applyAlignment="1">
      <alignment horizontal="center" vertical="top" wrapText="1"/>
    </xf>
    <xf numFmtId="0" fontId="23" fillId="2" borderId="7" xfId="0" applyFont="1" applyFill="1" applyBorder="1" applyAlignment="1">
      <alignment horizontal="left" vertical="top" wrapText="1"/>
    </xf>
    <xf numFmtId="0" fontId="39" fillId="0" borderId="0" xfId="0" applyFont="1" applyAlignment="1">
      <alignment horizontal="left" vertical="top" wrapText="1"/>
    </xf>
    <xf numFmtId="0" fontId="29" fillId="0" borderId="0" xfId="0" applyFont="1" applyAlignment="1">
      <alignment vertical="top"/>
    </xf>
    <xf numFmtId="1" fontId="29" fillId="10" borderId="6" xfId="0" applyNumberFormat="1" applyFont="1" applyFill="1" applyBorder="1" applyAlignment="1">
      <alignment horizontal="center" vertical="center"/>
    </xf>
    <xf numFmtId="0" fontId="73" fillId="0" borderId="0" xfId="0" applyFont="1" applyAlignment="1">
      <alignment vertical="top"/>
    </xf>
    <xf numFmtId="0" fontId="51" fillId="0" borderId="0" xfId="0" applyFont="1" applyAlignment="1">
      <alignment horizontal="center" vertical="top"/>
    </xf>
    <xf numFmtId="1" fontId="29" fillId="0" borderId="6" xfId="0" applyNumberFormat="1" applyFont="1" applyBorder="1" applyAlignment="1">
      <alignment horizontal="center" vertical="center"/>
    </xf>
    <xf numFmtId="0" fontId="29" fillId="10" borderId="6" xfId="0" applyFont="1" applyFill="1" applyBorder="1" applyAlignment="1">
      <alignment horizontal="center" vertical="center"/>
    </xf>
    <xf numFmtId="0" fontId="29" fillId="0" borderId="0" xfId="0" applyFont="1" applyAlignment="1">
      <alignment horizontal="center" vertical="top"/>
    </xf>
    <xf numFmtId="1" fontId="29" fillId="0" borderId="0" xfId="0" applyNumberFormat="1" applyFont="1" applyAlignment="1">
      <alignment horizontal="center" vertical="top"/>
    </xf>
    <xf numFmtId="0" fontId="29" fillId="0" borderId="6" xfId="0" applyFont="1" applyBorder="1" applyAlignment="1">
      <alignment horizontal="center" vertical="center"/>
    </xf>
    <xf numFmtId="0" fontId="72" fillId="0" borderId="0" xfId="0" applyFont="1" applyAlignment="1">
      <alignment vertical="top" wrapText="1"/>
    </xf>
    <xf numFmtId="0" fontId="29" fillId="0" borderId="6" xfId="0" applyFont="1" applyBorder="1" applyAlignment="1">
      <alignment vertical="top" wrapText="1"/>
    </xf>
    <xf numFmtId="0" fontId="24" fillId="0" borderId="6" xfId="0" applyFont="1" applyBorder="1" applyAlignment="1">
      <alignment vertical="top" wrapText="1"/>
    </xf>
    <xf numFmtId="0" fontId="24" fillId="0" borderId="10" xfId="0" quotePrefix="1" applyFont="1" applyBorder="1" applyAlignment="1">
      <alignment horizontal="left" vertical="center"/>
    </xf>
    <xf numFmtId="0" fontId="24" fillId="0" borderId="10" xfId="0" applyFont="1" applyBorder="1" applyAlignment="1">
      <alignment horizontal="left" vertical="center"/>
    </xf>
    <xf numFmtId="0" fontId="29" fillId="10" borderId="10" xfId="0" applyFont="1" applyFill="1" applyBorder="1" applyAlignment="1">
      <alignment horizontal="center" vertical="center"/>
    </xf>
    <xf numFmtId="0" fontId="29" fillId="2" borderId="10" xfId="0" applyFont="1" applyFill="1" applyBorder="1" applyAlignment="1">
      <alignment horizontal="center" vertical="center"/>
    </xf>
    <xf numFmtId="0" fontId="29" fillId="10" borderId="11" xfId="0" applyFont="1" applyFill="1" applyBorder="1" applyAlignment="1">
      <alignment horizontal="center" vertical="center"/>
    </xf>
    <xf numFmtId="0" fontId="29" fillId="0" borderId="0" xfId="0" applyFont="1" applyAlignment="1">
      <alignment horizontal="center" vertical="center"/>
    </xf>
    <xf numFmtId="0" fontId="48" fillId="20" borderId="46" xfId="0" applyFont="1" applyFill="1" applyBorder="1" applyAlignment="1">
      <alignment horizontal="center" vertical="center"/>
    </xf>
    <xf numFmtId="0" fontId="29" fillId="10" borderId="7" xfId="0" applyFont="1" applyFill="1" applyBorder="1" applyAlignment="1">
      <alignment horizontal="center" vertical="center"/>
    </xf>
    <xf numFmtId="1" fontId="29" fillId="0" borderId="7" xfId="0" applyNumberFormat="1" applyFont="1" applyBorder="1" applyAlignment="1">
      <alignment horizontal="center" vertical="center"/>
    </xf>
    <xf numFmtId="0" fontId="29" fillId="0" borderId="11" xfId="0" applyFont="1" applyBorder="1" applyAlignment="1">
      <alignment horizontal="center" vertical="center"/>
    </xf>
    <xf numFmtId="1" fontId="29" fillId="10" borderId="7" xfId="0" applyNumberFormat="1" applyFont="1" applyFill="1" applyBorder="1" applyAlignment="1">
      <alignment horizontal="center" vertical="center"/>
    </xf>
    <xf numFmtId="0" fontId="26" fillId="20" borderId="6" xfId="0" applyFont="1" applyFill="1" applyBorder="1" applyAlignment="1">
      <alignment horizontal="center" vertical="center" wrapText="1"/>
    </xf>
    <xf numFmtId="0" fontId="48" fillId="20" borderId="10" xfId="0" applyFont="1" applyFill="1" applyBorder="1" applyAlignment="1">
      <alignment horizontal="center" vertical="center" wrapText="1"/>
    </xf>
    <xf numFmtId="0" fontId="55" fillId="8" borderId="29" xfId="0" applyFont="1" applyFill="1" applyBorder="1" applyAlignment="1">
      <alignment horizontal="center" vertical="top" wrapText="1"/>
    </xf>
    <xf numFmtId="0" fontId="50" fillId="8" borderId="37" xfId="0" applyFont="1" applyFill="1" applyBorder="1" applyAlignment="1">
      <alignment horizontal="center" vertical="center" wrapText="1"/>
    </xf>
    <xf numFmtId="0" fontId="48" fillId="8" borderId="37" xfId="0" applyFont="1" applyFill="1" applyBorder="1" applyAlignment="1">
      <alignment horizontal="left" vertical="center" wrapText="1"/>
    </xf>
    <xf numFmtId="0" fontId="22" fillId="20" borderId="7" xfId="0" applyFont="1" applyFill="1" applyBorder="1" applyAlignment="1">
      <alignment horizontal="center" vertical="center" wrapText="1"/>
    </xf>
    <xf numFmtId="0" fontId="16" fillId="0" borderId="6" xfId="0" applyFont="1" applyBorder="1" applyAlignment="1">
      <alignment horizontal="center"/>
    </xf>
    <xf numFmtId="0" fontId="16" fillId="0" borderId="20" xfId="0" applyFont="1" applyBorder="1" applyAlignment="1">
      <alignment horizontal="left" vertical="center"/>
    </xf>
    <xf numFmtId="0" fontId="48" fillId="12" borderId="10" xfId="0" applyFont="1" applyFill="1" applyBorder="1" applyAlignment="1">
      <alignment horizontal="center" vertical="center" wrapText="1"/>
    </xf>
    <xf numFmtId="0" fontId="16" fillId="0" borderId="6" xfId="0" applyFont="1" applyBorder="1" applyAlignment="1">
      <alignment vertical="top"/>
    </xf>
    <xf numFmtId="0" fontId="16" fillId="0" borderId="6" xfId="0" applyFont="1" applyBorder="1" applyAlignment="1">
      <alignment horizontal="center" vertical="center"/>
    </xf>
    <xf numFmtId="0" fontId="16" fillId="0" borderId="6" xfId="0" applyFont="1" applyBorder="1" applyAlignment="1">
      <alignment horizontal="center" vertical="top"/>
    </xf>
    <xf numFmtId="0" fontId="22" fillId="0" borderId="89" xfId="0" applyFont="1" applyBorder="1" applyAlignment="1">
      <alignment vertical="center" wrapText="1"/>
    </xf>
    <xf numFmtId="0" fontId="16" fillId="0" borderId="93" xfId="0" applyFont="1" applyBorder="1" applyAlignment="1">
      <alignment vertical="top" wrapText="1"/>
    </xf>
    <xf numFmtId="0" fontId="16" fillId="0" borderId="92" xfId="0" applyFont="1" applyBorder="1" applyAlignment="1">
      <alignment vertical="top"/>
    </xf>
    <xf numFmtId="0" fontId="16" fillId="0" borderId="93" xfId="0" applyFont="1" applyBorder="1" applyAlignment="1">
      <alignment vertical="top"/>
    </xf>
    <xf numFmtId="0" fontId="16" fillId="0" borderId="99" xfId="0" applyFont="1" applyBorder="1" applyAlignment="1">
      <alignment vertical="top"/>
    </xf>
    <xf numFmtId="0" fontId="16" fillId="0" borderId="95" xfId="0" applyFont="1" applyBorder="1" applyAlignment="1">
      <alignment vertical="top"/>
    </xf>
    <xf numFmtId="0" fontId="16" fillId="0" borderId="100" xfId="0" applyFont="1" applyBorder="1" applyAlignment="1">
      <alignment vertical="top"/>
    </xf>
    <xf numFmtId="0" fontId="16" fillId="0" borderId="95" xfId="0" applyFont="1" applyBorder="1" applyAlignment="1">
      <alignment vertical="center"/>
    </xf>
    <xf numFmtId="0" fontId="16" fillId="0" borderId="103" xfId="0" applyFont="1" applyBorder="1" applyAlignment="1">
      <alignment vertical="center"/>
    </xf>
    <xf numFmtId="0" fontId="16" fillId="0" borderId="105" xfId="0" applyFont="1" applyBorder="1" applyAlignment="1">
      <alignment horizontal="center" vertical="center" wrapText="1"/>
    </xf>
    <xf numFmtId="0" fontId="16" fillId="0" borderId="69" xfId="0" applyFont="1" applyBorder="1" applyAlignment="1">
      <alignment vertical="center"/>
    </xf>
    <xf numFmtId="0" fontId="16" fillId="0" borderId="91" xfId="0" applyFont="1" applyBorder="1" applyAlignment="1">
      <alignment vertical="center" wrapText="1"/>
    </xf>
    <xf numFmtId="0" fontId="16" fillId="0" borderId="98" xfId="0" applyFont="1" applyBorder="1" applyAlignment="1">
      <alignment vertical="center" wrapText="1"/>
    </xf>
    <xf numFmtId="0" fontId="16" fillId="0" borderId="101" xfId="0" applyFont="1" applyBorder="1" applyAlignment="1">
      <alignment vertical="center" wrapText="1"/>
    </xf>
    <xf numFmtId="0" fontId="16" fillId="0" borderId="106" xfId="0" applyFont="1" applyBorder="1" applyAlignment="1">
      <alignment vertical="center" wrapText="1"/>
    </xf>
    <xf numFmtId="0" fontId="16" fillId="0" borderId="95" xfId="0" applyFont="1" applyBorder="1" applyAlignment="1">
      <alignment vertical="top" wrapText="1"/>
    </xf>
    <xf numFmtId="0" fontId="16" fillId="0" borderId="106" xfId="0" applyFont="1" applyBorder="1" applyAlignment="1">
      <alignment vertical="top" wrapText="1"/>
    </xf>
    <xf numFmtId="0" fontId="16" fillId="0" borderId="85" xfId="0" applyFont="1" applyBorder="1" applyAlignment="1">
      <alignment horizontal="center" vertical="center" wrapText="1"/>
    </xf>
    <xf numFmtId="0" fontId="16" fillId="0" borderId="107" xfId="0" applyFont="1" applyBorder="1" applyAlignment="1">
      <alignment horizontal="center" vertical="center" wrapText="1"/>
    </xf>
    <xf numFmtId="0" fontId="16" fillId="0" borderId="108" xfId="0" applyFont="1" applyBorder="1" applyAlignment="1">
      <alignment vertical="center" wrapText="1"/>
    </xf>
    <xf numFmtId="0" fontId="16" fillId="0" borderId="88" xfId="0" applyFont="1" applyBorder="1" applyAlignment="1">
      <alignment vertical="top" wrapText="1"/>
    </xf>
    <xf numFmtId="0" fontId="16" fillId="0" borderId="102" xfId="0" applyFont="1" applyBorder="1" applyAlignment="1">
      <alignment vertical="center" wrapText="1"/>
    </xf>
    <xf numFmtId="0" fontId="16" fillId="0" borderId="69" xfId="0" applyFont="1" applyBorder="1" applyAlignment="1">
      <alignment vertical="top" wrapText="1"/>
    </xf>
    <xf numFmtId="0" fontId="16" fillId="0" borderId="109" xfId="0" applyFont="1" applyBorder="1" applyAlignment="1">
      <alignment vertical="top" wrapText="1"/>
    </xf>
    <xf numFmtId="0" fontId="29" fillId="6" borderId="49" xfId="0" applyFont="1" applyFill="1" applyBorder="1" applyAlignment="1">
      <alignment horizontal="center" vertical="center"/>
    </xf>
    <xf numFmtId="0" fontId="23" fillId="6" borderId="7" xfId="0" applyFont="1" applyFill="1" applyBorder="1" applyAlignment="1" applyProtection="1">
      <alignment horizontal="center" vertical="center" wrapText="1"/>
      <protection locked="0"/>
    </xf>
    <xf numFmtId="0" fontId="16" fillId="6" borderId="1" xfId="0" applyFont="1" applyFill="1" applyBorder="1" applyAlignment="1">
      <alignment vertical="top" wrapText="1"/>
    </xf>
    <xf numFmtId="0" fontId="48" fillId="20" borderId="9" xfId="0" applyFont="1" applyFill="1" applyBorder="1" applyAlignment="1">
      <alignment horizontal="center" vertical="center"/>
    </xf>
    <xf numFmtId="0" fontId="15" fillId="20" borderId="22" xfId="0" applyFont="1" applyFill="1" applyBorder="1" applyAlignment="1">
      <alignment horizontal="center" vertical="center"/>
    </xf>
    <xf numFmtId="0" fontId="46" fillId="0" borderId="0" xfId="0" applyFont="1" applyAlignment="1">
      <alignment vertical="top"/>
    </xf>
    <xf numFmtId="1" fontId="48" fillId="20" borderId="9" xfId="0" applyNumberFormat="1" applyFont="1" applyFill="1" applyBorder="1" applyAlignment="1">
      <alignment horizontal="center" vertical="center"/>
    </xf>
    <xf numFmtId="0" fontId="60" fillId="0" borderId="0" xfId="5" applyFont="1"/>
    <xf numFmtId="0" fontId="48" fillId="20" borderId="38" xfId="0" applyFont="1" applyFill="1" applyBorder="1" applyAlignment="1">
      <alignment horizontal="center" vertical="center"/>
    </xf>
    <xf numFmtId="49" fontId="29" fillId="13" borderId="57" xfId="0" applyNumberFormat="1" applyFont="1" applyFill="1" applyBorder="1" applyAlignment="1">
      <alignment horizontal="center" vertical="center"/>
    </xf>
    <xf numFmtId="49" fontId="16" fillId="13" borderId="57" xfId="0" applyNumberFormat="1" applyFont="1" applyFill="1" applyBorder="1" applyAlignment="1">
      <alignment horizontal="center" vertical="center"/>
    </xf>
    <xf numFmtId="0" fontId="16" fillId="0" borderId="0" xfId="0" applyFont="1" applyAlignment="1">
      <alignment wrapText="1"/>
    </xf>
    <xf numFmtId="0" fontId="79" fillId="12" borderId="58" xfId="0" applyFont="1" applyFill="1" applyBorder="1" applyAlignment="1">
      <alignment wrapText="1"/>
    </xf>
    <xf numFmtId="0" fontId="29" fillId="0" borderId="15" xfId="0" applyFont="1" applyBorder="1" applyAlignment="1">
      <alignment wrapText="1"/>
    </xf>
    <xf numFmtId="0" fontId="13" fillId="12" borderId="52" xfId="0" applyFont="1" applyFill="1" applyBorder="1"/>
    <xf numFmtId="0" fontId="24" fillId="0" borderId="14" xfId="0" applyFont="1" applyBorder="1" applyAlignment="1">
      <alignment vertical="top" wrapText="1"/>
    </xf>
    <xf numFmtId="0" fontId="29" fillId="0" borderId="15" xfId="0" applyFont="1" applyBorder="1" applyAlignment="1">
      <alignment vertical="top" wrapText="1"/>
    </xf>
    <xf numFmtId="0" fontId="24" fillId="0" borderId="15" xfId="0" applyFont="1" applyBorder="1" applyAlignment="1">
      <alignment vertical="top" wrapText="1"/>
    </xf>
    <xf numFmtId="0" fontId="24" fillId="0" borderId="10" xfId="0" applyFont="1" applyBorder="1" applyAlignment="1">
      <alignment vertical="top"/>
    </xf>
    <xf numFmtId="0" fontId="29" fillId="0" borderId="48" xfId="0" applyFont="1" applyBorder="1" applyAlignment="1">
      <alignment wrapText="1"/>
    </xf>
    <xf numFmtId="0" fontId="24" fillId="0" borderId="48" xfId="0" applyFont="1" applyBorder="1" applyAlignment="1">
      <alignment wrapText="1"/>
    </xf>
    <xf numFmtId="0" fontId="24" fillId="0" borderId="48" xfId="0" applyFont="1" applyBorder="1" applyAlignment="1">
      <alignment vertical="top" wrapText="1"/>
    </xf>
    <xf numFmtId="0" fontId="29" fillId="0" borderId="10" xfId="0" applyFont="1" applyBorder="1" applyAlignment="1">
      <alignment horizontal="right" vertical="top"/>
    </xf>
    <xf numFmtId="0" fontId="29" fillId="0" borderId="48" xfId="0" applyFont="1" applyBorder="1" applyAlignment="1">
      <alignment vertical="top" wrapText="1"/>
    </xf>
    <xf numFmtId="0" fontId="24" fillId="0" borderId="52" xfId="0" applyFont="1" applyBorder="1" applyAlignment="1">
      <alignment vertical="top" wrapText="1"/>
    </xf>
    <xf numFmtId="0" fontId="24" fillId="0" borderId="11" xfId="0" applyFont="1" applyBorder="1" applyAlignment="1">
      <alignment horizontal="left" vertical="top"/>
    </xf>
    <xf numFmtId="0" fontId="24" fillId="0" borderId="7" xfId="0" applyFont="1" applyBorder="1" applyAlignment="1">
      <alignment vertical="top" wrapText="1"/>
    </xf>
    <xf numFmtId="0" fontId="24" fillId="0" borderId="49" xfId="0" applyFont="1" applyBorder="1" applyAlignment="1">
      <alignment vertical="top" wrapText="1"/>
    </xf>
    <xf numFmtId="0" fontId="24" fillId="0" borderId="11" xfId="0" applyFont="1" applyBorder="1" applyAlignment="1">
      <alignment vertical="top"/>
    </xf>
    <xf numFmtId="0" fontId="29" fillId="0" borderId="49" xfId="0" applyFont="1" applyBorder="1" applyAlignment="1">
      <alignment vertical="top" wrapText="1"/>
    </xf>
    <xf numFmtId="0" fontId="29" fillId="0" borderId="11" xfId="0" applyFont="1" applyBorder="1" applyAlignment="1">
      <alignment horizontal="right" vertical="top"/>
    </xf>
    <xf numFmtId="0" fontId="29" fillId="0" borderId="7" xfId="0" applyFont="1" applyBorder="1" applyAlignment="1">
      <alignment vertical="top" wrapText="1"/>
    </xf>
    <xf numFmtId="0" fontId="16" fillId="0" borderId="10" xfId="0" applyFont="1" applyBorder="1" applyAlignment="1">
      <alignment vertical="center" wrapText="1"/>
    </xf>
    <xf numFmtId="0" fontId="59" fillId="10" borderId="0" xfId="5" applyFont="1" applyFill="1"/>
    <xf numFmtId="0" fontId="82" fillId="0" borderId="0" xfId="5" applyFont="1" applyAlignment="1">
      <alignment horizontal="center" wrapText="1"/>
    </xf>
    <xf numFmtId="0" fontId="29" fillId="0" borderId="0" xfId="5" applyFont="1"/>
    <xf numFmtId="0" fontId="29" fillId="6" borderId="0" xfId="5" applyFont="1" applyFill="1" applyAlignment="1">
      <alignment horizontal="center"/>
    </xf>
    <xf numFmtId="0" fontId="22" fillId="0" borderId="0" xfId="0" applyFont="1" applyAlignment="1">
      <alignment vertical="top" wrapText="1"/>
    </xf>
    <xf numFmtId="0" fontId="29" fillId="6" borderId="48" xfId="0" applyFont="1" applyFill="1" applyBorder="1" applyAlignment="1">
      <alignment horizontal="center" vertical="center"/>
    </xf>
    <xf numFmtId="0" fontId="29" fillId="0" borderId="0" xfId="0" applyFont="1" applyAlignment="1">
      <alignment vertical="center"/>
    </xf>
    <xf numFmtId="49" fontId="24" fillId="13" borderId="57" xfId="0" applyNumberFormat="1" applyFont="1" applyFill="1" applyBorder="1" applyAlignment="1">
      <alignment horizontal="center" vertical="center"/>
    </xf>
    <xf numFmtId="0" fontId="29" fillId="0" borderId="37" xfId="0" applyFont="1" applyBorder="1" applyAlignment="1">
      <alignment vertical="center"/>
    </xf>
    <xf numFmtId="0" fontId="51" fillId="0" borderId="37" xfId="0" applyFont="1" applyBorder="1" applyAlignment="1">
      <alignment horizontal="center" vertical="center"/>
    </xf>
    <xf numFmtId="0" fontId="77" fillId="0" borderId="0" xfId="5" applyFont="1" applyAlignment="1">
      <alignment horizontal="left" vertical="top"/>
    </xf>
    <xf numFmtId="0" fontId="29" fillId="0" borderId="20" xfId="0" applyFont="1" applyBorder="1" applyAlignment="1">
      <alignment horizontal="center" vertical="center"/>
    </xf>
    <xf numFmtId="0" fontId="82" fillId="0" borderId="16" xfId="5" applyFont="1" applyBorder="1" applyAlignment="1">
      <alignment horizontal="left" indent="2"/>
    </xf>
    <xf numFmtId="0" fontId="8" fillId="0" borderId="16" xfId="5" applyFont="1" applyBorder="1" applyAlignment="1">
      <alignment horizontal="left" indent="2"/>
    </xf>
    <xf numFmtId="49" fontId="8" fillId="0" borderId="16" xfId="5" applyNumberFormat="1" applyFont="1" applyBorder="1" applyAlignment="1">
      <alignment horizontal="left" indent="2"/>
    </xf>
    <xf numFmtId="0" fontId="59" fillId="0" borderId="20" xfId="5" applyFont="1" applyBorder="1"/>
    <xf numFmtId="0" fontId="29" fillId="0" borderId="16" xfId="0" applyFont="1" applyBorder="1" applyAlignment="1">
      <alignment vertical="center"/>
    </xf>
    <xf numFmtId="0" fontId="29" fillId="0" borderId="20" xfId="0" applyFont="1" applyBorder="1" applyAlignment="1">
      <alignment vertical="center"/>
    </xf>
    <xf numFmtId="0" fontId="61" fillId="17" borderId="0" xfId="5" applyFont="1" applyFill="1"/>
    <xf numFmtId="0" fontId="61" fillId="18" borderId="0" xfId="5" applyFont="1" applyFill="1"/>
    <xf numFmtId="0" fontId="65" fillId="19" borderId="0" xfId="5" applyFont="1" applyFill="1"/>
    <xf numFmtId="0" fontId="29" fillId="0" borderId="29" xfId="0" applyFont="1" applyBorder="1" applyAlignment="1">
      <alignment vertical="center"/>
    </xf>
    <xf numFmtId="0" fontId="29" fillId="0" borderId="17" xfId="0" applyFont="1" applyBorder="1" applyAlignment="1">
      <alignment horizontal="right" vertical="center"/>
    </xf>
    <xf numFmtId="0" fontId="85" fillId="0" borderId="0" xfId="5" applyFont="1"/>
    <xf numFmtId="0" fontId="29" fillId="0" borderId="20" xfId="0" applyFont="1" applyBorder="1" applyAlignment="1">
      <alignment horizontal="left" vertical="center"/>
    </xf>
    <xf numFmtId="1" fontId="29" fillId="0" borderId="0" xfId="0" applyNumberFormat="1" applyFont="1" applyAlignment="1">
      <alignment horizontal="left" vertical="top"/>
    </xf>
    <xf numFmtId="1" fontId="73" fillId="10" borderId="6" xfId="0" applyNumberFormat="1" applyFont="1" applyFill="1" applyBorder="1" applyAlignment="1">
      <alignment horizontal="center" vertical="center"/>
    </xf>
    <xf numFmtId="0" fontId="73" fillId="10" borderId="6" xfId="0" applyFont="1" applyFill="1" applyBorder="1" applyAlignment="1">
      <alignment horizontal="center" vertical="center"/>
    </xf>
    <xf numFmtId="0" fontId="72" fillId="10" borderId="6" xfId="0" applyFont="1" applyFill="1" applyBorder="1" applyAlignment="1">
      <alignment horizontal="center" vertical="center"/>
    </xf>
    <xf numFmtId="0" fontId="16" fillId="0" borderId="0" xfId="0" applyFont="1" applyAlignment="1">
      <alignment horizontal="right" vertical="center" wrapText="1"/>
    </xf>
    <xf numFmtId="0" fontId="29" fillId="0" borderId="16" xfId="0" applyFont="1" applyBorder="1" applyAlignment="1">
      <alignment vertical="top" wrapText="1"/>
    </xf>
    <xf numFmtId="0" fontId="59" fillId="10" borderId="0" xfId="5" applyFont="1" applyFill="1" applyAlignment="1" applyProtection="1">
      <alignment horizontal="center"/>
      <protection locked="0"/>
    </xf>
    <xf numFmtId="0" fontId="59" fillId="10" borderId="0" xfId="5" applyFont="1" applyFill="1" applyProtection="1">
      <protection locked="0"/>
    </xf>
    <xf numFmtId="0" fontId="59" fillId="0" borderId="0" xfId="5" applyFont="1" applyAlignment="1">
      <alignment horizontal="left" indent="1"/>
    </xf>
    <xf numFmtId="0" fontId="59" fillId="10" borderId="57" xfId="5" applyFont="1" applyFill="1" applyBorder="1"/>
    <xf numFmtId="0" fontId="59" fillId="10" borderId="69" xfId="5" applyFont="1" applyFill="1" applyBorder="1" applyAlignment="1">
      <alignment horizontal="left"/>
    </xf>
    <xf numFmtId="0" fontId="16" fillId="0" borderId="69" xfId="0" applyFont="1" applyBorder="1" applyAlignment="1">
      <alignment vertical="top"/>
    </xf>
    <xf numFmtId="0" fontId="16" fillId="0" borderId="109" xfId="0" applyFont="1" applyBorder="1" applyAlignment="1">
      <alignment vertical="top"/>
    </xf>
    <xf numFmtId="0" fontId="16" fillId="0" borderId="128" xfId="0" applyFont="1" applyBorder="1" applyAlignment="1">
      <alignment vertical="top"/>
    </xf>
    <xf numFmtId="0" fontId="16" fillId="0" borderId="129" xfId="0" applyFont="1" applyBorder="1" applyAlignment="1">
      <alignment vertical="top" wrapText="1"/>
    </xf>
    <xf numFmtId="0" fontId="16" fillId="0" borderId="130" xfId="0" applyFont="1" applyBorder="1" applyAlignment="1">
      <alignment vertical="top" wrapText="1"/>
    </xf>
    <xf numFmtId="0" fontId="16" fillId="0" borderId="37" xfId="0" applyFont="1" applyBorder="1" applyAlignment="1">
      <alignment vertical="center" wrapText="1"/>
    </xf>
    <xf numFmtId="0" fontId="16" fillId="0" borderId="30" xfId="0" applyFont="1" applyBorder="1" applyAlignment="1">
      <alignment vertical="top" wrapText="1"/>
    </xf>
    <xf numFmtId="0" fontId="18" fillId="0" borderId="5" xfId="0" applyFont="1" applyBorder="1" applyAlignment="1">
      <alignment horizontal="center" vertical="center" wrapText="1"/>
    </xf>
    <xf numFmtId="0" fontId="23" fillId="0" borderId="5" xfId="0" applyFont="1" applyBorder="1" applyAlignment="1">
      <alignment vertical="top" wrapText="1"/>
    </xf>
    <xf numFmtId="0" fontId="16" fillId="0" borderId="39" xfId="0" applyFont="1" applyBorder="1" applyAlignment="1">
      <alignment horizontal="center" vertical="center" wrapText="1"/>
    </xf>
    <xf numFmtId="0" fontId="16" fillId="10" borderId="54" xfId="0" applyFont="1" applyFill="1" applyBorder="1" applyAlignment="1">
      <alignment horizontal="center" vertical="center" wrapText="1"/>
    </xf>
    <xf numFmtId="0" fontId="59" fillId="10" borderId="0" xfId="5" applyFont="1" applyFill="1" applyAlignment="1" applyProtection="1">
      <alignment horizontal="left"/>
      <protection locked="0"/>
    </xf>
    <xf numFmtId="0" fontId="22" fillId="20" borderId="6" xfId="0" applyFont="1" applyFill="1" applyBorder="1" applyAlignment="1">
      <alignment horizontal="center" vertical="center" wrapText="1"/>
    </xf>
    <xf numFmtId="0" fontId="16" fillId="6" borderId="6" xfId="0" applyFont="1" applyFill="1" applyBorder="1" applyAlignment="1" applyProtection="1">
      <alignment horizontal="center" vertical="center" wrapText="1"/>
      <protection locked="0"/>
    </xf>
    <xf numFmtId="0" fontId="16" fillId="6" borderId="7" xfId="0" applyFont="1" applyFill="1" applyBorder="1" applyAlignment="1" applyProtection="1">
      <alignment horizontal="center" vertical="center" wrapText="1"/>
      <protection locked="0"/>
    </xf>
    <xf numFmtId="0" fontId="59" fillId="0" borderId="0" xfId="5" applyFont="1" applyAlignment="1">
      <alignment horizontal="center"/>
    </xf>
    <xf numFmtId="0" fontId="29" fillId="6" borderId="48" xfId="0" quotePrefix="1" applyFont="1" applyFill="1" applyBorder="1" applyAlignment="1">
      <alignment horizontal="center" vertical="center"/>
    </xf>
    <xf numFmtId="0" fontId="23" fillId="0" borderId="30" xfId="0" applyFont="1" applyBorder="1" applyAlignment="1">
      <alignment horizontal="left" vertical="top" wrapText="1"/>
    </xf>
    <xf numFmtId="0" fontId="23" fillId="0" borderId="5" xfId="0" applyFont="1" applyBorder="1" applyAlignment="1">
      <alignment horizontal="left" vertical="top" wrapText="1"/>
    </xf>
    <xf numFmtId="0" fontId="23" fillId="0" borderId="14" xfId="0" applyFont="1" applyBorder="1" applyAlignment="1">
      <alignment vertical="top" wrapText="1"/>
    </xf>
    <xf numFmtId="49" fontId="23" fillId="21" borderId="7" xfId="0" applyNumberFormat="1" applyFont="1" applyFill="1" applyBorder="1" applyAlignment="1" applyProtection="1">
      <alignment horizontal="center" vertical="center" wrapText="1"/>
      <protection locked="0"/>
    </xf>
    <xf numFmtId="0" fontId="61" fillId="0" borderId="36" xfId="5" applyFont="1" applyBorder="1" applyAlignment="1">
      <alignment horizontal="center" vertical="center" wrapText="1"/>
    </xf>
    <xf numFmtId="0" fontId="87" fillId="0" borderId="0" xfId="0" applyFont="1" applyAlignment="1">
      <alignment vertical="top" wrapText="1"/>
    </xf>
    <xf numFmtId="0" fontId="87" fillId="0" borderId="0" xfId="0" applyFont="1" applyAlignment="1">
      <alignment horizontal="center" vertical="top" wrapText="1"/>
    </xf>
    <xf numFmtId="0" fontId="16" fillId="10" borderId="6" xfId="0" applyFont="1" applyFill="1" applyBorder="1" applyAlignment="1">
      <alignment horizontal="center" vertical="center"/>
    </xf>
    <xf numFmtId="0" fontId="16" fillId="10" borderId="7" xfId="0" applyFont="1" applyFill="1" applyBorder="1" applyAlignment="1">
      <alignment horizontal="center" vertical="center"/>
    </xf>
    <xf numFmtId="0" fontId="15" fillId="20" borderId="23" xfId="0" applyFont="1" applyFill="1" applyBorder="1" applyAlignment="1">
      <alignment horizontal="center" vertical="center"/>
    </xf>
    <xf numFmtId="0" fontId="48" fillId="20" borderId="50" xfId="0" applyFont="1" applyFill="1" applyBorder="1" applyAlignment="1">
      <alignment horizontal="center" vertical="center"/>
    </xf>
    <xf numFmtId="0" fontId="48" fillId="20" borderId="1" xfId="0" applyFont="1" applyFill="1" applyBorder="1" applyAlignment="1">
      <alignment horizontal="center" vertical="center"/>
    </xf>
    <xf numFmtId="0" fontId="88" fillId="20" borderId="135" xfId="0" applyFont="1" applyFill="1" applyBorder="1" applyAlignment="1">
      <alignment horizontal="center" vertical="center" wrapText="1"/>
    </xf>
    <xf numFmtId="0" fontId="90" fillId="22" borderId="134" xfId="4" applyFont="1" applyFill="1" applyBorder="1" applyAlignment="1">
      <alignment horizontal="center" vertical="center"/>
    </xf>
    <xf numFmtId="0" fontId="91" fillId="22" borderId="132" xfId="4" applyFont="1" applyFill="1" applyBorder="1" applyAlignment="1">
      <alignment horizontal="center" wrapText="1"/>
    </xf>
    <xf numFmtId="0" fontId="92" fillId="22" borderId="133" xfId="4" applyFont="1" applyFill="1" applyBorder="1" applyAlignment="1">
      <alignment horizontal="center" wrapText="1"/>
    </xf>
    <xf numFmtId="0" fontId="83" fillId="22" borderId="84" xfId="5" applyFont="1" applyFill="1" applyBorder="1" applyAlignment="1">
      <alignment horizontal="center"/>
    </xf>
    <xf numFmtId="1" fontId="48" fillId="20" borderId="60" xfId="0" applyNumberFormat="1" applyFont="1" applyFill="1" applyBorder="1" applyAlignment="1">
      <alignment horizontal="center" vertical="center"/>
    </xf>
    <xf numFmtId="0" fontId="59" fillId="0" borderId="0" xfId="5" applyFont="1" applyAlignment="1">
      <alignment horizontal="left"/>
    </xf>
    <xf numFmtId="0" fontId="61" fillId="0" borderId="0" xfId="5" applyFont="1" applyAlignment="1">
      <alignment horizontal="left"/>
    </xf>
    <xf numFmtId="0" fontId="0" fillId="0" borderId="0" xfId="0" applyAlignment="1">
      <alignment horizontal="center"/>
    </xf>
    <xf numFmtId="0" fontId="101" fillId="0" borderId="0" xfId="0" applyFont="1"/>
    <xf numFmtId="0" fontId="102" fillId="0" borderId="0" xfId="0" applyFont="1"/>
    <xf numFmtId="0" fontId="102" fillId="0" borderId="16" xfId="0" applyFont="1" applyBorder="1"/>
    <xf numFmtId="0" fontId="103" fillId="23" borderId="137" xfId="0" applyFont="1" applyFill="1" applyBorder="1"/>
    <xf numFmtId="0" fontId="103" fillId="23" borderId="12" xfId="0" applyFont="1" applyFill="1" applyBorder="1" applyAlignment="1">
      <alignment horizontal="left"/>
    </xf>
    <xf numFmtId="0" fontId="103" fillId="23" borderId="12" xfId="0" applyFont="1" applyFill="1" applyBorder="1" applyAlignment="1">
      <alignment horizontal="center"/>
    </xf>
    <xf numFmtId="0" fontId="103" fillId="24" borderId="28" xfId="0" applyFont="1" applyFill="1" applyBorder="1" applyAlignment="1">
      <alignment horizontal="left"/>
    </xf>
    <xf numFmtId="0" fontId="103" fillId="24" borderId="12" xfId="0" applyFont="1" applyFill="1" applyBorder="1" applyAlignment="1">
      <alignment horizontal="center"/>
    </xf>
    <xf numFmtId="0" fontId="103" fillId="24" borderId="36" xfId="0" applyFont="1" applyFill="1" applyBorder="1" applyAlignment="1">
      <alignment horizontal="center"/>
    </xf>
    <xf numFmtId="0" fontId="103" fillId="25" borderId="28" xfId="0" applyFont="1" applyFill="1" applyBorder="1" applyAlignment="1">
      <alignment horizontal="left"/>
    </xf>
    <xf numFmtId="0" fontId="103" fillId="25" borderId="12" xfId="0" applyFont="1" applyFill="1" applyBorder="1" applyAlignment="1">
      <alignment horizontal="center"/>
    </xf>
    <xf numFmtId="0" fontId="103" fillId="25" borderId="36" xfId="0" applyFont="1" applyFill="1" applyBorder="1" applyAlignment="1">
      <alignment horizontal="center"/>
    </xf>
    <xf numFmtId="0" fontId="103" fillId="26" borderId="138" xfId="0" applyFont="1" applyFill="1" applyBorder="1" applyAlignment="1">
      <alignment horizontal="left"/>
    </xf>
    <xf numFmtId="0" fontId="103" fillId="26" borderId="139" xfId="0" applyFont="1" applyFill="1" applyBorder="1" applyAlignment="1">
      <alignment horizontal="left"/>
    </xf>
    <xf numFmtId="0" fontId="103" fillId="26" borderId="36" xfId="0" applyFont="1" applyFill="1" applyBorder="1" applyAlignment="1">
      <alignment horizontal="center"/>
    </xf>
    <xf numFmtId="0" fontId="103" fillId="27" borderId="138" xfId="0" applyFont="1" applyFill="1" applyBorder="1" applyAlignment="1">
      <alignment horizontal="left"/>
    </xf>
    <xf numFmtId="0" fontId="103" fillId="27" borderId="139" xfId="0" applyFont="1" applyFill="1" applyBorder="1" applyAlignment="1">
      <alignment horizontal="left"/>
    </xf>
    <xf numFmtId="0" fontId="103" fillId="27" borderId="36" xfId="0" applyFont="1" applyFill="1" applyBorder="1" applyAlignment="1">
      <alignment horizontal="center"/>
    </xf>
    <xf numFmtId="0" fontId="103" fillId="28" borderId="28" xfId="0" applyFont="1" applyFill="1" applyBorder="1" applyAlignment="1">
      <alignment horizontal="left"/>
    </xf>
    <xf numFmtId="0" fontId="103" fillId="28" borderId="12" xfId="0" applyFont="1" applyFill="1" applyBorder="1" applyAlignment="1">
      <alignment horizontal="center"/>
    </xf>
    <xf numFmtId="0" fontId="103" fillId="28" borderId="36" xfId="0" applyFont="1" applyFill="1" applyBorder="1" applyAlignment="1">
      <alignment horizontal="center"/>
    </xf>
    <xf numFmtId="0" fontId="103" fillId="23" borderId="28" xfId="0" applyFont="1" applyFill="1" applyBorder="1" applyAlignment="1">
      <alignment horizontal="left"/>
    </xf>
    <xf numFmtId="0" fontId="103" fillId="23" borderId="139" xfId="0" applyFont="1" applyFill="1" applyBorder="1" applyAlignment="1">
      <alignment horizontal="center"/>
    </xf>
    <xf numFmtId="0" fontId="103" fillId="23" borderId="140" xfId="0" applyFont="1" applyFill="1" applyBorder="1" applyAlignment="1">
      <alignment horizontal="center"/>
    </xf>
    <xf numFmtId="0" fontId="103" fillId="24" borderId="139" xfId="0" applyFont="1" applyFill="1" applyBorder="1" applyAlignment="1">
      <alignment horizontal="center"/>
    </xf>
    <xf numFmtId="0" fontId="103" fillId="24" borderId="140" xfId="0" applyFont="1" applyFill="1" applyBorder="1" applyAlignment="1">
      <alignment horizontal="center"/>
    </xf>
    <xf numFmtId="0" fontId="103" fillId="23" borderId="141" xfId="0" applyFont="1" applyFill="1" applyBorder="1" applyAlignment="1">
      <alignment horizontal="center"/>
    </xf>
    <xf numFmtId="0" fontId="103" fillId="23" borderId="142" xfId="0" applyFont="1" applyFill="1" applyBorder="1" applyAlignment="1">
      <alignment horizontal="center"/>
    </xf>
    <xf numFmtId="0" fontId="103" fillId="23" borderId="143" xfId="0" applyFont="1" applyFill="1" applyBorder="1" applyAlignment="1">
      <alignment horizontal="center"/>
    </xf>
    <xf numFmtId="0" fontId="103" fillId="24" borderId="144" xfId="0" applyFont="1" applyFill="1" applyBorder="1" applyAlignment="1">
      <alignment horizontal="center" wrapText="1"/>
    </xf>
    <xf numFmtId="0" fontId="103" fillId="24" borderId="142" xfId="0" applyFont="1" applyFill="1" applyBorder="1" applyAlignment="1">
      <alignment horizontal="center"/>
    </xf>
    <xf numFmtId="0" fontId="103" fillId="24" borderId="145" xfId="0" applyFont="1" applyFill="1" applyBorder="1" applyAlignment="1">
      <alignment horizontal="center"/>
    </xf>
    <xf numFmtId="0" fontId="103" fillId="25" borderId="144" xfId="0" applyFont="1" applyFill="1" applyBorder="1" applyAlignment="1">
      <alignment horizontal="center" wrapText="1"/>
    </xf>
    <xf numFmtId="0" fontId="103" fillId="25" borderId="142" xfId="0" applyFont="1" applyFill="1" applyBorder="1" applyAlignment="1">
      <alignment horizontal="center"/>
    </xf>
    <xf numFmtId="0" fontId="103" fillId="25" borderId="145" xfId="0" applyFont="1" applyFill="1" applyBorder="1" applyAlignment="1">
      <alignment horizontal="center"/>
    </xf>
    <xf numFmtId="0" fontId="103" fillId="26" borderId="144" xfId="0" applyFont="1" applyFill="1" applyBorder="1" applyAlignment="1">
      <alignment horizontal="center" wrapText="1"/>
    </xf>
    <xf numFmtId="0" fontId="103" fillId="26" borderId="142" xfId="0" applyFont="1" applyFill="1" applyBorder="1" applyAlignment="1">
      <alignment horizontal="center"/>
    </xf>
    <xf numFmtId="10" fontId="103" fillId="26" borderId="142" xfId="0" applyNumberFormat="1" applyFont="1" applyFill="1" applyBorder="1" applyAlignment="1">
      <alignment horizontal="center" wrapText="1"/>
    </xf>
    <xf numFmtId="0" fontId="103" fillId="26" borderId="145" xfId="0" applyFont="1" applyFill="1" applyBorder="1" applyAlignment="1">
      <alignment horizontal="center"/>
    </xf>
    <xf numFmtId="0" fontId="103" fillId="27" borderId="144" xfId="0" applyFont="1" applyFill="1" applyBorder="1" applyAlignment="1">
      <alignment horizontal="center" wrapText="1"/>
    </xf>
    <xf numFmtId="0" fontId="103" fillId="27" borderId="142" xfId="0" applyFont="1" applyFill="1" applyBorder="1" applyAlignment="1">
      <alignment horizontal="center"/>
    </xf>
    <xf numFmtId="10" fontId="103" fillId="27" borderId="142" xfId="0" applyNumberFormat="1" applyFont="1" applyFill="1" applyBorder="1" applyAlignment="1">
      <alignment horizontal="center" wrapText="1"/>
    </xf>
    <xf numFmtId="0" fontId="103" fillId="27" borderId="145" xfId="0" applyFont="1" applyFill="1" applyBorder="1" applyAlignment="1">
      <alignment horizontal="center"/>
    </xf>
    <xf numFmtId="0" fontId="103" fillId="28" borderId="144" xfId="0" applyFont="1" applyFill="1" applyBorder="1" applyAlignment="1">
      <alignment horizontal="center" wrapText="1"/>
    </xf>
    <xf numFmtId="0" fontId="103" fillId="28" borderId="142" xfId="0" applyFont="1" applyFill="1" applyBorder="1" applyAlignment="1">
      <alignment horizontal="center"/>
    </xf>
    <xf numFmtId="0" fontId="103" fillId="28" borderId="145" xfId="0" applyFont="1" applyFill="1" applyBorder="1" applyAlignment="1">
      <alignment horizontal="center"/>
    </xf>
    <xf numFmtId="0" fontId="103" fillId="23" borderId="144" xfId="0" applyFont="1" applyFill="1" applyBorder="1" applyAlignment="1">
      <alignment horizontal="center" wrapText="1"/>
    </xf>
    <xf numFmtId="0" fontId="103" fillId="23" borderId="142" xfId="0" applyFont="1" applyFill="1" applyBorder="1" applyAlignment="1">
      <alignment horizontal="center" wrapText="1"/>
    </xf>
    <xf numFmtId="0" fontId="103" fillId="23" borderId="146" xfId="0" applyFont="1" applyFill="1" applyBorder="1" applyAlignment="1">
      <alignment horizontal="center"/>
    </xf>
    <xf numFmtId="0" fontId="103" fillId="24" borderId="142" xfId="0" applyFont="1" applyFill="1" applyBorder="1" applyAlignment="1">
      <alignment horizontal="center" wrapText="1"/>
    </xf>
    <xf numFmtId="0" fontId="103" fillId="24" borderId="146" xfId="0" applyFont="1" applyFill="1" applyBorder="1" applyAlignment="1">
      <alignment horizontal="center"/>
    </xf>
    <xf numFmtId="0" fontId="0" fillId="0" borderId="60" xfId="0" applyBorder="1" applyAlignment="1" applyProtection="1">
      <alignment horizontal="center"/>
      <protection locked="0"/>
    </xf>
    <xf numFmtId="10" fontId="0" fillId="0" borderId="23" xfId="2" applyNumberFormat="1" applyFont="1" applyBorder="1" applyAlignment="1" applyProtection="1">
      <alignment horizontal="center"/>
      <protection locked="0"/>
    </xf>
    <xf numFmtId="44" fontId="0" fillId="0" borderId="50" xfId="72" applyFont="1" applyBorder="1" applyAlignment="1" applyProtection="1">
      <alignment horizontal="left"/>
      <protection locked="0"/>
    </xf>
    <xf numFmtId="10" fontId="0" fillId="0" borderId="23" xfId="72" applyNumberFormat="1" applyFont="1" applyBorder="1" applyAlignment="1" applyProtection="1">
      <alignment horizontal="center"/>
      <protection locked="0"/>
    </xf>
    <xf numFmtId="44" fontId="0" fillId="0" borderId="23" xfId="72" applyFont="1" applyBorder="1" applyAlignment="1" applyProtection="1">
      <alignment horizontal="center"/>
      <protection locked="0"/>
    </xf>
    <xf numFmtId="10" fontId="0" fillId="0" borderId="60" xfId="0" applyNumberFormat="1" applyBorder="1" applyAlignment="1" applyProtection="1">
      <alignment horizontal="center"/>
      <protection locked="0"/>
    </xf>
    <xf numFmtId="44" fontId="0" fillId="0" borderId="50" xfId="0" applyNumberFormat="1" applyBorder="1" applyAlignment="1" applyProtection="1">
      <alignment horizontal="left"/>
      <protection locked="0"/>
    </xf>
    <xf numFmtId="0" fontId="0" fillId="0" borderId="6" xfId="0" applyBorder="1" applyAlignment="1" applyProtection="1">
      <alignment horizontal="center"/>
      <protection locked="0"/>
    </xf>
    <xf numFmtId="0" fontId="0" fillId="0" borderId="6" xfId="0" applyBorder="1" applyAlignment="1" applyProtection="1">
      <alignment horizontal="left"/>
      <protection locked="0"/>
    </xf>
    <xf numFmtId="10" fontId="0" fillId="0" borderId="10" xfId="2" applyNumberFormat="1" applyFont="1" applyBorder="1" applyAlignment="1" applyProtection="1">
      <alignment horizontal="center"/>
      <protection locked="0"/>
    </xf>
    <xf numFmtId="44" fontId="0" fillId="0" borderId="48" xfId="72" applyFont="1" applyBorder="1" applyAlignment="1" applyProtection="1">
      <alignment horizontal="left"/>
      <protection locked="0"/>
    </xf>
    <xf numFmtId="10" fontId="0" fillId="0" borderId="10" xfId="72" applyNumberFormat="1" applyFont="1" applyBorder="1" applyAlignment="1" applyProtection="1">
      <alignment horizontal="center"/>
      <protection locked="0"/>
    </xf>
    <xf numFmtId="44" fontId="0" fillId="0" borderId="10" xfId="72" applyFont="1" applyBorder="1" applyAlignment="1" applyProtection="1">
      <alignment horizontal="center"/>
      <protection locked="0"/>
    </xf>
    <xf numFmtId="10" fontId="0" fillId="0" borderId="6" xfId="0" applyNumberFormat="1" applyBorder="1" applyAlignment="1" applyProtection="1">
      <alignment horizontal="center"/>
      <protection locked="0"/>
    </xf>
    <xf numFmtId="44" fontId="0" fillId="0" borderId="48" xfId="0" applyNumberFormat="1" applyBorder="1" applyAlignment="1" applyProtection="1">
      <alignment horizontal="left"/>
      <protection locked="0"/>
    </xf>
    <xf numFmtId="0" fontId="45" fillId="0" borderId="6" xfId="0" applyFont="1" applyBorder="1" applyAlignment="1" applyProtection="1">
      <alignment horizontal="left"/>
      <protection locked="0"/>
    </xf>
    <xf numFmtId="10" fontId="45" fillId="0" borderId="10" xfId="2" applyNumberFormat="1" applyBorder="1" applyAlignment="1" applyProtection="1">
      <alignment horizontal="center"/>
      <protection locked="0"/>
    </xf>
    <xf numFmtId="44" fontId="45" fillId="0" borderId="48" xfId="72" applyFont="1" applyBorder="1" applyAlignment="1" applyProtection="1">
      <alignment horizontal="left"/>
      <protection locked="0"/>
    </xf>
    <xf numFmtId="44" fontId="45" fillId="0" borderId="10" xfId="72" applyFont="1" applyBorder="1" applyAlignment="1" applyProtection="1">
      <alignment horizontal="center"/>
      <protection locked="0"/>
    </xf>
    <xf numFmtId="0" fontId="45" fillId="0" borderId="6" xfId="0" applyFont="1" applyBorder="1" applyAlignment="1" applyProtection="1">
      <alignment horizontal="center"/>
      <protection locked="0"/>
    </xf>
    <xf numFmtId="0" fontId="45" fillId="0" borderId="0" xfId="0" applyFont="1"/>
    <xf numFmtId="10" fontId="45" fillId="0" borderId="10" xfId="0" applyNumberFormat="1" applyFont="1" applyBorder="1" applyAlignment="1" applyProtection="1">
      <alignment horizontal="center"/>
      <protection locked="0"/>
    </xf>
    <xf numFmtId="44" fontId="45" fillId="0" borderId="48" xfId="0" applyNumberFormat="1" applyFont="1" applyBorder="1" applyAlignment="1" applyProtection="1">
      <alignment horizontal="left"/>
      <protection locked="0"/>
    </xf>
    <xf numFmtId="44" fontId="45" fillId="0" borderId="10" xfId="0" applyNumberFormat="1" applyFont="1" applyBorder="1" applyAlignment="1" applyProtection="1">
      <alignment horizontal="center"/>
      <protection locked="0"/>
    </xf>
    <xf numFmtId="0" fontId="0" fillId="0" borderId="48" xfId="0" applyBorder="1" applyAlignment="1" applyProtection="1">
      <alignment horizontal="left"/>
      <protection locked="0"/>
    </xf>
    <xf numFmtId="0" fontId="0" fillId="0" borderId="10" xfId="0" applyBorder="1" applyAlignment="1" applyProtection="1">
      <alignment horizontal="center"/>
      <protection locked="0"/>
    </xf>
    <xf numFmtId="10" fontId="45" fillId="0" borderId="10" xfId="72" applyNumberFormat="1" applyFont="1" applyBorder="1" applyAlignment="1" applyProtection="1">
      <alignment horizontal="center"/>
      <protection locked="0"/>
    </xf>
    <xf numFmtId="0" fontId="0" fillId="0" borderId="5" xfId="0" applyBorder="1" applyAlignment="1" applyProtection="1">
      <alignment horizontal="center"/>
      <protection locked="0"/>
    </xf>
    <xf numFmtId="0" fontId="0" fillId="0" borderId="5" xfId="0" applyBorder="1" applyAlignment="1" applyProtection="1">
      <alignment horizontal="left"/>
      <protection locked="0"/>
    </xf>
    <xf numFmtId="10" fontId="0" fillId="0" borderId="30" xfId="2" applyNumberFormat="1" applyFont="1" applyBorder="1" applyAlignment="1" applyProtection="1">
      <alignment horizontal="center"/>
      <protection locked="0"/>
    </xf>
    <xf numFmtId="44" fontId="0" fillId="0" borderId="47" xfId="72" applyFont="1" applyBorder="1" applyAlignment="1" applyProtection="1">
      <alignment horizontal="left"/>
      <protection locked="0"/>
    </xf>
    <xf numFmtId="10" fontId="0" fillId="0" borderId="30" xfId="72" applyNumberFormat="1" applyFont="1" applyBorder="1" applyAlignment="1" applyProtection="1">
      <alignment horizontal="center"/>
      <protection locked="0"/>
    </xf>
    <xf numFmtId="44" fontId="0" fillId="0" borderId="30" xfId="72" applyFont="1" applyBorder="1" applyAlignment="1" applyProtection="1">
      <alignment horizontal="center"/>
      <protection locked="0"/>
    </xf>
    <xf numFmtId="10" fontId="0" fillId="0" borderId="5" xfId="0" applyNumberFormat="1" applyBorder="1" applyAlignment="1" applyProtection="1">
      <alignment horizontal="center"/>
      <protection locked="0"/>
    </xf>
    <xf numFmtId="44" fontId="0" fillId="0" borderId="47" xfId="0" applyNumberFormat="1" applyBorder="1" applyAlignment="1" applyProtection="1">
      <alignment horizontal="left"/>
      <protection locked="0"/>
    </xf>
    <xf numFmtId="10" fontId="45" fillId="0" borderId="30" xfId="72" applyNumberFormat="1" applyFont="1" applyBorder="1" applyAlignment="1" applyProtection="1">
      <alignment horizontal="center"/>
      <protection locked="0"/>
    </xf>
    <xf numFmtId="44" fontId="45" fillId="0" borderId="30" xfId="72" applyFont="1" applyBorder="1" applyAlignment="1" applyProtection="1">
      <alignment horizontal="center"/>
      <protection locked="0"/>
    </xf>
    <xf numFmtId="10" fontId="45" fillId="0" borderId="5" xfId="0" applyNumberFormat="1" applyFont="1" applyBorder="1" applyAlignment="1" applyProtection="1">
      <alignment horizontal="center"/>
      <protection locked="0"/>
    </xf>
    <xf numFmtId="0" fontId="0" fillId="30" borderId="147" xfId="0" applyFill="1" applyBorder="1" applyAlignment="1">
      <alignment horizontal="center"/>
    </xf>
    <xf numFmtId="0" fontId="76" fillId="30" borderId="148" xfId="0" applyFont="1" applyFill="1" applyBorder="1" applyAlignment="1">
      <alignment horizontal="center" vertical="center"/>
    </xf>
    <xf numFmtId="10" fontId="103" fillId="24" borderId="148" xfId="0" applyNumberFormat="1" applyFont="1" applyFill="1" applyBorder="1" applyAlignment="1">
      <alignment horizontal="center"/>
    </xf>
    <xf numFmtId="44" fontId="103" fillId="30" borderId="151" xfId="72" applyFont="1" applyFill="1" applyBorder="1" applyAlignment="1">
      <alignment horizontal="center"/>
    </xf>
    <xf numFmtId="10" fontId="103" fillId="25" borderId="148" xfId="0" applyNumberFormat="1" applyFont="1" applyFill="1" applyBorder="1" applyAlignment="1">
      <alignment horizontal="center"/>
    </xf>
    <xf numFmtId="44" fontId="103" fillId="30" borderId="150" xfId="72" applyFont="1" applyFill="1" applyBorder="1" applyAlignment="1">
      <alignment horizontal="center"/>
    </xf>
    <xf numFmtId="44" fontId="103" fillId="30" borderId="148" xfId="72" applyFont="1" applyFill="1" applyBorder="1" applyAlignment="1">
      <alignment horizontal="center"/>
    </xf>
    <xf numFmtId="10" fontId="103" fillId="26" borderId="152" xfId="0" applyNumberFormat="1" applyFont="1" applyFill="1" applyBorder="1" applyAlignment="1">
      <alignment horizontal="center"/>
    </xf>
    <xf numFmtId="44" fontId="103" fillId="30" borderId="150" xfId="0" applyNumberFormat="1" applyFont="1" applyFill="1" applyBorder="1" applyAlignment="1">
      <alignment horizontal="center"/>
    </xf>
    <xf numFmtId="10" fontId="103" fillId="27" borderId="152" xfId="0" applyNumberFormat="1" applyFont="1" applyFill="1" applyBorder="1" applyAlignment="1">
      <alignment horizontal="center"/>
    </xf>
    <xf numFmtId="10" fontId="103" fillId="28" borderId="148" xfId="0" applyNumberFormat="1" applyFont="1" applyFill="1" applyBorder="1" applyAlignment="1">
      <alignment horizontal="center"/>
    </xf>
    <xf numFmtId="10" fontId="103" fillId="23" borderId="153" xfId="0" applyNumberFormat="1" applyFont="1" applyFill="1" applyBorder="1" applyAlignment="1">
      <alignment horizontal="center"/>
    </xf>
    <xf numFmtId="44" fontId="103" fillId="30" borderId="152" xfId="72" applyFont="1" applyFill="1" applyBorder="1" applyAlignment="1">
      <alignment horizontal="center"/>
    </xf>
    <xf numFmtId="0" fontId="0" fillId="0" borderId="0" xfId="0" applyAlignment="1">
      <alignment horizontal="left"/>
    </xf>
    <xf numFmtId="0" fontId="0" fillId="0" borderId="12" xfId="0" applyBorder="1"/>
    <xf numFmtId="0" fontId="0" fillId="0" borderId="0" xfId="0" applyAlignment="1" applyProtection="1">
      <alignment horizontal="center"/>
      <protection locked="0"/>
    </xf>
    <xf numFmtId="0" fontId="0" fillId="0" borderId="0" xfId="0" applyAlignment="1" applyProtection="1">
      <alignment horizontal="left"/>
      <protection locked="0"/>
    </xf>
    <xf numFmtId="0" fontId="0" fillId="0" borderId="0" xfId="0" applyProtection="1">
      <protection locked="0"/>
    </xf>
    <xf numFmtId="0" fontId="63" fillId="0" borderId="0" xfId="12" applyFont="1" applyAlignment="1">
      <alignment horizontal="left" indent="1" readingOrder="1"/>
    </xf>
    <xf numFmtId="0" fontId="76" fillId="0" borderId="0" xfId="13" applyFont="1" applyAlignment="1">
      <alignment horizontal="left" indent="1" readingOrder="1"/>
    </xf>
    <xf numFmtId="0" fontId="76" fillId="0" borderId="0" xfId="12" applyFont="1" applyAlignment="1">
      <alignment horizontal="left" indent="1" readingOrder="1"/>
    </xf>
    <xf numFmtId="0" fontId="61" fillId="31" borderId="0" xfId="5" applyFont="1" applyFill="1" applyAlignment="1">
      <alignment wrapText="1"/>
    </xf>
    <xf numFmtId="0" fontId="65" fillId="31" borderId="0" xfId="5" applyFont="1" applyFill="1" applyAlignment="1">
      <alignment wrapText="1"/>
    </xf>
    <xf numFmtId="9" fontId="0" fillId="0" borderId="23" xfId="72" applyNumberFormat="1" applyFont="1" applyBorder="1" applyAlignment="1" applyProtection="1">
      <alignment horizontal="center"/>
      <protection locked="0"/>
    </xf>
    <xf numFmtId="9" fontId="0" fillId="0" borderId="10" xfId="72" applyNumberFormat="1" applyFont="1" applyBorder="1" applyAlignment="1" applyProtection="1">
      <alignment horizontal="center"/>
      <protection locked="0"/>
    </xf>
    <xf numFmtId="9" fontId="45" fillId="0" borderId="10" xfId="72" applyNumberFormat="1" applyFont="1" applyBorder="1" applyAlignment="1" applyProtection="1">
      <alignment horizontal="center"/>
      <protection locked="0"/>
    </xf>
    <xf numFmtId="9" fontId="0" fillId="0" borderId="30" xfId="72" applyNumberFormat="1" applyFont="1" applyBorder="1" applyAlignment="1" applyProtection="1">
      <alignment horizontal="center"/>
      <protection locked="0"/>
    </xf>
    <xf numFmtId="9" fontId="45" fillId="0" borderId="30" xfId="72" applyNumberFormat="1" applyFont="1" applyBorder="1" applyAlignment="1" applyProtection="1">
      <alignment horizontal="center"/>
      <protection locked="0"/>
    </xf>
    <xf numFmtId="0" fontId="45" fillId="0" borderId="60" xfId="0" applyFont="1" applyBorder="1" applyAlignment="1" applyProtection="1">
      <alignment horizontal="left"/>
      <protection locked="0"/>
    </xf>
    <xf numFmtId="3" fontId="0" fillId="23" borderId="60" xfId="72" applyNumberFormat="1" applyFont="1" applyFill="1" applyBorder="1" applyAlignment="1">
      <alignment horizontal="right"/>
    </xf>
    <xf numFmtId="3" fontId="0" fillId="28" borderId="60" xfId="72" applyNumberFormat="1" applyFont="1" applyFill="1" applyBorder="1" applyAlignment="1">
      <alignment horizontal="right"/>
    </xf>
    <xf numFmtId="3" fontId="0" fillId="28" borderId="6" xfId="72" applyNumberFormat="1" applyFont="1" applyFill="1" applyBorder="1" applyAlignment="1">
      <alignment horizontal="right"/>
    </xf>
    <xf numFmtId="3" fontId="0" fillId="27" borderId="60" xfId="72" applyNumberFormat="1" applyFont="1" applyFill="1" applyBorder="1" applyAlignment="1">
      <alignment horizontal="right"/>
    </xf>
    <xf numFmtId="3" fontId="0" fillId="27" borderId="6" xfId="72" applyNumberFormat="1" applyFont="1" applyFill="1" applyBorder="1" applyAlignment="1">
      <alignment horizontal="right"/>
    </xf>
    <xf numFmtId="3" fontId="0" fillId="26" borderId="60" xfId="72" applyNumberFormat="1" applyFont="1" applyFill="1" applyBorder="1" applyAlignment="1">
      <alignment horizontal="right"/>
    </xf>
    <xf numFmtId="3" fontId="0" fillId="26" borderId="6" xfId="72" applyNumberFormat="1" applyFont="1" applyFill="1" applyBorder="1" applyAlignment="1">
      <alignment horizontal="right"/>
    </xf>
    <xf numFmtId="3" fontId="0" fillId="25" borderId="60" xfId="72" applyNumberFormat="1" applyFont="1" applyFill="1" applyBorder="1" applyAlignment="1">
      <alignment horizontal="right"/>
    </xf>
    <xf numFmtId="3" fontId="0" fillId="25" borderId="6" xfId="72" applyNumberFormat="1" applyFont="1" applyFill="1" applyBorder="1" applyAlignment="1">
      <alignment horizontal="right"/>
    </xf>
    <xf numFmtId="3" fontId="0" fillId="24" borderId="60" xfId="72" applyNumberFormat="1" applyFont="1" applyFill="1" applyBorder="1" applyAlignment="1">
      <alignment horizontal="right"/>
    </xf>
    <xf numFmtId="3" fontId="0" fillId="24" borderId="6" xfId="72" applyNumberFormat="1" applyFont="1" applyFill="1" applyBorder="1" applyAlignment="1">
      <alignment horizontal="right"/>
    </xf>
    <xf numFmtId="3" fontId="45" fillId="24" borderId="6" xfId="72" applyNumberFormat="1" applyFont="1" applyFill="1" applyBorder="1" applyAlignment="1">
      <alignment horizontal="right"/>
    </xf>
    <xf numFmtId="3" fontId="0" fillId="24" borderId="5" xfId="72" applyNumberFormat="1" applyFont="1" applyFill="1" applyBorder="1" applyAlignment="1">
      <alignment horizontal="right"/>
    </xf>
    <xf numFmtId="3" fontId="45" fillId="29" borderId="4" xfId="72" applyNumberFormat="1" applyFont="1" applyFill="1" applyBorder="1" applyAlignment="1" applyProtection="1">
      <alignment horizontal="right"/>
      <protection locked="0"/>
    </xf>
    <xf numFmtId="3" fontId="45" fillId="29" borderId="14" xfId="72" applyNumberFormat="1" applyFont="1" applyFill="1" applyBorder="1" applyAlignment="1" applyProtection="1">
      <alignment horizontal="right"/>
      <protection locked="0"/>
    </xf>
    <xf numFmtId="3" fontId="45" fillId="29" borderId="14" xfId="0" applyNumberFormat="1" applyFont="1" applyFill="1" applyBorder="1" applyAlignment="1" applyProtection="1">
      <alignment horizontal="right"/>
      <protection locked="0"/>
    </xf>
    <xf numFmtId="3" fontId="0" fillId="29" borderId="14" xfId="72" applyNumberFormat="1" applyFont="1" applyFill="1" applyBorder="1" applyAlignment="1" applyProtection="1">
      <alignment horizontal="right"/>
      <protection locked="0"/>
    </xf>
    <xf numFmtId="3" fontId="0" fillId="29" borderId="3" xfId="72" applyNumberFormat="1" applyFont="1" applyFill="1" applyBorder="1" applyAlignment="1" applyProtection="1">
      <alignment horizontal="right"/>
      <protection locked="0"/>
    </xf>
    <xf numFmtId="165" fontId="103" fillId="23" borderId="152" xfId="72" applyNumberFormat="1" applyFont="1" applyFill="1" applyBorder="1"/>
    <xf numFmtId="165" fontId="103" fillId="24" borderId="152" xfId="72" applyNumberFormat="1" applyFont="1" applyFill="1" applyBorder="1"/>
    <xf numFmtId="165" fontId="103" fillId="28" borderId="152" xfId="72" applyNumberFormat="1" applyFont="1" applyFill="1" applyBorder="1"/>
    <xf numFmtId="165" fontId="103" fillId="23" borderId="149" xfId="72" applyNumberFormat="1" applyFont="1" applyFill="1" applyBorder="1"/>
    <xf numFmtId="165" fontId="103" fillId="24" borderId="150" xfId="72" applyNumberFormat="1" applyFont="1" applyFill="1" applyBorder="1"/>
    <xf numFmtId="165" fontId="103" fillId="25" borderId="152" xfId="72" applyNumberFormat="1" applyFont="1" applyFill="1" applyBorder="1"/>
    <xf numFmtId="165" fontId="103" fillId="26" borderId="152" xfId="72" applyNumberFormat="1" applyFont="1" applyFill="1" applyBorder="1"/>
    <xf numFmtId="165" fontId="103" fillId="26" borderId="152" xfId="0" applyNumberFormat="1" applyFont="1" applyFill="1" applyBorder="1"/>
    <xf numFmtId="165" fontId="103" fillId="27" borderId="152" xfId="0" applyNumberFormat="1" applyFont="1" applyFill="1" applyBorder="1"/>
    <xf numFmtId="0" fontId="105" fillId="0" borderId="0" xfId="5" applyFont="1" applyAlignment="1">
      <alignment horizontal="left"/>
    </xf>
    <xf numFmtId="0" fontId="105" fillId="0" borderId="0" xfId="0" applyFont="1"/>
    <xf numFmtId="0" fontId="12" fillId="0" borderId="0" xfId="1" applyAlignment="1" applyProtection="1"/>
    <xf numFmtId="0" fontId="106" fillId="0" borderId="0" xfId="5" applyFont="1" applyAlignment="1">
      <alignment horizontal="left"/>
    </xf>
    <xf numFmtId="0" fontId="70" fillId="0" borderId="0" xfId="5" applyFont="1" applyAlignment="1" applyProtection="1">
      <alignment horizontal="left"/>
      <protection locked="0"/>
    </xf>
    <xf numFmtId="0" fontId="106" fillId="0" borderId="0" xfId="5" applyFont="1"/>
    <xf numFmtId="0" fontId="77" fillId="29" borderId="0" xfId="0" applyFont="1" applyFill="1"/>
    <xf numFmtId="0" fontId="12" fillId="29" borderId="0" xfId="1" applyFill="1" applyAlignment="1" applyProtection="1"/>
    <xf numFmtId="0" fontId="108" fillId="0" borderId="0" xfId="5" applyFont="1" applyAlignment="1">
      <alignment horizontal="left"/>
    </xf>
    <xf numFmtId="0" fontId="109" fillId="0" borderId="0" xfId="5" applyFont="1" applyAlignment="1">
      <alignment horizontal="left"/>
    </xf>
    <xf numFmtId="0" fontId="106" fillId="0" borderId="0" xfId="5" applyFont="1" applyAlignment="1" applyProtection="1">
      <alignment horizontal="left"/>
      <protection locked="0"/>
    </xf>
    <xf numFmtId="0" fontId="106" fillId="0" borderId="16" xfId="5" applyFont="1" applyBorder="1" applyAlignment="1">
      <alignment horizontal="left"/>
    </xf>
    <xf numFmtId="0" fontId="78" fillId="0" borderId="20" xfId="5" applyFont="1" applyBorder="1" applyAlignment="1">
      <alignment horizontal="left"/>
    </xf>
    <xf numFmtId="0" fontId="61" fillId="0" borderId="20" xfId="5" applyFont="1" applyBorder="1" applyAlignment="1">
      <alignment horizontal="left"/>
    </xf>
    <xf numFmtId="0" fontId="80" fillId="0" borderId="1" xfId="12" applyFont="1" applyBorder="1" applyAlignment="1" applyProtection="1">
      <alignment horizontal="left" indent="2"/>
      <protection locked="0"/>
    </xf>
    <xf numFmtId="0" fontId="106" fillId="0" borderId="20" xfId="5" applyFont="1" applyBorder="1" applyAlignment="1">
      <alignment horizontal="left"/>
    </xf>
    <xf numFmtId="0" fontId="59" fillId="10" borderId="1" xfId="12" applyFont="1" applyFill="1" applyBorder="1" applyAlignment="1" applyProtection="1">
      <alignment horizontal="left" indent="2"/>
      <protection locked="0"/>
    </xf>
    <xf numFmtId="0" fontId="106" fillId="0" borderId="53" xfId="5" applyFont="1" applyBorder="1" applyAlignment="1" applyProtection="1">
      <alignment horizontal="left" indent="2"/>
      <protection locked="0"/>
    </xf>
    <xf numFmtId="38" fontId="106" fillId="0" borderId="53" xfId="5" applyNumberFormat="1" applyFont="1" applyBorder="1" applyAlignment="1" applyProtection="1">
      <alignment horizontal="left" indent="2"/>
      <protection locked="0"/>
    </xf>
    <xf numFmtId="38" fontId="59" fillId="10" borderId="57" xfId="12" applyNumberFormat="1" applyFont="1" applyFill="1" applyBorder="1" applyAlignment="1" applyProtection="1">
      <alignment horizontal="left" indent="2"/>
      <protection locked="0"/>
    </xf>
    <xf numFmtId="0" fontId="59" fillId="10" borderId="57" xfId="12" applyFont="1" applyFill="1" applyBorder="1" applyAlignment="1" applyProtection="1">
      <alignment horizontal="left" indent="2"/>
      <protection locked="0"/>
    </xf>
    <xf numFmtId="0" fontId="107" fillId="0" borderId="16" xfId="5" applyFont="1" applyBorder="1" applyAlignment="1">
      <alignment horizontal="left"/>
    </xf>
    <xf numFmtId="0" fontId="77" fillId="29" borderId="1" xfId="0" applyFont="1" applyFill="1" applyBorder="1" applyAlignment="1" applyProtection="1">
      <alignment horizontal="left" indent="2"/>
      <protection locked="0"/>
    </xf>
    <xf numFmtId="0" fontId="59" fillId="10" borderId="53" xfId="12" applyFont="1" applyFill="1" applyBorder="1" applyAlignment="1" applyProtection="1">
      <alignment horizontal="left" indent="2"/>
      <protection locked="0"/>
    </xf>
    <xf numFmtId="0" fontId="77" fillId="29" borderId="57" xfId="0" applyFont="1" applyFill="1" applyBorder="1" applyAlignment="1" applyProtection="1">
      <alignment horizontal="left" indent="2"/>
      <protection locked="0"/>
    </xf>
    <xf numFmtId="0" fontId="59" fillId="10" borderId="52" xfId="12" applyFont="1" applyFill="1" applyBorder="1" applyAlignment="1" applyProtection="1">
      <alignment horizontal="left" indent="2"/>
      <protection locked="0"/>
    </xf>
    <xf numFmtId="0" fontId="12" fillId="29" borderId="57" xfId="1" applyFill="1" applyBorder="1" applyAlignment="1">
      <alignment horizontal="left" indent="2"/>
      <protection locked="0"/>
    </xf>
    <xf numFmtId="0" fontId="12" fillId="10" borderId="52" xfId="1" applyFill="1" applyBorder="1" applyAlignment="1">
      <alignment horizontal="left" indent="2"/>
      <protection locked="0"/>
    </xf>
    <xf numFmtId="0" fontId="108" fillId="0" borderId="20" xfId="5" applyFont="1" applyBorder="1" applyAlignment="1">
      <alignment horizontal="left"/>
    </xf>
    <xf numFmtId="0" fontId="108" fillId="0" borderId="16" xfId="5" applyFont="1" applyBorder="1" applyAlignment="1">
      <alignment horizontal="left"/>
    </xf>
    <xf numFmtId="0" fontId="66" fillId="0" borderId="20" xfId="5" applyFont="1" applyBorder="1" applyAlignment="1">
      <alignment horizontal="left"/>
    </xf>
    <xf numFmtId="49" fontId="59" fillId="10" borderId="57" xfId="12" applyNumberFormat="1" applyFont="1" applyFill="1" applyBorder="1" applyAlignment="1" applyProtection="1">
      <alignment horizontal="left" indent="2"/>
      <protection locked="0"/>
    </xf>
    <xf numFmtId="49" fontId="59" fillId="10" borderId="52" xfId="12" applyNumberFormat="1" applyFont="1" applyFill="1" applyBorder="1" applyAlignment="1" applyProtection="1">
      <alignment horizontal="left" indent="2"/>
      <protection locked="0"/>
    </xf>
    <xf numFmtId="0" fontId="12" fillId="10" borderId="57" xfId="1" applyFill="1" applyBorder="1" applyAlignment="1">
      <alignment horizontal="left" indent="2"/>
      <protection locked="0"/>
    </xf>
    <xf numFmtId="0" fontId="61" fillId="0" borderId="20" xfId="0" applyFont="1" applyBorder="1" applyAlignment="1">
      <alignment horizontal="left"/>
    </xf>
    <xf numFmtId="0" fontId="106" fillId="2" borderId="16" xfId="5" applyFont="1" applyFill="1" applyBorder="1" applyAlignment="1">
      <alignment horizontal="left"/>
    </xf>
    <xf numFmtId="0" fontId="12" fillId="10" borderId="16" xfId="1" applyFill="1" applyBorder="1" applyAlignment="1">
      <alignment horizontal="left" indent="2"/>
      <protection locked="0"/>
    </xf>
    <xf numFmtId="0" fontId="106" fillId="2" borderId="1" xfId="5" applyFont="1" applyFill="1" applyBorder="1" applyAlignment="1" applyProtection="1">
      <alignment horizontal="left" indent="2"/>
      <protection locked="0"/>
    </xf>
    <xf numFmtId="0" fontId="106" fillId="2" borderId="53" xfId="5" applyFont="1" applyFill="1" applyBorder="1" applyAlignment="1" applyProtection="1">
      <alignment horizontal="left" indent="2"/>
      <protection locked="0"/>
    </xf>
    <xf numFmtId="0" fontId="106" fillId="2" borderId="57" xfId="5" applyFont="1" applyFill="1" applyBorder="1" applyAlignment="1" applyProtection="1">
      <alignment horizontal="left" indent="2"/>
      <protection locked="0"/>
    </xf>
    <xf numFmtId="0" fontId="106" fillId="2" borderId="52" xfId="5" applyFont="1" applyFill="1" applyBorder="1" applyAlignment="1" applyProtection="1">
      <alignment horizontal="left" indent="2"/>
      <protection locked="0"/>
    </xf>
    <xf numFmtId="0" fontId="107" fillId="0" borderId="1" xfId="5" applyFont="1" applyBorder="1" applyAlignment="1" applyProtection="1">
      <alignment horizontal="left" indent="2"/>
      <protection locked="0"/>
    </xf>
    <xf numFmtId="0" fontId="107" fillId="0" borderId="53" xfId="5" applyFont="1" applyBorder="1" applyAlignment="1" applyProtection="1">
      <alignment horizontal="left" indent="2"/>
      <protection locked="0"/>
    </xf>
    <xf numFmtId="0" fontId="106" fillId="0" borderId="29" xfId="5" applyFont="1" applyBorder="1" applyAlignment="1">
      <alignment horizontal="left"/>
    </xf>
    <xf numFmtId="0" fontId="106" fillId="2" borderId="79" xfId="5" applyFont="1" applyFill="1" applyBorder="1" applyAlignment="1" applyProtection="1">
      <alignment horizontal="left" indent="2"/>
      <protection locked="0"/>
    </xf>
    <xf numFmtId="0" fontId="106" fillId="0" borderId="37" xfId="5" applyFont="1" applyBorder="1" applyAlignment="1">
      <alignment horizontal="left"/>
    </xf>
    <xf numFmtId="0" fontId="106" fillId="2" borderId="81" xfId="5" applyFont="1" applyFill="1" applyBorder="1" applyAlignment="1" applyProtection="1">
      <alignment horizontal="left" indent="2"/>
      <protection locked="0"/>
    </xf>
    <xf numFmtId="0" fontId="59" fillId="0" borderId="3" xfId="12" applyFont="1" applyBorder="1"/>
    <xf numFmtId="0" fontId="59" fillId="0" borderId="2" xfId="12" applyFont="1" applyBorder="1"/>
    <xf numFmtId="0" fontId="59" fillId="0" borderId="4" xfId="12" applyFont="1" applyBorder="1"/>
    <xf numFmtId="6" fontId="106" fillId="0" borderId="52" xfId="5" applyNumberFormat="1" applyFont="1" applyBorder="1" applyAlignment="1" applyProtection="1">
      <alignment horizontal="left" indent="2"/>
      <protection locked="0"/>
    </xf>
    <xf numFmtId="6" fontId="106" fillId="0" borderId="53" xfId="5" applyNumberFormat="1" applyFont="1" applyBorder="1" applyAlignment="1">
      <alignment horizontal="left" indent="2"/>
    </xf>
    <xf numFmtId="1" fontId="12" fillId="10" borderId="52" xfId="1" applyNumberFormat="1" applyFill="1" applyBorder="1" applyAlignment="1">
      <alignment horizontal="left" indent="2"/>
      <protection locked="0"/>
    </xf>
    <xf numFmtId="1" fontId="12" fillId="29" borderId="57" xfId="1" applyNumberFormat="1" applyFill="1" applyBorder="1" applyAlignment="1">
      <alignment horizontal="left" indent="2"/>
      <protection locked="0"/>
    </xf>
    <xf numFmtId="1" fontId="106" fillId="0" borderId="57" xfId="5" applyNumberFormat="1" applyFont="1" applyBorder="1" applyAlignment="1" applyProtection="1">
      <alignment horizontal="left"/>
      <protection locked="0"/>
    </xf>
    <xf numFmtId="0" fontId="107" fillId="0" borderId="20" xfId="5" applyFont="1" applyBorder="1" applyAlignment="1">
      <alignment horizontal="left"/>
    </xf>
    <xf numFmtId="0" fontId="107" fillId="0" borderId="20" xfId="5" applyFont="1" applyBorder="1"/>
    <xf numFmtId="0" fontId="59" fillId="10" borderId="0" xfId="5" applyFont="1" applyFill="1" applyAlignment="1">
      <alignment horizontal="left"/>
    </xf>
    <xf numFmtId="0" fontId="16" fillId="0" borderId="48" xfId="0" applyFont="1" applyBorder="1" applyAlignment="1">
      <alignment horizontal="left" vertical="center" wrapText="1"/>
    </xf>
    <xf numFmtId="49" fontId="2" fillId="0" borderId="16" xfId="5" applyNumberFormat="1" applyFont="1" applyBorder="1" applyAlignment="1">
      <alignment horizontal="left" indent="2"/>
    </xf>
    <xf numFmtId="0" fontId="111" fillId="0" borderId="0" xfId="74"/>
    <xf numFmtId="0" fontId="48" fillId="0" borderId="0" xfId="74" applyFont="1"/>
    <xf numFmtId="0" fontId="2" fillId="0" borderId="10" xfId="74" applyFont="1" applyBorder="1" applyAlignment="1">
      <alignment horizontal="left" vertical="center" wrapText="1" indent="1"/>
    </xf>
    <xf numFmtId="0" fontId="110" fillId="0" borderId="6" xfId="74" applyFont="1" applyBorder="1" applyAlignment="1">
      <alignment horizontal="center" vertical="center" wrapText="1"/>
    </xf>
    <xf numFmtId="0" fontId="111" fillId="0" borderId="0" xfId="74" applyAlignment="1">
      <alignment vertical="center"/>
    </xf>
    <xf numFmtId="0" fontId="110" fillId="0" borderId="0" xfId="74" applyFont="1" applyAlignment="1">
      <alignment horizontal="left" vertical="center" wrapText="1"/>
    </xf>
    <xf numFmtId="0" fontId="112" fillId="0" borderId="0" xfId="3" applyFont="1"/>
    <xf numFmtId="0" fontId="113" fillId="0" borderId="0" xfId="0" applyFont="1"/>
    <xf numFmtId="0" fontId="24" fillId="0" borderId="49" xfId="0" applyFont="1" applyBorder="1" applyAlignment="1">
      <alignment horizontal="left" vertical="center" wrapText="1"/>
    </xf>
    <xf numFmtId="0" fontId="29" fillId="0" borderId="15" xfId="0" applyFont="1" applyBorder="1" applyAlignment="1">
      <alignment horizontal="left" vertical="center" wrapText="1"/>
    </xf>
    <xf numFmtId="0" fontId="16" fillId="34" borderId="6" xfId="0" applyFont="1" applyFill="1" applyBorder="1" applyAlignment="1" applyProtection="1">
      <alignment horizontal="center" vertical="center" wrapText="1"/>
      <protection locked="0"/>
    </xf>
    <xf numFmtId="0" fontId="16" fillId="10" borderId="0" xfId="0" applyFont="1" applyFill="1" applyAlignment="1">
      <alignment vertical="center" wrapText="1"/>
    </xf>
    <xf numFmtId="0" fontId="16" fillId="0" borderId="22" xfId="0" applyFont="1" applyBorder="1" applyAlignment="1">
      <alignment vertical="center" wrapText="1"/>
    </xf>
    <xf numFmtId="49" fontId="16" fillId="0" borderId="6" xfId="0" applyNumberFormat="1" applyFont="1" applyBorder="1" applyAlignment="1">
      <alignment horizontal="center" vertical="center"/>
    </xf>
    <xf numFmtId="0" fontId="16" fillId="0" borderId="9" xfId="0" applyFont="1" applyBorder="1" applyAlignment="1">
      <alignment horizontal="center" vertical="center" wrapText="1"/>
    </xf>
    <xf numFmtId="0" fontId="16" fillId="14" borderId="0" xfId="0" applyFont="1" applyFill="1" applyAlignment="1" applyProtection="1">
      <alignment horizontal="center" vertical="top" wrapText="1"/>
      <protection hidden="1"/>
    </xf>
    <xf numFmtId="0" fontId="16" fillId="14" borderId="0" xfId="0" applyFont="1" applyFill="1" applyAlignment="1" applyProtection="1">
      <alignment vertical="top" wrapText="1"/>
      <protection hidden="1"/>
    </xf>
    <xf numFmtId="0" fontId="16" fillId="14" borderId="0" xfId="0" quotePrefix="1" applyFont="1" applyFill="1" applyAlignment="1" applyProtection="1">
      <alignment horizontal="center" vertical="center" wrapText="1"/>
      <protection hidden="1"/>
    </xf>
    <xf numFmtId="0" fontId="110" fillId="0" borderId="6" xfId="74" applyFont="1" applyBorder="1" applyAlignment="1" applyProtection="1">
      <alignment horizontal="left" vertical="center" wrapText="1"/>
      <protection locked="0"/>
    </xf>
    <xf numFmtId="9" fontId="16" fillId="14" borderId="0" xfId="0" applyNumberFormat="1" applyFont="1" applyFill="1" applyAlignment="1" applyProtection="1">
      <alignment horizontal="center" vertical="top" wrapText="1"/>
      <protection hidden="1"/>
    </xf>
    <xf numFmtId="1" fontId="16" fillId="14" borderId="0" xfId="2" applyNumberFormat="1" applyFont="1" applyFill="1" applyAlignment="1" applyProtection="1">
      <alignment horizontal="center" vertical="top" wrapText="1"/>
      <protection hidden="1"/>
    </xf>
    <xf numFmtId="0" fontId="16" fillId="0" borderId="6" xfId="0" applyFont="1" applyBorder="1" applyAlignment="1">
      <alignment horizontal="left" vertical="top"/>
    </xf>
    <xf numFmtId="0" fontId="16" fillId="0" borderId="6" xfId="0" applyFont="1" applyBorder="1" applyAlignment="1">
      <alignment horizontal="left" vertical="center" wrapText="1"/>
    </xf>
    <xf numFmtId="0" fontId="16" fillId="0" borderId="7" xfId="0" applyFont="1" applyBorder="1" applyAlignment="1">
      <alignment horizontal="left" vertical="center" wrapText="1"/>
    </xf>
    <xf numFmtId="0" fontId="100" fillId="0" borderId="0" xfId="0" applyFont="1"/>
    <xf numFmtId="0" fontId="76" fillId="0" borderId="0" xfId="0" applyFont="1" applyAlignment="1">
      <alignment horizontal="left"/>
    </xf>
    <xf numFmtId="0" fontId="15" fillId="8" borderId="58" xfId="0" applyFont="1" applyFill="1" applyBorder="1" applyAlignment="1">
      <alignment horizontal="center" vertical="center" wrapText="1"/>
    </xf>
    <xf numFmtId="0" fontId="15" fillId="12" borderId="63" xfId="0" applyFont="1" applyFill="1" applyBorder="1" applyAlignment="1">
      <alignment horizontal="left" vertical="center" wrapText="1"/>
    </xf>
    <xf numFmtId="0" fontId="15" fillId="8" borderId="81" xfId="0" applyFont="1" applyFill="1" applyBorder="1" applyAlignment="1">
      <alignment horizontal="center" vertical="center" wrapText="1"/>
    </xf>
    <xf numFmtId="0" fontId="15" fillId="10" borderId="63" xfId="0" applyFont="1" applyFill="1" applyBorder="1" applyAlignment="1">
      <alignment horizontal="left" vertical="center" wrapText="1"/>
    </xf>
    <xf numFmtId="0" fontId="55" fillId="8" borderId="64"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16" fillId="0" borderId="67" xfId="0" applyFont="1" applyBorder="1" applyAlignment="1">
      <alignment horizontal="left" vertical="center" wrapText="1"/>
    </xf>
    <xf numFmtId="0" fontId="16" fillId="2" borderId="7" xfId="0" applyFont="1" applyFill="1" applyBorder="1" applyAlignment="1">
      <alignment horizontal="left" vertical="center" wrapText="1"/>
    </xf>
    <xf numFmtId="0" fontId="16" fillId="0" borderId="9" xfId="0" applyFont="1" applyBorder="1" applyAlignment="1">
      <alignment horizontal="left" vertical="center" wrapText="1"/>
    </xf>
    <xf numFmtId="0" fontId="16" fillId="0" borderId="67" xfId="15" applyFont="1" applyBorder="1" applyAlignment="1">
      <alignment wrapText="1"/>
    </xf>
    <xf numFmtId="0" fontId="16" fillId="0" borderId="7" xfId="0" applyFont="1" applyBorder="1" applyAlignment="1">
      <alignment vertical="center" wrapText="1"/>
    </xf>
    <xf numFmtId="49" fontId="16" fillId="35" borderId="6" xfId="0" applyNumberFormat="1" applyFont="1" applyFill="1" applyBorder="1" applyAlignment="1">
      <alignment horizontal="center" vertical="center" wrapText="1"/>
    </xf>
    <xf numFmtId="0" fontId="16" fillId="0" borderId="156" xfId="0" applyFont="1" applyBorder="1" applyAlignment="1">
      <alignment vertical="center"/>
    </xf>
    <xf numFmtId="0" fontId="16" fillId="0" borderId="114" xfId="0" applyFont="1" applyBorder="1" applyAlignment="1">
      <alignment vertical="top" wrapText="1"/>
    </xf>
    <xf numFmtId="0" fontId="16" fillId="0" borderId="100" xfId="0" applyFont="1" applyBorder="1" applyAlignment="1">
      <alignment vertical="center"/>
    </xf>
    <xf numFmtId="0" fontId="113" fillId="0" borderId="48" xfId="0" applyFont="1" applyBorder="1" applyAlignment="1">
      <alignment wrapText="1"/>
    </xf>
    <xf numFmtId="0" fontId="22" fillId="0" borderId="0" xfId="0" applyFont="1" applyAlignment="1" applyProtection="1">
      <alignment vertical="top" wrapText="1"/>
      <protection hidden="1"/>
    </xf>
    <xf numFmtId="0" fontId="16" fillId="0" borderId="29" xfId="0" applyFont="1" applyBorder="1" applyAlignment="1">
      <alignment horizontal="center" vertical="center" wrapText="1"/>
    </xf>
    <xf numFmtId="0" fontId="16" fillId="0" borderId="17" xfId="0" applyFont="1" applyBorder="1" applyAlignment="1">
      <alignment vertical="top" wrapText="1"/>
    </xf>
    <xf numFmtId="0" fontId="72" fillId="0" borderId="16" xfId="0" applyFont="1" applyBorder="1" applyAlignment="1">
      <alignment horizontal="left" vertical="top" wrapText="1"/>
    </xf>
    <xf numFmtId="0" fontId="16" fillId="0" borderId="16" xfId="0" applyFont="1" applyBorder="1" applyAlignment="1">
      <alignment horizontal="left" vertical="top" wrapText="1"/>
    </xf>
    <xf numFmtId="0" fontId="16" fillId="0" borderId="20" xfId="0" applyFont="1" applyBorder="1" applyAlignment="1">
      <alignment horizontal="center" vertical="top" wrapText="1"/>
    </xf>
    <xf numFmtId="49" fontId="16" fillId="35" borderId="7" xfId="0" applyNumberFormat="1" applyFont="1" applyFill="1" applyBorder="1" applyAlignment="1">
      <alignment horizontal="center" vertical="center" wrapText="1"/>
    </xf>
    <xf numFmtId="0" fontId="87" fillId="33" borderId="0" xfId="0" applyFont="1" applyFill="1" applyAlignment="1">
      <alignment vertical="top" wrapText="1"/>
    </xf>
    <xf numFmtId="0" fontId="15" fillId="20" borderId="6" xfId="0" applyFont="1" applyFill="1" applyBorder="1" applyAlignment="1">
      <alignment horizontal="center" vertical="center" wrapText="1"/>
    </xf>
    <xf numFmtId="0" fontId="16" fillId="0" borderId="11" xfId="0" applyFont="1" applyBorder="1" applyAlignment="1">
      <alignment horizontal="left" vertical="top"/>
    </xf>
    <xf numFmtId="0" fontId="16" fillId="0" borderId="56" xfId="0" applyFont="1" applyBorder="1" applyAlignment="1">
      <alignment horizontal="center" vertical="center" wrapText="1"/>
    </xf>
    <xf numFmtId="0" fontId="16" fillId="0" borderId="57" xfId="0" applyFont="1" applyBorder="1" applyAlignment="1">
      <alignment horizontal="center" vertical="center" wrapText="1"/>
    </xf>
    <xf numFmtId="0" fontId="52" fillId="0" borderId="57" xfId="0" applyFont="1" applyBorder="1" applyAlignment="1">
      <alignment vertical="center" wrapText="1"/>
    </xf>
    <xf numFmtId="0" fontId="113" fillId="0" borderId="48" xfId="0" applyFont="1" applyBorder="1" applyAlignment="1">
      <alignment horizontal="left" vertical="top" wrapText="1"/>
    </xf>
    <xf numFmtId="0" fontId="16" fillId="0" borderId="6" xfId="0" applyFont="1" applyBorder="1" applyAlignment="1">
      <alignment horizontal="right" vertical="center" wrapText="1"/>
    </xf>
    <xf numFmtId="16" fontId="16" fillId="0" borderId="5" xfId="0" applyNumberFormat="1" applyFont="1" applyBorder="1" applyAlignment="1">
      <alignment horizontal="center" vertical="center" wrapText="1"/>
    </xf>
    <xf numFmtId="0" fontId="16" fillId="0" borderId="87" xfId="0" applyFont="1" applyBorder="1" applyAlignment="1">
      <alignment horizontal="center" vertical="center" wrapText="1"/>
    </xf>
    <xf numFmtId="0" fontId="16" fillId="0" borderId="20" xfId="0" applyFont="1" applyBorder="1" applyAlignment="1">
      <alignment horizontal="center" vertical="center" wrapText="1"/>
    </xf>
    <xf numFmtId="0" fontId="25" fillId="0" borderId="0" xfId="0" applyFont="1" applyAlignment="1">
      <alignment horizontal="center" vertical="center" wrapText="1"/>
    </xf>
    <xf numFmtId="0" fontId="113" fillId="0" borderId="48" xfId="0" applyFont="1" applyBorder="1" applyAlignment="1">
      <alignment horizontal="left" vertical="center" wrapText="1"/>
    </xf>
    <xf numFmtId="0" fontId="23" fillId="6" borderId="6" xfId="0" applyFont="1" applyFill="1" applyBorder="1" applyAlignment="1" applyProtection="1">
      <alignment horizontal="center" vertical="center" wrapText="1"/>
      <protection locked="0"/>
    </xf>
    <xf numFmtId="0" fontId="16" fillId="9" borderId="6" xfId="0" applyFont="1" applyFill="1" applyBorder="1" applyAlignment="1" applyProtection="1">
      <alignment horizontal="center" vertical="center" wrapText="1"/>
      <protection locked="0"/>
    </xf>
    <xf numFmtId="0" fontId="16" fillId="10" borderId="7" xfId="0" applyFont="1" applyFill="1" applyBorder="1" applyAlignment="1">
      <alignment horizontal="center" vertical="center" wrapText="1"/>
    </xf>
    <xf numFmtId="0" fontId="16" fillId="0" borderId="69" xfId="0" applyFont="1" applyBorder="1" applyAlignment="1">
      <alignment horizontal="center" vertical="center" wrapText="1"/>
    </xf>
    <xf numFmtId="0" fontId="16" fillId="0" borderId="77" xfId="0" applyFont="1" applyBorder="1" applyAlignment="1">
      <alignment horizontal="center" vertical="center" wrapText="1"/>
    </xf>
    <xf numFmtId="0" fontId="22" fillId="0" borderId="94" xfId="0" applyFont="1" applyBorder="1" applyAlignment="1">
      <alignment horizontal="center" vertical="center" wrapText="1"/>
    </xf>
    <xf numFmtId="9" fontId="16" fillId="6" borderId="6" xfId="2" applyFont="1" applyFill="1" applyBorder="1" applyAlignment="1" applyProtection="1">
      <alignment horizontal="center" vertical="center" wrapText="1"/>
      <protection locked="0"/>
    </xf>
    <xf numFmtId="0" fontId="78" fillId="0" borderId="0" xfId="5" applyFont="1" applyAlignment="1">
      <alignment horizontal="left"/>
    </xf>
    <xf numFmtId="0" fontId="23" fillId="0" borderId="6" xfId="0" applyFont="1" applyBorder="1" applyAlignment="1">
      <alignment horizontal="center" vertical="center" wrapText="1"/>
    </xf>
    <xf numFmtId="0" fontId="25" fillId="20" borderId="6" xfId="0" applyFont="1" applyFill="1" applyBorder="1" applyAlignment="1">
      <alignment horizontal="center" vertical="center" wrapText="1"/>
    </xf>
    <xf numFmtId="0" fontId="26" fillId="20" borderId="48" xfId="0" applyFont="1" applyFill="1" applyBorder="1" applyAlignment="1">
      <alignment horizontal="center" vertical="center" wrapText="1"/>
    </xf>
    <xf numFmtId="164" fontId="25" fillId="20" borderId="7" xfId="2" applyNumberFormat="1" applyFont="1" applyFill="1" applyBorder="1" applyAlignment="1">
      <alignment horizontal="center" vertical="center" wrapText="1"/>
    </xf>
    <xf numFmtId="0" fontId="76" fillId="0" borderId="0" xfId="12" applyFont="1" applyAlignment="1">
      <alignment horizontal="left" readingOrder="1"/>
    </xf>
    <xf numFmtId="0" fontId="16" fillId="9" borderId="48" xfId="0" applyFont="1" applyFill="1" applyBorder="1" applyAlignment="1">
      <alignment horizontal="center" vertical="center" wrapText="1"/>
    </xf>
    <xf numFmtId="0" fontId="23" fillId="0" borderId="30" xfId="0" quotePrefix="1" applyFont="1" applyBorder="1" applyAlignment="1">
      <alignment horizontal="left" vertical="center" wrapText="1"/>
    </xf>
    <xf numFmtId="0" fontId="23" fillId="2" borderId="22" xfId="0" applyFont="1" applyFill="1" applyBorder="1" applyAlignment="1">
      <alignment horizontal="left" vertical="center" wrapText="1"/>
    </xf>
    <xf numFmtId="0" fontId="25" fillId="20" borderId="9" xfId="0" applyFont="1" applyFill="1" applyBorder="1" applyAlignment="1">
      <alignment horizontal="center" vertical="center" wrapText="1"/>
    </xf>
    <xf numFmtId="0" fontId="25" fillId="20" borderId="46" xfId="0" applyFont="1" applyFill="1" applyBorder="1" applyAlignment="1">
      <alignment horizontal="center" vertical="center" wrapText="1"/>
    </xf>
    <xf numFmtId="0" fontId="25" fillId="12" borderId="22"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5" fillId="12" borderId="46" xfId="0" applyFont="1" applyFill="1" applyBorder="1" applyAlignment="1">
      <alignment horizontal="center" vertical="center" wrapText="1"/>
    </xf>
    <xf numFmtId="0" fontId="23" fillId="0" borderId="22" xfId="0" applyFont="1" applyBorder="1" applyAlignment="1">
      <alignment horizontal="left" vertical="center" wrapText="1"/>
    </xf>
    <xf numFmtId="0" fontId="25" fillId="20" borderId="7" xfId="0" applyFont="1" applyFill="1" applyBorder="1" applyAlignment="1">
      <alignment horizontal="center" vertical="center" wrapText="1"/>
    </xf>
    <xf numFmtId="0" fontId="22" fillId="12" borderId="7" xfId="0" applyFont="1" applyFill="1" applyBorder="1" applyAlignment="1">
      <alignment horizontal="center" vertical="center" wrapText="1"/>
    </xf>
    <xf numFmtId="0" fontId="23" fillId="0" borderId="10" xfId="0" applyFont="1" applyBorder="1" applyAlignment="1">
      <alignment horizontal="left" vertical="center" wrapText="1"/>
    </xf>
    <xf numFmtId="0" fontId="22" fillId="20" borderId="9" xfId="0" applyFont="1" applyFill="1" applyBorder="1" applyAlignment="1">
      <alignment horizontal="center" vertical="center" wrapText="1"/>
    </xf>
    <xf numFmtId="0" fontId="22" fillId="12" borderId="9" xfId="0" applyFont="1" applyFill="1" applyBorder="1" applyAlignment="1">
      <alignment horizontal="center" vertical="center" wrapText="1"/>
    </xf>
    <xf numFmtId="0" fontId="25" fillId="0" borderId="10" xfId="0" applyFont="1" applyBorder="1" applyAlignment="1">
      <alignment vertical="center" wrapText="1"/>
    </xf>
    <xf numFmtId="0" fontId="23" fillId="0" borderId="23" xfId="0" applyFont="1" applyBorder="1" applyAlignment="1">
      <alignment horizontal="left" vertical="center" wrapText="1"/>
    </xf>
    <xf numFmtId="0" fontId="25" fillId="20" borderId="60" xfId="0" applyFont="1" applyFill="1" applyBorder="1" applyAlignment="1">
      <alignment horizontal="center" vertical="center" wrapText="1"/>
    </xf>
    <xf numFmtId="0" fontId="22" fillId="20" borderId="60" xfId="0" applyFont="1" applyFill="1" applyBorder="1" applyAlignment="1">
      <alignment horizontal="center" vertical="center" wrapText="1"/>
    </xf>
    <xf numFmtId="0" fontId="22" fillId="12" borderId="60" xfId="0" applyFont="1" applyFill="1" applyBorder="1" applyAlignment="1">
      <alignment horizontal="center" vertical="center" wrapText="1"/>
    </xf>
    <xf numFmtId="0" fontId="22" fillId="0" borderId="30" xfId="0" applyFont="1" applyBorder="1" applyAlignment="1">
      <alignment horizontal="center" vertical="center" wrapText="1"/>
    </xf>
    <xf numFmtId="0" fontId="23" fillId="0" borderId="32" xfId="0" applyFont="1" applyBorder="1" applyAlignment="1">
      <alignment horizontal="left" vertical="center" wrapText="1"/>
    </xf>
    <xf numFmtId="0" fontId="25" fillId="20" borderId="13" xfId="0" applyFont="1" applyFill="1" applyBorder="1" applyAlignment="1">
      <alignment horizontal="center" vertical="center" wrapText="1"/>
    </xf>
    <xf numFmtId="0" fontId="22" fillId="20" borderId="13" xfId="0" applyFont="1" applyFill="1" applyBorder="1" applyAlignment="1">
      <alignment horizontal="center" vertical="center" wrapText="1"/>
    </xf>
    <xf numFmtId="0" fontId="22" fillId="12" borderId="13" xfId="0" applyFont="1" applyFill="1" applyBorder="1" applyAlignment="1">
      <alignment horizontal="center" vertical="center" wrapText="1"/>
    </xf>
    <xf numFmtId="0" fontId="25" fillId="0" borderId="77" xfId="0" applyFont="1" applyBorder="1" applyAlignment="1">
      <alignment vertical="center" wrapText="1"/>
    </xf>
    <xf numFmtId="0" fontId="23" fillId="10" borderId="22" xfId="0" applyFont="1" applyFill="1" applyBorder="1" applyAlignment="1">
      <alignment horizontal="left" vertical="center" wrapText="1"/>
    </xf>
    <xf numFmtId="0" fontId="22" fillId="20" borderId="22" xfId="0" applyFont="1" applyFill="1" applyBorder="1" applyAlignment="1">
      <alignment horizontal="center" vertical="center" wrapText="1"/>
    </xf>
    <xf numFmtId="0" fontId="22" fillId="12" borderId="22" xfId="0" applyFont="1" applyFill="1" applyBorder="1" applyAlignment="1">
      <alignment horizontal="center" vertical="center" wrapText="1"/>
    </xf>
    <xf numFmtId="0" fontId="123" fillId="0" borderId="0" xfId="68" applyFont="1" applyAlignment="1">
      <alignment vertical="center"/>
    </xf>
    <xf numFmtId="0" fontId="124" fillId="0" borderId="0" xfId="68" applyFont="1" applyAlignment="1">
      <alignment horizontal="left" vertical="center" wrapText="1"/>
    </xf>
    <xf numFmtId="0" fontId="122" fillId="0" borderId="0" xfId="68" applyFont="1" applyAlignment="1">
      <alignment vertical="center"/>
    </xf>
    <xf numFmtId="0" fontId="16" fillId="0" borderId="0" xfId="68" applyFont="1" applyAlignment="1">
      <alignment vertical="center"/>
    </xf>
    <xf numFmtId="0" fontId="22" fillId="19" borderId="6" xfId="0" applyFont="1" applyFill="1" applyBorder="1" applyAlignment="1">
      <alignment horizontal="center" vertical="center"/>
    </xf>
    <xf numFmtId="0" fontId="25" fillId="19" borderId="6" xfId="0" applyFont="1" applyFill="1" applyBorder="1" applyAlignment="1">
      <alignment horizontal="center" vertical="center"/>
    </xf>
    <xf numFmtId="0" fontId="22" fillId="0" borderId="0" xfId="0" applyFont="1" applyAlignment="1">
      <alignment horizontal="left" vertical="center"/>
    </xf>
    <xf numFmtId="0" fontId="22" fillId="19" borderId="5" xfId="0" applyFont="1" applyFill="1" applyBorder="1" applyAlignment="1">
      <alignment horizontal="center" vertical="center"/>
    </xf>
    <xf numFmtId="0" fontId="25" fillId="19" borderId="5" xfId="0" applyFont="1" applyFill="1" applyBorder="1" applyAlignment="1">
      <alignment horizontal="center" vertical="center"/>
    </xf>
    <xf numFmtId="0" fontId="16" fillId="0" borderId="0" xfId="0" applyFont="1" applyAlignment="1">
      <alignment horizontal="right" vertical="center"/>
    </xf>
    <xf numFmtId="0" fontId="16" fillId="0" borderId="0" xfId="68" applyFont="1" applyAlignment="1">
      <alignment horizontal="left" vertical="center"/>
    </xf>
    <xf numFmtId="0" fontId="27" fillId="0" borderId="0" xfId="68" applyFont="1" applyAlignment="1">
      <alignment horizontal="right" vertical="center"/>
    </xf>
    <xf numFmtId="0" fontId="16" fillId="0" borderId="0" xfId="0" applyFont="1" applyAlignment="1">
      <alignment vertical="center"/>
    </xf>
    <xf numFmtId="0" fontId="126" fillId="0" borderId="0" xfId="68" applyFont="1" applyAlignment="1">
      <alignment vertical="center"/>
    </xf>
    <xf numFmtId="0" fontId="127" fillId="0" borderId="0" xfId="68" applyFont="1" applyAlignment="1">
      <alignment vertical="center"/>
    </xf>
    <xf numFmtId="0" fontId="126" fillId="0" borderId="0" xfId="68" applyFont="1" applyAlignment="1">
      <alignment horizontal="left" vertical="center"/>
    </xf>
    <xf numFmtId="0" fontId="25" fillId="12" borderId="6" xfId="0" applyFont="1" applyFill="1" applyBorder="1" applyAlignment="1">
      <alignment vertical="center" wrapText="1"/>
    </xf>
    <xf numFmtId="0" fontId="25" fillId="19" borderId="6" xfId="0" applyFont="1" applyFill="1" applyBorder="1" applyAlignment="1">
      <alignment horizontal="center" vertical="center" wrapText="1"/>
    </xf>
    <xf numFmtId="0" fontId="23" fillId="0" borderId="6" xfId="0" applyFont="1" applyBorder="1" applyAlignment="1">
      <alignment vertical="center" wrapText="1"/>
    </xf>
    <xf numFmtId="0" fontId="23" fillId="32" borderId="6" xfId="0" applyFont="1" applyFill="1" applyBorder="1" applyAlignment="1">
      <alignment horizontal="center" vertical="center" wrapText="1"/>
    </xf>
    <xf numFmtId="0" fontId="23" fillId="32" borderId="7" xfId="0"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vertical="center" wrapText="1"/>
    </xf>
    <xf numFmtId="0" fontId="25"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23" fillId="10" borderId="6" xfId="0" applyFont="1" applyFill="1" applyBorder="1" applyAlignment="1">
      <alignment horizontal="center" vertical="center" wrapText="1"/>
    </xf>
    <xf numFmtId="0" fontId="16" fillId="0" borderId="7" xfId="0" applyFont="1" applyBorder="1" applyAlignment="1">
      <alignment horizontal="right" vertical="center" wrapText="1"/>
    </xf>
    <xf numFmtId="0" fontId="23" fillId="0" borderId="11" xfId="0" applyFont="1" applyBorder="1" applyAlignment="1">
      <alignment horizontal="left" vertical="center"/>
    </xf>
    <xf numFmtId="0" fontId="124" fillId="0" borderId="16" xfId="68" applyFont="1" applyBorder="1" applyAlignment="1">
      <alignment vertical="top"/>
    </xf>
    <xf numFmtId="0" fontId="125" fillId="0" borderId="16" xfId="68" applyFont="1" applyBorder="1" applyAlignment="1">
      <alignment vertical="top"/>
    </xf>
    <xf numFmtId="0" fontId="34" fillId="0" borderId="16" xfId="68" applyFont="1" applyBorder="1" applyAlignment="1">
      <alignment vertical="top"/>
    </xf>
    <xf numFmtId="49" fontId="34" fillId="0" borderId="16" xfId="68" applyNumberFormat="1" applyFont="1" applyBorder="1" applyAlignment="1">
      <alignment vertical="top"/>
    </xf>
    <xf numFmtId="0" fontId="16" fillId="0" borderId="16" xfId="0" applyFont="1" applyBorder="1" applyAlignment="1">
      <alignment vertical="top"/>
    </xf>
    <xf numFmtId="0" fontId="126" fillId="0" borderId="16" xfId="68" applyFont="1" applyBorder="1" applyAlignment="1">
      <alignment vertical="top"/>
    </xf>
    <xf numFmtId="0" fontId="16" fillId="0" borderId="0" xfId="0" applyFont="1" applyAlignment="1">
      <alignment vertical="top"/>
    </xf>
    <xf numFmtId="0" fontId="16" fillId="10" borderId="48" xfId="0" applyFont="1" applyFill="1" applyBorder="1" applyAlignment="1">
      <alignment vertical="top" wrapText="1"/>
    </xf>
    <xf numFmtId="0" fontId="25" fillId="12" borderId="6" xfId="0" applyFont="1" applyFill="1" applyBorder="1" applyAlignment="1">
      <alignment vertical="center"/>
    </xf>
    <xf numFmtId="0" fontId="25" fillId="12" borderId="6" xfId="0" applyFont="1" applyFill="1" applyBorder="1" applyAlignment="1">
      <alignment horizontal="center" vertical="center"/>
    </xf>
    <xf numFmtId="0" fontId="23" fillId="0" borderId="9" xfId="0" applyFont="1" applyBorder="1" applyAlignment="1">
      <alignment vertical="center" wrapText="1"/>
    </xf>
    <xf numFmtId="0" fontId="22" fillId="12" borderId="48" xfId="0" applyFont="1" applyFill="1" applyBorder="1" applyAlignment="1">
      <alignment vertical="top"/>
    </xf>
    <xf numFmtId="0" fontId="34" fillId="0" borderId="6" xfId="0" applyFont="1" applyBorder="1" applyAlignment="1">
      <alignment horizontal="center" vertical="center" wrapText="1"/>
    </xf>
    <xf numFmtId="1" fontId="16" fillId="0" borderId="0" xfId="0" applyNumberFormat="1" applyFont="1" applyAlignment="1">
      <alignment vertical="top" wrapText="1"/>
    </xf>
    <xf numFmtId="1" fontId="16" fillId="0" borderId="6" xfId="0" applyNumberFormat="1" applyFont="1" applyBorder="1" applyAlignment="1">
      <alignment horizontal="center" vertical="center" wrapText="1"/>
    </xf>
    <xf numFmtId="0" fontId="16" fillId="0" borderId="9" xfId="0" applyFont="1" applyBorder="1" applyAlignment="1">
      <alignment vertical="center" wrapText="1"/>
    </xf>
    <xf numFmtId="0" fontId="72" fillId="0" borderId="6" xfId="0" applyFont="1" applyBorder="1" applyAlignment="1">
      <alignment horizontal="center" vertical="center" wrapText="1"/>
    </xf>
    <xf numFmtId="0" fontId="39" fillId="0" borderId="6" xfId="0" applyFont="1" applyBorder="1" applyAlignment="1">
      <alignment horizontal="center" vertical="center" wrapText="1"/>
    </xf>
    <xf numFmtId="1" fontId="16" fillId="0" borderId="7" xfId="0" applyNumberFormat="1" applyFont="1" applyBorder="1" applyAlignment="1">
      <alignment horizontal="center" vertical="center" wrapText="1"/>
    </xf>
    <xf numFmtId="0" fontId="25" fillId="12" borderId="10" xfId="0" applyFont="1" applyFill="1" applyBorder="1" applyAlignment="1">
      <alignment horizontal="left" vertical="center"/>
    </xf>
    <xf numFmtId="0" fontId="23" fillId="0" borderId="10" xfId="0" applyFont="1" applyBorder="1" applyAlignment="1">
      <alignment horizontal="left" vertical="center"/>
    </xf>
    <xf numFmtId="0" fontId="23" fillId="0" borderId="20" xfId="0" applyFont="1" applyBorder="1" applyAlignment="1">
      <alignment horizontal="left" vertical="center"/>
    </xf>
    <xf numFmtId="0" fontId="23" fillId="0" borderId="22" xfId="0" applyFont="1" applyBorder="1" applyAlignment="1">
      <alignment horizontal="left" vertical="center"/>
    </xf>
    <xf numFmtId="0" fontId="23" fillId="0" borderId="0" xfId="0" applyFont="1" applyAlignment="1">
      <alignment horizontal="left" vertical="center"/>
    </xf>
    <xf numFmtId="0" fontId="23" fillId="0" borderId="11" xfId="0" applyFont="1" applyBorder="1" applyAlignment="1">
      <alignment horizontal="left" vertical="center" wrapText="1"/>
    </xf>
    <xf numFmtId="0" fontId="23" fillId="0" borderId="0" xfId="0" applyFont="1" applyAlignment="1">
      <alignment horizontal="left"/>
    </xf>
    <xf numFmtId="0" fontId="25" fillId="12" borderId="58" xfId="0" applyFont="1" applyFill="1" applyBorder="1" applyAlignment="1">
      <alignment horizontal="left" vertical="top" wrapText="1"/>
    </xf>
    <xf numFmtId="0" fontId="16" fillId="0" borderId="17" xfId="0" applyFont="1" applyBorder="1" applyAlignment="1">
      <alignment horizontal="left" vertical="top" wrapText="1"/>
    </xf>
    <xf numFmtId="0" fontId="16" fillId="33" borderId="0" xfId="0" applyFont="1" applyFill="1" applyAlignment="1">
      <alignment horizontal="left" vertical="top" wrapText="1"/>
    </xf>
    <xf numFmtId="0" fontId="16" fillId="10" borderId="6" xfId="0" applyFont="1" applyFill="1" applyBorder="1" applyAlignment="1">
      <alignment horizontal="left" vertical="top" wrapText="1"/>
    </xf>
    <xf numFmtId="164" fontId="25" fillId="10" borderId="6" xfId="2" applyNumberFormat="1" applyFont="1" applyFill="1" applyBorder="1" applyAlignment="1">
      <alignment horizontal="left" vertical="top" wrapText="1"/>
    </xf>
    <xf numFmtId="0" fontId="25" fillId="0" borderId="6" xfId="0" applyFont="1" applyBorder="1" applyAlignment="1">
      <alignment horizontal="left" vertical="top" wrapText="1"/>
    </xf>
    <xf numFmtId="164" fontId="25" fillId="20" borderId="6" xfId="2" applyNumberFormat="1" applyFont="1" applyFill="1" applyBorder="1" applyAlignment="1">
      <alignment horizontal="left" vertical="top" wrapText="1"/>
    </xf>
    <xf numFmtId="9" fontId="25" fillId="20" borderId="6" xfId="0" applyNumberFormat="1" applyFont="1" applyFill="1" applyBorder="1" applyAlignment="1">
      <alignment horizontal="left" vertical="top" wrapText="1"/>
    </xf>
    <xf numFmtId="164" fontId="25" fillId="20" borderId="7" xfId="2" applyNumberFormat="1" applyFont="1" applyFill="1" applyBorder="1" applyAlignment="1">
      <alignment horizontal="left" vertical="top" wrapText="1"/>
    </xf>
    <xf numFmtId="0" fontId="22" fillId="0" borderId="0" xfId="0" applyFont="1" applyAlignment="1">
      <alignment horizontal="left" vertical="top" wrapText="1"/>
    </xf>
    <xf numFmtId="0" fontId="25" fillId="12" borderId="46" xfId="0" applyFont="1" applyFill="1" applyBorder="1" applyAlignment="1">
      <alignment horizontal="left" vertical="top" wrapText="1"/>
    </xf>
    <xf numFmtId="0" fontId="25" fillId="20" borderId="10" xfId="0" applyFont="1" applyFill="1" applyBorder="1" applyAlignment="1">
      <alignment horizontal="left" vertical="center"/>
    </xf>
    <xf numFmtId="0" fontId="16" fillId="9" borderId="74" xfId="0" applyFont="1" applyFill="1" applyBorder="1" applyAlignment="1">
      <alignment horizontal="center" vertical="center" wrapText="1"/>
    </xf>
    <xf numFmtId="0" fontId="16" fillId="9" borderId="72" xfId="0" applyFont="1" applyFill="1" applyBorder="1" applyAlignment="1">
      <alignment horizontal="center" vertical="center" wrapText="1"/>
    </xf>
    <xf numFmtId="0" fontId="16" fillId="9" borderId="75" xfId="0" applyFont="1" applyFill="1" applyBorder="1" applyAlignment="1">
      <alignment horizontal="center" vertical="center" wrapText="1"/>
    </xf>
    <xf numFmtId="0" fontId="25" fillId="20" borderId="30" xfId="0" applyFont="1" applyFill="1" applyBorder="1" applyAlignment="1">
      <alignment vertical="center"/>
    </xf>
    <xf numFmtId="0" fontId="25" fillId="20" borderId="47" xfId="0" applyFont="1" applyFill="1" applyBorder="1" applyAlignment="1">
      <alignment horizontal="center" vertical="center" wrapText="1"/>
    </xf>
    <xf numFmtId="0" fontId="22" fillId="20" borderId="47" xfId="0" applyFont="1" applyFill="1" applyBorder="1" applyAlignment="1">
      <alignment horizontal="center" vertical="center" wrapText="1"/>
    </xf>
    <xf numFmtId="0" fontId="22" fillId="12" borderId="47" xfId="0" applyFont="1" applyFill="1" applyBorder="1" applyAlignment="1">
      <alignment horizontal="center" vertical="center" wrapText="1"/>
    </xf>
    <xf numFmtId="0" fontId="25" fillId="0" borderId="119" xfId="0" applyFont="1" applyBorder="1" applyAlignment="1">
      <alignment vertical="center"/>
    </xf>
    <xf numFmtId="0" fontId="25" fillId="0" borderId="121" xfId="0" applyFont="1" applyBorder="1" applyAlignment="1">
      <alignment horizontal="center" vertical="center" wrapText="1"/>
    </xf>
    <xf numFmtId="0" fontId="22" fillId="0" borderId="122" xfId="0" applyFont="1" applyBorder="1" applyAlignment="1">
      <alignment horizontal="center" vertical="center" wrapText="1"/>
    </xf>
    <xf numFmtId="0" fontId="22" fillId="0" borderId="123" xfId="0" applyFont="1" applyBorder="1" applyAlignment="1">
      <alignment horizontal="center" vertical="center" wrapText="1"/>
    </xf>
    <xf numFmtId="0" fontId="25" fillId="0" borderId="20" xfId="0" applyFont="1" applyBorder="1" applyAlignment="1">
      <alignment vertical="center" wrapText="1"/>
    </xf>
    <xf numFmtId="0" fontId="16" fillId="10" borderId="0" xfId="0" applyFont="1" applyFill="1" applyAlignment="1">
      <alignment vertical="top" wrapText="1"/>
    </xf>
    <xf numFmtId="0" fontId="25" fillId="0" borderId="131" xfId="0" applyFont="1" applyBorder="1" applyAlignment="1">
      <alignment vertical="center" wrapText="1"/>
    </xf>
    <xf numFmtId="0" fontId="16" fillId="0" borderId="0" xfId="0" applyFont="1" applyAlignment="1" applyProtection="1">
      <alignment vertical="center" wrapText="1"/>
      <protection locked="0"/>
    </xf>
    <xf numFmtId="0" fontId="16" fillId="10" borderId="7" xfId="0" applyFont="1" applyFill="1" applyBorder="1" applyAlignment="1">
      <alignment horizontal="left" vertical="top" wrapText="1"/>
    </xf>
    <xf numFmtId="0" fontId="25" fillId="0" borderId="124" xfId="0" applyFont="1" applyBorder="1" applyAlignment="1">
      <alignment horizontal="center" vertical="center"/>
    </xf>
    <xf numFmtId="0" fontId="25" fillId="0" borderId="117" xfId="0" applyFont="1" applyBorder="1" applyAlignment="1">
      <alignment horizontal="center" vertical="center" wrapText="1"/>
    </xf>
    <xf numFmtId="0" fontId="22" fillId="0" borderId="118" xfId="0" applyFont="1" applyBorder="1" applyAlignment="1">
      <alignment horizontal="center" vertical="center" wrapText="1"/>
    </xf>
    <xf numFmtId="0" fontId="22" fillId="0" borderId="117" xfId="0" applyFont="1" applyBorder="1" applyAlignment="1">
      <alignment horizontal="center" vertical="center" wrapText="1"/>
    </xf>
    <xf numFmtId="0" fontId="22" fillId="0" borderId="116" xfId="0" applyFont="1" applyBorder="1" applyAlignment="1">
      <alignment horizontal="center" vertical="center" wrapText="1"/>
    </xf>
    <xf numFmtId="0" fontId="25" fillId="0" borderId="158" xfId="0" applyFont="1" applyBorder="1" applyAlignment="1">
      <alignment horizontal="center" vertical="center"/>
    </xf>
    <xf numFmtId="0" fontId="25" fillId="0" borderId="156" xfId="0" applyFont="1" applyBorder="1" applyAlignment="1">
      <alignment horizontal="center" vertical="center" wrapText="1"/>
    </xf>
    <xf numFmtId="0" fontId="22" fillId="0" borderId="103" xfId="0" applyFont="1" applyBorder="1" applyAlignment="1">
      <alignment horizontal="center" vertical="center" wrapText="1"/>
    </xf>
    <xf numFmtId="0" fontId="22" fillId="0" borderId="156" xfId="0" applyFont="1" applyBorder="1" applyAlignment="1">
      <alignment horizontal="center" vertical="center" wrapText="1"/>
    </xf>
    <xf numFmtId="0" fontId="22" fillId="0" borderId="67" xfId="0" applyFont="1" applyBorder="1" applyAlignment="1">
      <alignment horizontal="center" vertical="center" wrapText="1"/>
    </xf>
    <xf numFmtId="0" fontId="0" fillId="0" borderId="77" xfId="0" applyBorder="1"/>
    <xf numFmtId="0" fontId="0" fillId="0" borderId="96" xfId="0" applyBorder="1"/>
    <xf numFmtId="0" fontId="0" fillId="0" borderId="97" xfId="0" applyBorder="1"/>
    <xf numFmtId="0" fontId="0" fillId="0" borderId="31" xfId="0" applyBorder="1"/>
    <xf numFmtId="164" fontId="25" fillId="20" borderId="5" xfId="2" applyNumberFormat="1" applyFont="1" applyFill="1" applyBorder="1" applyAlignment="1">
      <alignment horizontal="center" vertical="center" wrapText="1"/>
    </xf>
    <xf numFmtId="1" fontId="22" fillId="20" borderId="6" xfId="0" applyNumberFormat="1" applyFont="1" applyFill="1" applyBorder="1" applyAlignment="1">
      <alignment horizontal="center" vertical="center" wrapText="1"/>
    </xf>
    <xf numFmtId="9" fontId="23" fillId="6" borderId="6" xfId="2" applyFont="1" applyFill="1" applyBorder="1" applyAlignment="1" applyProtection="1">
      <alignment horizontal="center" vertical="center" wrapText="1"/>
      <protection locked="0"/>
    </xf>
    <xf numFmtId="0" fontId="0" fillId="10" borderId="0" xfId="0" applyFill="1" applyAlignment="1">
      <alignment vertical="top" wrapText="1"/>
    </xf>
    <xf numFmtId="0" fontId="0" fillId="0" borderId="0" xfId="0" applyAlignment="1">
      <alignment vertical="top" wrapText="1"/>
    </xf>
    <xf numFmtId="0" fontId="0" fillId="14" borderId="0" xfId="0" applyFill="1" applyAlignment="1" applyProtection="1">
      <alignment horizontal="center" vertical="top" wrapText="1"/>
      <protection hidden="1"/>
    </xf>
    <xf numFmtId="0" fontId="0" fillId="14" borderId="0" xfId="0" applyFill="1" applyAlignment="1" applyProtection="1">
      <alignment vertical="top" wrapText="1"/>
      <protection hidden="1"/>
    </xf>
    <xf numFmtId="9" fontId="0" fillId="14" borderId="0" xfId="0" applyNumberFormat="1" applyFill="1" applyAlignment="1" applyProtection="1">
      <alignment horizontal="center" vertical="top" wrapText="1"/>
      <protection hidden="1"/>
    </xf>
    <xf numFmtId="9" fontId="0" fillId="14" borderId="0" xfId="0" applyNumberFormat="1" applyFill="1" applyAlignment="1" applyProtection="1">
      <alignment vertical="top" wrapText="1"/>
      <protection hidden="1"/>
    </xf>
    <xf numFmtId="0" fontId="0" fillId="14" borderId="0" xfId="0" quotePrefix="1" applyFill="1" applyAlignment="1" applyProtection="1">
      <alignment horizontal="center" vertical="center" wrapText="1"/>
      <protection hidden="1"/>
    </xf>
    <xf numFmtId="44" fontId="25" fillId="12" borderId="58" xfId="72" applyFont="1" applyFill="1" applyBorder="1" applyAlignment="1">
      <alignment horizontal="left" vertical="top" wrapText="1"/>
    </xf>
    <xf numFmtId="0" fontId="25" fillId="12" borderId="53" xfId="0" applyFont="1" applyFill="1" applyBorder="1" applyAlignment="1">
      <alignment horizontal="left" vertical="top" wrapText="1"/>
    </xf>
    <xf numFmtId="0" fontId="38" fillId="0" borderId="48" xfId="0" applyFont="1" applyBorder="1" applyAlignment="1">
      <alignment horizontal="left" vertical="top" wrapText="1"/>
    </xf>
    <xf numFmtId="0" fontId="38" fillId="0" borderId="48" xfId="0" applyFont="1" applyBorder="1" applyAlignment="1">
      <alignment vertical="top"/>
    </xf>
    <xf numFmtId="0" fontId="38" fillId="0" borderId="48" xfId="0" applyFont="1" applyBorder="1" applyAlignment="1">
      <alignment vertical="top" wrapText="1"/>
    </xf>
    <xf numFmtId="0" fontId="38" fillId="0" borderId="16" xfId="0" applyFont="1" applyBorder="1" applyAlignment="1">
      <alignment horizontal="left" vertical="top" wrapText="1"/>
    </xf>
    <xf numFmtId="0" fontId="16" fillId="6" borderId="6" xfId="0" applyFont="1" applyFill="1" applyBorder="1" applyAlignment="1" applyProtection="1">
      <alignment horizontal="center" vertical="top" wrapText="1"/>
      <protection locked="0"/>
    </xf>
    <xf numFmtId="0" fontId="16" fillId="0" borderId="52" xfId="0" applyFont="1" applyBorder="1" applyAlignment="1">
      <alignment horizontal="left" vertical="top" wrapText="1"/>
    </xf>
    <xf numFmtId="0" fontId="25" fillId="20" borderId="5" xfId="0" applyFont="1" applyFill="1" applyBorder="1" applyAlignment="1">
      <alignment horizontal="left" vertical="top" wrapText="1"/>
    </xf>
    <xf numFmtId="0" fontId="25" fillId="20" borderId="7" xfId="0" applyFont="1" applyFill="1" applyBorder="1" applyAlignment="1">
      <alignment horizontal="left" vertical="top" wrapText="1"/>
    </xf>
    <xf numFmtId="0" fontId="25" fillId="20" borderId="6" xfId="0" applyFont="1" applyFill="1" applyBorder="1" applyAlignment="1">
      <alignment horizontal="left" vertical="top" wrapText="1"/>
    </xf>
    <xf numFmtId="0" fontId="38" fillId="0" borderId="52" xfId="0" applyFont="1" applyBorder="1" applyAlignment="1">
      <alignment horizontal="left" vertical="top" wrapText="1"/>
    </xf>
    <xf numFmtId="0" fontId="38" fillId="0" borderId="48" xfId="0" applyFont="1" applyBorder="1" applyAlignment="1">
      <alignment horizontal="left" vertical="top"/>
    </xf>
    <xf numFmtId="0" fontId="22" fillId="0" borderId="89" xfId="0" applyFont="1" applyBorder="1" applyAlignment="1">
      <alignment horizontal="left" vertical="top" wrapText="1"/>
    </xf>
    <xf numFmtId="0" fontId="38" fillId="0" borderId="16" xfId="0" applyFont="1" applyBorder="1" applyAlignment="1">
      <alignment horizontal="left" vertical="top"/>
    </xf>
    <xf numFmtId="0" fontId="0" fillId="0" borderId="0" xfId="0" applyAlignment="1">
      <alignment horizontal="left" vertical="top" wrapText="1"/>
    </xf>
    <xf numFmtId="0" fontId="0" fillId="14" borderId="0" xfId="0" applyFill="1" applyAlignment="1" applyProtection="1">
      <alignment horizontal="left" vertical="top" wrapText="1"/>
      <protection hidden="1"/>
    </xf>
    <xf numFmtId="0" fontId="0" fillId="14" borderId="154" xfId="0" applyFill="1" applyBorder="1" applyAlignment="1" applyProtection="1">
      <alignment horizontal="left" vertical="top" wrapText="1"/>
      <protection hidden="1"/>
    </xf>
    <xf numFmtId="0" fontId="0" fillId="14" borderId="155" xfId="0" applyFill="1" applyBorder="1" applyAlignment="1" applyProtection="1">
      <alignment horizontal="left" vertical="top" wrapText="1"/>
      <protection hidden="1"/>
    </xf>
    <xf numFmtId="0" fontId="22" fillId="0" borderId="89" xfId="0" applyFont="1" applyBorder="1" applyAlignment="1">
      <alignment horizontal="center" vertical="center" wrapText="1"/>
    </xf>
    <xf numFmtId="0" fontId="38" fillId="0" borderId="17" xfId="0" applyFont="1" applyBorder="1" applyAlignment="1">
      <alignment horizontal="left" vertical="top" wrapText="1"/>
    </xf>
    <xf numFmtId="0" fontId="25" fillId="0" borderId="20" xfId="0" applyFont="1" applyBorder="1" applyAlignment="1">
      <alignment horizontal="center" vertical="center"/>
    </xf>
    <xf numFmtId="0" fontId="25" fillId="0" borderId="120" xfId="0" applyFont="1" applyBorder="1" applyAlignment="1">
      <alignment horizontal="center" vertical="center" wrapText="1"/>
    </xf>
    <xf numFmtId="0" fontId="22" fillId="0" borderId="120" xfId="0" applyFont="1" applyBorder="1" applyAlignment="1">
      <alignment horizontal="center" vertical="center" wrapText="1"/>
    </xf>
    <xf numFmtId="0" fontId="22" fillId="0" borderId="99" xfId="0" applyFont="1" applyBorder="1" applyAlignment="1">
      <alignment horizontal="center" vertical="center" wrapText="1"/>
    </xf>
    <xf numFmtId="0" fontId="25" fillId="0" borderId="126" xfId="0" applyFont="1" applyBorder="1" applyAlignment="1">
      <alignment horizontal="center" vertical="center"/>
    </xf>
    <xf numFmtId="0" fontId="22" fillId="0" borderId="114" xfId="0" applyFont="1" applyBorder="1" applyAlignment="1">
      <alignment horizontal="center" vertical="center" wrapText="1"/>
    </xf>
    <xf numFmtId="0" fontId="22" fillId="0" borderId="157" xfId="0" applyFont="1" applyBorder="1" applyAlignment="1">
      <alignment horizontal="center" vertical="center" wrapText="1"/>
    </xf>
    <xf numFmtId="0" fontId="22" fillId="20" borderId="50" xfId="0" applyFont="1" applyFill="1" applyBorder="1" applyAlignment="1">
      <alignment horizontal="center" vertical="center" wrapText="1"/>
    </xf>
    <xf numFmtId="0" fontId="22" fillId="12" borderId="46" xfId="0" applyFont="1" applyFill="1" applyBorder="1" applyAlignment="1">
      <alignment horizontal="center" vertical="center" wrapText="1"/>
    </xf>
    <xf numFmtId="0" fontId="129" fillId="0" borderId="0" xfId="0" applyFont="1" applyAlignment="1">
      <alignment vertical="top"/>
    </xf>
    <xf numFmtId="0" fontId="130" fillId="0" borderId="0" xfId="0" applyFont="1"/>
    <xf numFmtId="0" fontId="129" fillId="0" borderId="0" xfId="0" applyFont="1"/>
    <xf numFmtId="9" fontId="16" fillId="0" borderId="14" xfId="0" applyNumberFormat="1" applyFont="1" applyBorder="1" applyAlignment="1">
      <alignment horizontal="left" vertical="top"/>
    </xf>
    <xf numFmtId="0" fontId="25" fillId="12" borderId="52" xfId="0" applyFont="1" applyFill="1" applyBorder="1" applyAlignment="1">
      <alignment horizontal="left" vertical="top" wrapText="1"/>
    </xf>
    <xf numFmtId="0" fontId="25" fillId="0" borderId="127" xfId="0" applyFont="1" applyBorder="1" applyAlignment="1">
      <alignment horizontal="center" vertical="center" wrapText="1"/>
    </xf>
    <xf numFmtId="0" fontId="22" fillId="0" borderId="0" xfId="0" applyFont="1" applyAlignment="1">
      <alignment horizontal="center" vertical="center" wrapText="1"/>
    </xf>
    <xf numFmtId="0" fontId="22" fillId="0" borderId="125" xfId="0" applyFont="1" applyBorder="1" applyAlignment="1">
      <alignment horizontal="center" vertical="center" wrapText="1"/>
    </xf>
    <xf numFmtId="0" fontId="25" fillId="0" borderId="87" xfId="0" applyFont="1" applyBorder="1" applyAlignment="1">
      <alignment horizontal="center" vertical="center"/>
    </xf>
    <xf numFmtId="0" fontId="25" fillId="0" borderId="114" xfId="0" applyFont="1" applyBorder="1" applyAlignment="1">
      <alignment horizontal="center" vertical="center" wrapText="1"/>
    </xf>
    <xf numFmtId="0" fontId="22" fillId="0" borderId="100" xfId="0" applyFont="1" applyBorder="1" applyAlignment="1">
      <alignment horizontal="center" vertical="center" wrapText="1"/>
    </xf>
    <xf numFmtId="0" fontId="22" fillId="12" borderId="9" xfId="38" applyFont="1" applyFill="1" applyBorder="1" applyAlignment="1">
      <alignment horizontal="center" vertical="center" wrapText="1"/>
    </xf>
    <xf numFmtId="0" fontId="38" fillId="0" borderId="49" xfId="0" applyFont="1" applyBorder="1" applyAlignment="1">
      <alignment horizontal="left" vertical="top" wrapText="1"/>
    </xf>
    <xf numFmtId="0" fontId="23" fillId="10" borderId="23" xfId="0" applyFont="1" applyFill="1" applyBorder="1" applyAlignment="1">
      <alignment horizontal="left" vertical="center" wrapText="1"/>
    </xf>
    <xf numFmtId="0" fontId="16" fillId="0" borderId="53" xfId="0" applyFont="1" applyBorder="1" applyAlignment="1">
      <alignment horizontal="left" vertical="top" wrapText="1"/>
    </xf>
    <xf numFmtId="0" fontId="16" fillId="0" borderId="14" xfId="0" applyFont="1" applyBorder="1" applyAlignment="1">
      <alignment horizontal="left" vertical="top"/>
    </xf>
    <xf numFmtId="0" fontId="22" fillId="12" borderId="6" xfId="0" applyFont="1" applyFill="1" applyBorder="1" applyAlignment="1">
      <alignment horizontal="center" vertical="center" wrapText="1"/>
    </xf>
    <xf numFmtId="0" fontId="25" fillId="0" borderId="10" xfId="0" applyFont="1" applyBorder="1" applyAlignment="1">
      <alignment horizontal="center" vertical="center"/>
    </xf>
    <xf numFmtId="0" fontId="25" fillId="12" borderId="48" xfId="0" applyFont="1" applyFill="1" applyBorder="1" applyAlignment="1">
      <alignment vertical="top" wrapText="1"/>
    </xf>
    <xf numFmtId="0" fontId="16" fillId="0" borderId="57" xfId="0" applyFont="1" applyBorder="1" applyAlignment="1">
      <alignment vertical="top" wrapText="1"/>
    </xf>
    <xf numFmtId="0" fontId="16" fillId="0" borderId="52" xfId="0" applyFont="1" applyBorder="1" applyAlignment="1">
      <alignment vertical="top" wrapText="1"/>
    </xf>
    <xf numFmtId="0" fontId="23" fillId="0" borderId="0" xfId="0" applyFont="1" applyAlignment="1">
      <alignment vertical="top" wrapText="1"/>
    </xf>
    <xf numFmtId="0" fontId="23" fillId="0" borderId="9" xfId="0" applyFont="1" applyBorder="1" applyAlignment="1">
      <alignment horizontal="center" vertical="center" wrapText="1"/>
    </xf>
    <xf numFmtId="0" fontId="81" fillId="0" borderId="0" xfId="5" applyFont="1"/>
    <xf numFmtId="0" fontId="95" fillId="0" borderId="0" xfId="5" applyFont="1" applyAlignment="1">
      <alignment vertical="center"/>
    </xf>
    <xf numFmtId="0" fontId="96" fillId="0" borderId="0" xfId="5" applyFont="1" applyAlignment="1">
      <alignment vertical="center" readingOrder="1"/>
    </xf>
    <xf numFmtId="0" fontId="94" fillId="0" borderId="0" xfId="5" applyFont="1" applyAlignment="1">
      <alignment readingOrder="1"/>
    </xf>
    <xf numFmtId="0" fontId="61" fillId="0" borderId="20" xfId="5" applyFont="1" applyBorder="1"/>
    <xf numFmtId="0" fontId="78" fillId="0" borderId="159" xfId="5" applyFont="1" applyBorder="1" applyAlignment="1">
      <alignment horizontal="left"/>
    </xf>
    <xf numFmtId="0" fontId="59" fillId="10" borderId="16" xfId="5" applyFont="1" applyFill="1" applyBorder="1" applyAlignment="1" applyProtection="1">
      <alignment horizontal="center"/>
      <protection locked="0"/>
    </xf>
    <xf numFmtId="0" fontId="79" fillId="8" borderId="3" xfId="0" applyFont="1" applyFill="1" applyBorder="1" applyAlignment="1">
      <alignment vertical="center" wrapText="1"/>
    </xf>
    <xf numFmtId="0" fontId="79" fillId="8" borderId="70" xfId="0" applyFont="1" applyFill="1" applyBorder="1" applyAlignment="1">
      <alignment vertical="center" wrapText="1"/>
    </xf>
    <xf numFmtId="0" fontId="13" fillId="12" borderId="14" xfId="0" applyFont="1" applyFill="1" applyBorder="1" applyAlignment="1">
      <alignment vertical="center" wrapText="1"/>
    </xf>
    <xf numFmtId="0" fontId="13" fillId="12" borderId="57" xfId="0" applyFont="1" applyFill="1" applyBorder="1" applyAlignment="1">
      <alignment vertical="center" wrapText="1"/>
    </xf>
    <xf numFmtId="0" fontId="16" fillId="0" borderId="48" xfId="0" applyFont="1" applyBorder="1" applyAlignment="1">
      <alignment vertical="top"/>
    </xf>
    <xf numFmtId="0" fontId="16" fillId="0" borderId="7" xfId="0" applyFont="1" applyBorder="1"/>
    <xf numFmtId="0" fontId="16" fillId="0" borderId="49" xfId="0" applyFont="1" applyBorder="1" applyAlignment="1">
      <alignment vertical="top"/>
    </xf>
    <xf numFmtId="0" fontId="16" fillId="0" borderId="7" xfId="0" applyFont="1" applyBorder="1" applyAlignment="1">
      <alignment horizontal="center" vertical="center"/>
    </xf>
    <xf numFmtId="0" fontId="2" fillId="0" borderId="6" xfId="74" applyFont="1" applyBorder="1" applyAlignment="1" applyProtection="1">
      <alignment horizontal="left" vertical="center" wrapText="1"/>
      <protection locked="0"/>
    </xf>
    <xf numFmtId="0" fontId="16" fillId="6" borderId="6" xfId="0" applyFont="1" applyFill="1" applyBorder="1" applyAlignment="1" applyProtection="1">
      <alignment horizontal="left" vertical="top" wrapText="1"/>
      <protection locked="0"/>
    </xf>
    <xf numFmtId="0" fontId="79" fillId="8" borderId="6" xfId="0" applyFont="1" applyFill="1" applyBorder="1" applyAlignment="1">
      <alignment horizontal="center" vertical="center" wrapText="1"/>
    </xf>
    <xf numFmtId="0" fontId="16" fillId="10" borderId="6" xfId="0" applyFont="1" applyFill="1" applyBorder="1" applyAlignment="1">
      <alignment horizontal="left" vertical="top"/>
    </xf>
    <xf numFmtId="0" fontId="22" fillId="20" borderId="5" xfId="0" applyFont="1" applyFill="1" applyBorder="1" applyAlignment="1">
      <alignment horizontal="center" vertical="center" wrapText="1"/>
    </xf>
    <xf numFmtId="0" fontId="16" fillId="0" borderId="60" xfId="0" applyFont="1" applyBorder="1" applyAlignment="1">
      <alignment horizontal="left" vertical="top" wrapText="1"/>
    </xf>
    <xf numFmtId="0" fontId="23" fillId="14" borderId="10" xfId="0" applyFont="1" applyFill="1" applyBorder="1" applyAlignment="1">
      <alignment horizontal="left" vertical="center"/>
    </xf>
    <xf numFmtId="0" fontId="16" fillId="14" borderId="6" xfId="0" applyFont="1" applyFill="1" applyBorder="1" applyAlignment="1">
      <alignment horizontal="right" vertical="center" wrapText="1"/>
    </xf>
    <xf numFmtId="0" fontId="16" fillId="33" borderId="0" xfId="0" applyFont="1" applyFill="1" applyAlignment="1" applyProtection="1">
      <alignment horizontal="center" vertical="top" wrapText="1"/>
      <protection hidden="1"/>
    </xf>
    <xf numFmtId="0" fontId="79" fillId="8" borderId="6" xfId="0" applyFont="1" applyFill="1" applyBorder="1" applyAlignment="1">
      <alignment vertical="center" wrapText="1"/>
    </xf>
    <xf numFmtId="0" fontId="79" fillId="8" borderId="47" xfId="0" applyFont="1" applyFill="1" applyBorder="1" applyAlignment="1">
      <alignment vertical="center" wrapText="1"/>
    </xf>
    <xf numFmtId="0" fontId="79" fillId="8" borderId="44" xfId="0" applyFont="1" applyFill="1" applyBorder="1" applyAlignment="1">
      <alignment vertical="center" wrapText="1"/>
    </xf>
    <xf numFmtId="0" fontId="13" fillId="12" borderId="52" xfId="0" applyFont="1" applyFill="1" applyBorder="1" applyAlignment="1">
      <alignment vertical="center" wrapText="1"/>
    </xf>
    <xf numFmtId="0" fontId="110" fillId="0" borderId="48" xfId="74" applyFont="1" applyBorder="1" applyAlignment="1" applyProtection="1">
      <alignment horizontal="left" vertical="center" wrapText="1"/>
      <protection locked="0"/>
    </xf>
    <xf numFmtId="0" fontId="15" fillId="0" borderId="20" xfId="0" applyFont="1" applyBorder="1" applyAlignment="1">
      <alignment horizontal="left" vertical="center" wrapText="1"/>
    </xf>
    <xf numFmtId="0" fontId="16" fillId="0" borderId="6" xfId="0" applyFont="1" applyBorder="1" applyAlignment="1" applyProtection="1">
      <alignment vertical="top" wrapText="1"/>
      <protection locked="0"/>
    </xf>
    <xf numFmtId="0" fontId="16" fillId="0" borderId="0" xfId="0" applyFont="1" applyAlignment="1" applyProtection="1">
      <alignment vertical="top" wrapText="1"/>
      <protection locked="0"/>
    </xf>
    <xf numFmtId="0" fontId="16" fillId="0" borderId="48" xfId="0" applyFont="1" applyBorder="1" applyAlignment="1" applyProtection="1">
      <alignment vertical="top" wrapText="1"/>
      <protection locked="0"/>
    </xf>
    <xf numFmtId="0" fontId="111" fillId="14" borderId="6" xfId="74" applyFill="1" applyBorder="1" applyAlignment="1" applyProtection="1">
      <alignment vertical="center"/>
      <protection hidden="1"/>
    </xf>
    <xf numFmtId="0" fontId="111" fillId="0" borderId="0" xfId="74" applyAlignment="1" applyProtection="1">
      <alignment vertical="center"/>
      <protection hidden="1"/>
    </xf>
    <xf numFmtId="0" fontId="111" fillId="0" borderId="0" xfId="74" applyProtection="1">
      <protection hidden="1"/>
    </xf>
    <xf numFmtId="0" fontId="110" fillId="0" borderId="0" xfId="74" applyFont="1" applyAlignment="1" applyProtection="1">
      <alignment horizontal="left" vertical="center" wrapText="1"/>
      <protection hidden="1"/>
    </xf>
    <xf numFmtId="1" fontId="16" fillId="10" borderId="6" xfId="0" applyNumberFormat="1" applyFont="1" applyFill="1" applyBorder="1" applyAlignment="1">
      <alignment horizontal="center" vertical="center" wrapText="1"/>
    </xf>
    <xf numFmtId="0" fontId="16" fillId="6" borderId="6" xfId="0" applyFont="1" applyFill="1" applyBorder="1" applyAlignment="1" applyProtection="1">
      <alignment horizontal="center" vertical="center"/>
      <protection locked="0"/>
    </xf>
    <xf numFmtId="0" fontId="38" fillId="0" borderId="81" xfId="0" applyFont="1" applyBorder="1" applyAlignment="1">
      <alignment horizontal="left" vertical="top" wrapText="1"/>
    </xf>
    <xf numFmtId="0" fontId="16" fillId="0" borderId="6" xfId="0" applyFont="1" applyBorder="1" applyAlignment="1" applyProtection="1">
      <alignment horizontal="center" vertical="center" wrapText="1"/>
      <protection locked="0"/>
    </xf>
    <xf numFmtId="0" fontId="23" fillId="0" borderId="37" xfId="0" applyFont="1" applyBorder="1" applyAlignment="1">
      <alignment horizontal="center" vertical="center" wrapText="1"/>
    </xf>
    <xf numFmtId="0" fontId="16" fillId="0" borderId="17" xfId="0" applyFont="1" applyBorder="1" applyAlignment="1">
      <alignment vertical="top"/>
    </xf>
    <xf numFmtId="49" fontId="22" fillId="19" borderId="6" xfId="0" applyNumberFormat="1" applyFont="1" applyFill="1" applyBorder="1" applyAlignment="1">
      <alignment horizontal="center" vertical="center"/>
    </xf>
    <xf numFmtId="0" fontId="62" fillId="40" borderId="21" xfId="0" applyFont="1" applyFill="1" applyBorder="1" applyAlignment="1">
      <alignment horizontal="center" vertical="center"/>
    </xf>
    <xf numFmtId="0" fontId="16" fillId="10" borderId="0" xfId="0" applyFont="1" applyFill="1" applyAlignment="1">
      <alignment horizontal="left" vertical="center"/>
    </xf>
    <xf numFmtId="0" fontId="23" fillId="0" borderId="70" xfId="0" applyFont="1" applyBorder="1" applyAlignment="1">
      <alignment horizontal="left" vertical="center" wrapText="1"/>
    </xf>
    <xf numFmtId="0" fontId="16" fillId="10" borderId="87"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0" xfId="0" applyFont="1" applyFill="1" applyAlignment="1">
      <alignment horizontal="left" vertical="top"/>
    </xf>
    <xf numFmtId="0" fontId="16" fillId="10" borderId="0" xfId="0" applyFont="1" applyFill="1" applyAlignment="1">
      <alignment horizontal="center" vertical="center"/>
    </xf>
    <xf numFmtId="0" fontId="16" fillId="10" borderId="112" xfId="0" applyFont="1" applyFill="1" applyBorder="1" applyAlignment="1">
      <alignment horizontal="center" vertical="center"/>
    </xf>
    <xf numFmtId="0" fontId="16" fillId="10" borderId="113" xfId="0" applyFont="1" applyFill="1" applyBorder="1" applyAlignment="1">
      <alignment horizontal="center" vertical="center"/>
    </xf>
    <xf numFmtId="0" fontId="16" fillId="10" borderId="0" xfId="0" applyFont="1" applyFill="1" applyAlignment="1">
      <alignment vertical="center"/>
    </xf>
    <xf numFmtId="0" fontId="25" fillId="39" borderId="6" xfId="0" applyFont="1" applyFill="1" applyBorder="1" applyAlignment="1">
      <alignment horizontal="center" vertical="center" wrapText="1"/>
    </xf>
    <xf numFmtId="9" fontId="16" fillId="0" borderId="70" xfId="2" applyFont="1" applyBorder="1" applyAlignment="1">
      <alignment vertical="top" wrapText="1"/>
    </xf>
    <xf numFmtId="0" fontId="22" fillId="41" borderId="6" xfId="0" applyFont="1" applyFill="1" applyBorder="1" applyAlignment="1">
      <alignment horizontal="center" vertical="center" wrapText="1"/>
    </xf>
    <xf numFmtId="1" fontId="22" fillId="41" borderId="6" xfId="0" applyNumberFormat="1" applyFont="1" applyFill="1" applyBorder="1" applyAlignment="1">
      <alignment horizontal="center" vertical="center" wrapText="1"/>
    </xf>
    <xf numFmtId="9" fontId="93" fillId="42" borderId="6" xfId="0" applyNumberFormat="1" applyFont="1" applyFill="1" applyBorder="1" applyAlignment="1">
      <alignment horizontal="center" vertical="center"/>
    </xf>
    <xf numFmtId="0" fontId="25" fillId="20" borderId="7" xfId="0" applyFont="1" applyFill="1" applyBorder="1" applyAlignment="1">
      <alignment horizontal="left" vertical="center" wrapText="1"/>
    </xf>
    <xf numFmtId="0" fontId="83" fillId="22" borderId="160" xfId="5" applyFont="1" applyFill="1" applyBorder="1" applyAlignment="1">
      <alignment horizontal="left"/>
    </xf>
    <xf numFmtId="0" fontId="131" fillId="43" borderId="6" xfId="0" applyFont="1" applyFill="1" applyBorder="1" applyAlignment="1">
      <alignment horizontal="center" vertical="center" wrapText="1"/>
    </xf>
    <xf numFmtId="0" fontId="34" fillId="0" borderId="29" xfId="0" applyFont="1" applyBorder="1" applyAlignment="1">
      <alignment horizontal="left" vertical="center"/>
    </xf>
    <xf numFmtId="0" fontId="34" fillId="0" borderId="37" xfId="0" applyFont="1" applyBorder="1" applyAlignment="1">
      <alignment horizontal="center" vertical="top" wrapText="1"/>
    </xf>
    <xf numFmtId="0" fontId="34" fillId="0" borderId="37" xfId="0" applyFont="1" applyBorder="1" applyAlignment="1">
      <alignment horizontal="center" vertical="center" wrapText="1"/>
    </xf>
    <xf numFmtId="0" fontId="34" fillId="0" borderId="37" xfId="0" applyFont="1" applyBorder="1" applyAlignment="1">
      <alignment horizontal="left" vertical="top" wrapText="1"/>
    </xf>
    <xf numFmtId="0" fontId="34" fillId="0" borderId="17" xfId="0" applyFont="1" applyBorder="1" applyAlignment="1">
      <alignment horizontal="left" vertical="top" wrapText="1"/>
    </xf>
    <xf numFmtId="0" fontId="34" fillId="0" borderId="0" xfId="0" applyFont="1" applyAlignment="1">
      <alignment vertical="top" wrapText="1"/>
    </xf>
    <xf numFmtId="9" fontId="34" fillId="0" borderId="0" xfId="0" applyNumberFormat="1" applyFont="1" applyAlignment="1">
      <alignment horizontal="center" vertical="top" wrapText="1"/>
    </xf>
    <xf numFmtId="0" fontId="34" fillId="0" borderId="0" xfId="0" applyFont="1" applyAlignment="1">
      <alignment vertical="center" wrapText="1"/>
    </xf>
    <xf numFmtId="0" fontId="34" fillId="0" borderId="0" xfId="0" applyFont="1" applyAlignment="1">
      <alignment horizontal="center" vertical="top" wrapText="1"/>
    </xf>
    <xf numFmtId="0" fontId="34" fillId="0" borderId="0" xfId="0" applyFont="1" applyAlignment="1">
      <alignment horizontal="center" vertical="center" wrapText="1"/>
    </xf>
    <xf numFmtId="0" fontId="34" fillId="0" borderId="0" xfId="0" applyFont="1" applyAlignment="1">
      <alignment horizontal="left" vertical="top" wrapText="1"/>
    </xf>
    <xf numFmtId="0" fontId="34" fillId="14" borderId="0" xfId="0" applyFont="1" applyFill="1" applyAlignment="1" applyProtection="1">
      <alignment horizontal="left" vertical="top" wrapText="1"/>
      <protection hidden="1"/>
    </xf>
    <xf numFmtId="0" fontId="34" fillId="14" borderId="0" xfId="0" applyFont="1" applyFill="1" applyAlignment="1" applyProtection="1">
      <alignment horizontal="center" vertical="top" wrapText="1"/>
      <protection hidden="1"/>
    </xf>
    <xf numFmtId="9" fontId="34" fillId="14" borderId="0" xfId="0" applyNumberFormat="1" applyFont="1" applyFill="1" applyAlignment="1" applyProtection="1">
      <alignment horizontal="center" vertical="top" wrapText="1"/>
      <protection hidden="1"/>
    </xf>
    <xf numFmtId="0" fontId="132" fillId="0" borderId="0" xfId="0" applyFont="1" applyAlignment="1">
      <alignment vertical="top"/>
    </xf>
    <xf numFmtId="0" fontId="3" fillId="0" borderId="0" xfId="0" applyFont="1" applyAlignment="1">
      <alignment vertical="top"/>
    </xf>
    <xf numFmtId="0" fontId="133" fillId="0" borderId="0" xfId="0" applyFont="1"/>
    <xf numFmtId="0" fontId="3" fillId="15" borderId="0" xfId="0" applyFont="1" applyFill="1" applyAlignment="1">
      <alignment vertical="top"/>
    </xf>
    <xf numFmtId="0" fontId="132" fillId="0" borderId="0" xfId="0" applyFont="1"/>
    <xf numFmtId="0" fontId="3" fillId="0" borderId="0" xfId="0" applyFont="1"/>
    <xf numFmtId="49" fontId="16" fillId="0" borderId="0" xfId="0" applyNumberFormat="1" applyFont="1" applyAlignment="1">
      <alignment vertical="top" wrapText="1"/>
    </xf>
    <xf numFmtId="0" fontId="22" fillId="0" borderId="0" xfId="0" applyFont="1" applyAlignment="1">
      <alignment horizontal="left" vertical="center" indent="8"/>
    </xf>
    <xf numFmtId="0" fontId="59" fillId="10" borderId="78" xfId="5" applyFont="1" applyFill="1" applyBorder="1" applyAlignment="1">
      <alignment horizontal="left" indent="1"/>
    </xf>
    <xf numFmtId="0" fontId="46" fillId="0" borderId="0" xfId="0" applyFont="1" applyAlignment="1">
      <alignment vertical="top" wrapText="1"/>
    </xf>
    <xf numFmtId="0" fontId="16" fillId="11" borderId="20" xfId="4" applyFont="1" applyFill="1" applyBorder="1" applyAlignment="1">
      <alignment horizontal="left" vertical="center"/>
    </xf>
    <xf numFmtId="0" fontId="16" fillId="11" borderId="0" xfId="4" applyFont="1" applyFill="1" applyAlignment="1">
      <alignment horizontal="left" vertical="center"/>
    </xf>
    <xf numFmtId="0" fontId="119" fillId="0" borderId="9" xfId="0" applyFont="1" applyBorder="1" applyAlignment="1">
      <alignment horizontal="center" vertical="top" wrapText="1"/>
    </xf>
    <xf numFmtId="0" fontId="121" fillId="0" borderId="46" xfId="0" applyFont="1" applyBorder="1" applyAlignment="1">
      <alignment horizontal="center" vertical="top" wrapText="1"/>
    </xf>
    <xf numFmtId="0" fontId="16" fillId="0" borderId="57" xfId="0" applyFont="1" applyBorder="1" applyAlignment="1">
      <alignment horizontal="left" vertical="top" wrapText="1"/>
    </xf>
    <xf numFmtId="0" fontId="0" fillId="0" borderId="16" xfId="0" applyBorder="1" applyAlignment="1">
      <alignment wrapText="1"/>
    </xf>
    <xf numFmtId="0" fontId="0" fillId="0" borderId="52" xfId="0" applyBorder="1" applyAlignment="1">
      <alignment horizontal="left" vertical="top" wrapText="1"/>
    </xf>
    <xf numFmtId="0" fontId="0" fillId="0" borderId="16" xfId="0" applyBorder="1" applyAlignment="1">
      <alignment vertical="center" wrapText="1"/>
    </xf>
    <xf numFmtId="0" fontId="0" fillId="0" borderId="16" xfId="0" applyBorder="1"/>
    <xf numFmtId="0" fontId="15" fillId="12" borderId="20" xfId="0" applyFont="1" applyFill="1" applyBorder="1" applyAlignment="1">
      <alignment vertical="center"/>
    </xf>
    <xf numFmtId="10" fontId="22" fillId="20" borderId="5" xfId="0" applyNumberFormat="1" applyFont="1" applyFill="1" applyBorder="1" applyAlignment="1">
      <alignment horizontal="center" vertical="center" wrapText="1"/>
    </xf>
    <xf numFmtId="0" fontId="15" fillId="12" borderId="0" xfId="0" applyFont="1" applyFill="1" applyAlignment="1">
      <alignment vertical="center"/>
    </xf>
    <xf numFmtId="0" fontId="16" fillId="0" borderId="0" xfId="0" applyFont="1" applyAlignment="1">
      <alignment horizontal="center" vertical="center"/>
    </xf>
    <xf numFmtId="0" fontId="83" fillId="0" borderId="160" xfId="5" applyFont="1" applyBorder="1" applyAlignment="1">
      <alignment horizontal="left"/>
    </xf>
    <xf numFmtId="0" fontId="84" fillId="0" borderId="16" xfId="5" applyFont="1" applyBorder="1" applyAlignment="1">
      <alignment horizontal="left"/>
    </xf>
    <xf numFmtId="0" fontId="84" fillId="22" borderId="0" xfId="5" applyFont="1" applyFill="1" applyAlignment="1">
      <alignment horizontal="center" vertical="center"/>
    </xf>
    <xf numFmtId="0" fontId="16" fillId="6" borderId="6" xfId="0" applyFont="1" applyFill="1" applyBorder="1" applyAlignment="1">
      <alignment horizontal="center" vertical="center" wrapText="1"/>
    </xf>
    <xf numFmtId="0" fontId="59" fillId="10" borderId="0" xfId="5" applyFont="1" applyFill="1" applyAlignment="1">
      <alignment horizontal="center"/>
    </xf>
    <xf numFmtId="0" fontId="59" fillId="10" borderId="16" xfId="5" applyFont="1" applyFill="1" applyBorder="1" applyAlignment="1">
      <alignment horizontal="center"/>
    </xf>
    <xf numFmtId="0" fontId="16" fillId="6" borderId="11"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6" fillId="6" borderId="1" xfId="0" applyFont="1" applyFill="1" applyBorder="1" applyAlignment="1">
      <alignment horizontal="left" vertical="top" wrapText="1"/>
    </xf>
    <xf numFmtId="0" fontId="23" fillId="9" borderId="7"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36" borderId="6" xfId="0" applyFont="1" applyFill="1" applyBorder="1" applyAlignment="1">
      <alignment horizontal="center" vertical="center" wrapText="1"/>
    </xf>
    <xf numFmtId="0" fontId="16" fillId="32" borderId="6" xfId="0" applyFont="1" applyFill="1" applyBorder="1" applyAlignment="1">
      <alignment horizontal="left" vertical="top" wrapText="1"/>
    </xf>
    <xf numFmtId="0" fontId="16" fillId="9" borderId="5" xfId="0" applyFont="1" applyFill="1" applyBorder="1" applyAlignment="1">
      <alignment horizontal="center" vertical="center" wrapText="1"/>
    </xf>
    <xf numFmtId="0" fontId="16" fillId="6" borderId="6" xfId="0" applyFont="1" applyFill="1" applyBorder="1" applyAlignment="1">
      <alignment horizontal="left" vertical="top" wrapText="1"/>
    </xf>
    <xf numFmtId="0" fontId="72" fillId="32" borderId="6" xfId="0" applyFont="1" applyFill="1" applyBorder="1" applyAlignment="1">
      <alignment horizontal="left" vertical="top" wrapText="1"/>
    </xf>
    <xf numFmtId="0" fontId="23" fillId="6" borderId="6" xfId="0" applyFont="1" applyFill="1" applyBorder="1" applyAlignment="1">
      <alignment horizontal="center" vertical="center" wrapText="1"/>
    </xf>
    <xf numFmtId="0" fontId="16" fillId="34" borderId="6" xfId="0" applyFont="1" applyFill="1" applyBorder="1" applyAlignment="1">
      <alignment horizontal="center" vertical="center" wrapText="1"/>
    </xf>
    <xf numFmtId="0" fontId="16" fillId="9" borderId="9" xfId="0" applyFont="1" applyFill="1" applyBorder="1" applyAlignment="1">
      <alignment horizontal="center" vertical="center" wrapText="1"/>
    </xf>
    <xf numFmtId="0" fontId="16" fillId="6" borderId="6" xfId="0" applyFont="1" applyFill="1" applyBorder="1" applyAlignment="1">
      <alignment horizontal="center" vertical="center"/>
    </xf>
    <xf numFmtId="0" fontId="16" fillId="6" borderId="5" xfId="0" applyFont="1" applyFill="1" applyBorder="1" applyAlignment="1">
      <alignment horizontal="center" vertical="center"/>
    </xf>
    <xf numFmtId="0" fontId="16" fillId="6" borderId="6" xfId="0" applyFont="1" applyFill="1" applyBorder="1" applyAlignment="1">
      <alignment horizontal="center" vertical="top" wrapText="1"/>
    </xf>
    <xf numFmtId="0" fontId="16" fillId="9" borderId="54" xfId="0" applyFont="1" applyFill="1" applyBorder="1" applyAlignment="1">
      <alignment horizontal="center" vertical="center" wrapText="1"/>
    </xf>
    <xf numFmtId="0" fontId="23" fillId="9" borderId="6" xfId="0" applyFont="1" applyFill="1" applyBorder="1" applyAlignment="1">
      <alignment horizontal="center" vertical="top" wrapText="1"/>
    </xf>
    <xf numFmtId="9" fontId="16" fillId="6" borderId="6" xfId="2" applyFont="1" applyFill="1" applyBorder="1" applyAlignment="1">
      <alignment horizontal="center" vertical="center" wrapText="1"/>
    </xf>
    <xf numFmtId="9" fontId="23" fillId="6" borderId="6" xfId="2" applyFont="1" applyFill="1" applyBorder="1" applyAlignment="1">
      <alignment horizontal="center" vertical="center" wrapText="1"/>
    </xf>
    <xf numFmtId="0" fontId="23" fillId="6" borderId="7" xfId="0" applyFont="1" applyFill="1" applyBorder="1" applyAlignment="1">
      <alignment horizontal="center" vertical="center" wrapText="1"/>
    </xf>
    <xf numFmtId="0" fontId="23" fillId="6" borderId="54" xfId="0" applyFont="1" applyFill="1" applyBorder="1" applyAlignment="1">
      <alignment horizontal="center" vertical="center" wrapText="1"/>
    </xf>
    <xf numFmtId="0" fontId="110" fillId="0" borderId="6" xfId="74" applyFont="1" applyBorder="1" applyAlignment="1">
      <alignment horizontal="left" vertical="center" wrapText="1"/>
    </xf>
    <xf numFmtId="0" fontId="110" fillId="0" borderId="48" xfId="74" applyFont="1" applyBorder="1" applyAlignment="1">
      <alignment horizontal="left" vertical="center" wrapText="1"/>
    </xf>
    <xf numFmtId="0" fontId="2" fillId="0" borderId="6" xfId="74" applyFont="1" applyBorder="1" applyAlignment="1">
      <alignment horizontal="left" vertical="center" wrapText="1"/>
    </xf>
    <xf numFmtId="0" fontId="29" fillId="0" borderId="0" xfId="0" applyFont="1" applyAlignment="1" applyProtection="1">
      <alignment vertical="top"/>
      <protection locked="0"/>
    </xf>
    <xf numFmtId="0" fontId="29" fillId="0" borderId="0" xfId="0" applyFont="1" applyAlignment="1" applyProtection="1">
      <alignment horizontal="center" vertical="center"/>
      <protection locked="0"/>
    </xf>
    <xf numFmtId="0" fontId="29" fillId="0" borderId="29" xfId="0" applyFont="1" applyBorder="1" applyAlignment="1" applyProtection="1">
      <alignment vertical="center"/>
      <protection locked="0"/>
    </xf>
    <xf numFmtId="0" fontId="23" fillId="32" borderId="9" xfId="0" applyFont="1" applyFill="1" applyBorder="1" applyAlignment="1">
      <alignment horizontal="center" vertical="center" wrapText="1"/>
    </xf>
    <xf numFmtId="0" fontId="16" fillId="0" borderId="6" xfId="0" applyFont="1" applyBorder="1" applyAlignment="1" applyProtection="1">
      <alignment horizontal="left" vertical="center" wrapText="1"/>
      <protection locked="0"/>
    </xf>
    <xf numFmtId="0" fontId="16" fillId="0" borderId="7" xfId="0" applyFont="1" applyBorder="1" applyAlignment="1" applyProtection="1">
      <alignment horizontal="left" vertical="center" wrapText="1"/>
      <protection locked="0"/>
    </xf>
    <xf numFmtId="0" fontId="22" fillId="19" borderId="6" xfId="0" applyFont="1" applyFill="1" applyBorder="1" applyAlignment="1" applyProtection="1">
      <alignment horizontal="left" vertical="center"/>
      <protection locked="0"/>
    </xf>
    <xf numFmtId="0" fontId="16" fillId="10" borderId="6" xfId="0"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6" fillId="0" borderId="9" xfId="0" applyFont="1" applyBorder="1" applyAlignment="1" applyProtection="1">
      <alignment horizontal="left" vertical="center" wrapText="1"/>
      <protection locked="0"/>
    </xf>
    <xf numFmtId="0" fontId="72" fillId="0" borderId="6" xfId="0" applyFont="1" applyBorder="1" applyAlignment="1" applyProtection="1">
      <alignment horizontal="left" vertical="center" wrapText="1"/>
      <protection locked="0"/>
    </xf>
    <xf numFmtId="0" fontId="16" fillId="0" borderId="0" xfId="0" applyFont="1" applyProtection="1">
      <protection locked="0"/>
    </xf>
    <xf numFmtId="0" fontId="16" fillId="0" borderId="6" xfId="0" applyFont="1" applyBorder="1" applyProtection="1">
      <protection locked="0"/>
    </xf>
    <xf numFmtId="0" fontId="16" fillId="0" borderId="7" xfId="0" applyFont="1" applyBorder="1" applyProtection="1">
      <protection locked="0"/>
    </xf>
    <xf numFmtId="0" fontId="124" fillId="0" borderId="0" xfId="68" applyFont="1" applyAlignment="1">
      <alignment horizontal="center" vertical="center"/>
    </xf>
    <xf numFmtId="0" fontId="22" fillId="12" borderId="12" xfId="0" applyFont="1" applyFill="1" applyBorder="1" applyAlignment="1">
      <alignment horizontal="center" vertical="center" wrapText="1"/>
    </xf>
    <xf numFmtId="0" fontId="23" fillId="0" borderId="20" xfId="0" applyFont="1" applyBorder="1" applyAlignment="1">
      <alignment horizontal="left" vertical="center" wrapText="1"/>
    </xf>
    <xf numFmtId="0" fontId="25" fillId="0" borderId="0" xfId="0" applyFont="1" applyAlignment="1">
      <alignment horizontal="left" vertical="top" wrapText="1"/>
    </xf>
    <xf numFmtId="0" fontId="23" fillId="0" borderId="28" xfId="0" applyFont="1" applyBorder="1" applyAlignment="1">
      <alignment horizontal="left" vertical="center" wrapText="1"/>
    </xf>
    <xf numFmtId="0" fontId="25" fillId="0" borderId="12" xfId="0" applyFont="1" applyBorder="1" applyAlignment="1">
      <alignment horizontal="center" vertical="center" wrapText="1"/>
    </xf>
    <xf numFmtId="0" fontId="79" fillId="0" borderId="14" xfId="0" applyFont="1" applyBorder="1" applyAlignment="1">
      <alignment horizontal="center" vertical="center" wrapText="1"/>
    </xf>
    <xf numFmtId="0" fontId="79" fillId="0" borderId="57" xfId="0" applyFont="1" applyBorder="1" applyAlignment="1">
      <alignment horizontal="center" vertical="center" wrapText="1"/>
    </xf>
    <xf numFmtId="0" fontId="79" fillId="0" borderId="15" xfId="0" applyFont="1" applyBorder="1" applyAlignment="1">
      <alignment horizontal="center" vertical="center" wrapText="1"/>
    </xf>
    <xf numFmtId="0" fontId="79" fillId="0" borderId="48" xfId="0" applyFont="1" applyBorder="1" applyAlignment="1">
      <alignment horizontal="center" vertical="center" wrapText="1"/>
    </xf>
    <xf numFmtId="0" fontId="23" fillId="10" borderId="10" xfId="0" applyFont="1" applyFill="1" applyBorder="1" applyAlignment="1">
      <alignment horizontal="left" vertical="center"/>
    </xf>
    <xf numFmtId="0" fontId="23" fillId="10" borderId="6" xfId="0" applyFont="1" applyFill="1" applyBorder="1" applyAlignment="1">
      <alignment vertical="center" wrapText="1"/>
    </xf>
    <xf numFmtId="0" fontId="16" fillId="10" borderId="0" xfId="0" applyFont="1" applyFill="1"/>
    <xf numFmtId="0" fontId="23" fillId="10" borderId="10" xfId="0" applyFont="1" applyFill="1" applyBorder="1" applyAlignment="1">
      <alignment horizontal="left" vertical="center" wrapText="1"/>
    </xf>
    <xf numFmtId="0" fontId="16" fillId="10" borderId="6" xfId="0" applyFont="1" applyFill="1" applyBorder="1" applyAlignment="1">
      <alignment horizontal="right" vertical="center" wrapText="1"/>
    </xf>
    <xf numFmtId="0" fontId="22" fillId="44" borderId="6" xfId="0" applyFont="1" applyFill="1" applyBorder="1" applyAlignment="1">
      <alignment horizontal="center" vertical="center"/>
    </xf>
    <xf numFmtId="0" fontId="22" fillId="44" borderId="6" xfId="0" applyFont="1" applyFill="1" applyBorder="1" applyAlignment="1" applyProtection="1">
      <alignment horizontal="left" vertical="center"/>
      <protection locked="0"/>
    </xf>
    <xf numFmtId="0" fontId="22" fillId="19" borderId="48" xfId="0" applyFont="1" applyFill="1" applyBorder="1" applyAlignment="1">
      <alignment vertical="top" wrapText="1"/>
    </xf>
    <xf numFmtId="0" fontId="22" fillId="19" borderId="48" xfId="0" applyFont="1" applyFill="1" applyBorder="1" applyAlignment="1">
      <alignment vertical="top"/>
    </xf>
    <xf numFmtId="0" fontId="16" fillId="19" borderId="6" xfId="0" applyFont="1" applyFill="1" applyBorder="1" applyAlignment="1">
      <alignment horizontal="center" vertical="center" wrapText="1"/>
    </xf>
    <xf numFmtId="0" fontId="23" fillId="19" borderId="6" xfId="0" applyFont="1" applyFill="1" applyBorder="1" applyAlignment="1">
      <alignment horizontal="center" vertical="center" wrapText="1"/>
    </xf>
    <xf numFmtId="0" fontId="23" fillId="0" borderId="20" xfId="0" applyFont="1" applyBorder="1" applyAlignment="1" applyProtection="1">
      <alignment horizontal="left" vertical="center"/>
      <protection locked="0"/>
    </xf>
    <xf numFmtId="0" fontId="16" fillId="19" borderId="6" xfId="0" applyFont="1" applyFill="1" applyBorder="1" applyAlignment="1" applyProtection="1">
      <alignment horizontal="left" vertical="center" wrapText="1"/>
      <protection locked="0"/>
    </xf>
    <xf numFmtId="0" fontId="23" fillId="19" borderId="10" xfId="0" applyFont="1" applyFill="1" applyBorder="1" applyAlignment="1">
      <alignment horizontal="left" vertical="center"/>
    </xf>
    <xf numFmtId="0" fontId="23" fillId="19" borderId="6" xfId="0" applyFont="1" applyFill="1" applyBorder="1" applyAlignment="1">
      <alignment vertical="center" wrapText="1"/>
    </xf>
    <xf numFmtId="0" fontId="16" fillId="0" borderId="11" xfId="0" applyFont="1" applyBorder="1" applyAlignment="1">
      <alignment horizontal="left" vertical="center"/>
    </xf>
    <xf numFmtId="0" fontId="23"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6" fillId="0" borderId="16" xfId="0" applyFont="1" applyBorder="1" applyAlignment="1" applyProtection="1">
      <alignment vertical="top" wrapText="1"/>
      <protection locked="0"/>
    </xf>
    <xf numFmtId="0" fontId="16" fillId="19" borderId="48" xfId="0" applyFont="1" applyFill="1" applyBorder="1" applyAlignment="1">
      <alignment vertical="top" wrapText="1"/>
    </xf>
    <xf numFmtId="0" fontId="23" fillId="19" borderId="0" xfId="0" applyFont="1" applyFill="1" applyAlignment="1">
      <alignment horizontal="left"/>
    </xf>
    <xf numFmtId="0" fontId="23" fillId="19" borderId="10" xfId="0" applyFont="1" applyFill="1" applyBorder="1" applyAlignment="1">
      <alignment horizontal="left" vertical="center" wrapText="1"/>
    </xf>
    <xf numFmtId="0" fontId="16" fillId="10" borderId="6" xfId="0" applyFont="1" applyFill="1" applyBorder="1" applyAlignment="1">
      <alignment vertical="center" wrapText="1"/>
    </xf>
    <xf numFmtId="0" fontId="72" fillId="0" borderId="0" xfId="0" applyFont="1" applyAlignment="1">
      <alignment horizontal="left" vertical="center" indent="8"/>
    </xf>
    <xf numFmtId="9" fontId="72" fillId="0" borderId="0" xfId="0" applyNumberFormat="1" applyFont="1" applyAlignment="1">
      <alignment vertical="top" wrapText="1"/>
    </xf>
    <xf numFmtId="0" fontId="72" fillId="33" borderId="0" xfId="0" applyFont="1" applyFill="1" applyAlignment="1">
      <alignment vertical="top" wrapText="1"/>
    </xf>
    <xf numFmtId="0" fontId="72" fillId="33" borderId="0" xfId="0" applyFont="1" applyFill="1" applyAlignment="1">
      <alignment horizontal="center" vertical="top" wrapText="1"/>
    </xf>
    <xf numFmtId="0" fontId="23" fillId="0" borderId="6" xfId="0" applyFont="1" applyBorder="1" applyAlignment="1">
      <alignment horizontal="right" vertical="center" wrapText="1"/>
    </xf>
    <xf numFmtId="0" fontId="23" fillId="0" borderId="7" xfId="0" applyFont="1" applyBorder="1" applyAlignment="1">
      <alignment horizontal="right" vertical="center" wrapText="1"/>
    </xf>
    <xf numFmtId="0" fontId="72" fillId="0" borderId="0" xfId="0" applyFont="1" applyAlignment="1">
      <alignment horizontal="center" wrapText="1"/>
    </xf>
    <xf numFmtId="0" fontId="22" fillId="45" borderId="12" xfId="0" applyFont="1" applyFill="1" applyBorder="1" applyAlignment="1">
      <alignment horizontal="center" vertical="center" wrapText="1"/>
    </xf>
    <xf numFmtId="0" fontId="23" fillId="45" borderId="9" xfId="0" applyFont="1" applyFill="1" applyBorder="1" applyAlignment="1">
      <alignment horizontal="center" vertical="center" wrapText="1"/>
    </xf>
    <xf numFmtId="0" fontId="22" fillId="12" borderId="0" xfId="0" applyFont="1" applyFill="1" applyAlignment="1">
      <alignment horizontal="center" vertical="center" wrapText="1"/>
    </xf>
    <xf numFmtId="0" fontId="16" fillId="0" borderId="115" xfId="0" applyFont="1" applyBorder="1" applyAlignment="1">
      <alignment horizontal="center" vertical="center" wrapText="1"/>
    </xf>
    <xf numFmtId="0" fontId="16" fillId="0" borderId="59" xfId="0" applyFont="1" applyBorder="1"/>
    <xf numFmtId="0" fontId="23" fillId="0" borderId="115" xfId="0" applyFont="1" applyBorder="1" applyAlignment="1">
      <alignment horizontal="center" vertical="center" wrapText="1"/>
    </xf>
    <xf numFmtId="0" fontId="23" fillId="0" borderId="110" xfId="0" applyFont="1" applyBorder="1" applyAlignment="1">
      <alignment horizontal="center" vertical="center" wrapText="1"/>
    </xf>
    <xf numFmtId="0" fontId="23" fillId="0" borderId="59" xfId="0" applyFont="1" applyBorder="1" applyAlignment="1">
      <alignment horizontal="center" vertical="center" wrapText="1"/>
    </xf>
    <xf numFmtId="0" fontId="25" fillId="12" borderId="14" xfId="0" applyFont="1" applyFill="1" applyBorder="1" applyAlignment="1">
      <alignment horizontal="center" vertical="center" wrapText="1"/>
    </xf>
    <xf numFmtId="0" fontId="72" fillId="0" borderId="20" xfId="0" applyFont="1" applyBorder="1" applyAlignment="1">
      <alignment horizontal="center" wrapText="1"/>
    </xf>
    <xf numFmtId="0" fontId="22" fillId="12" borderId="16" xfId="0" applyFont="1" applyFill="1" applyBorder="1" applyAlignment="1">
      <alignment horizontal="center" vertical="center" wrapText="1"/>
    </xf>
    <xf numFmtId="0" fontId="16" fillId="0" borderId="10" xfId="0" applyFont="1" applyBorder="1"/>
    <xf numFmtId="0" fontId="22" fillId="19" borderId="48" xfId="0" applyFont="1" applyFill="1" applyBorder="1" applyAlignment="1">
      <alignment horizontal="center" vertical="center" wrapText="1"/>
    </xf>
    <xf numFmtId="0" fontId="23" fillId="0" borderId="63" xfId="0" applyFont="1" applyBorder="1" applyAlignment="1">
      <alignment horizontal="center" vertical="center" wrapText="1"/>
    </xf>
    <xf numFmtId="0" fontId="22" fillId="19" borderId="15" xfId="0" applyFont="1" applyFill="1" applyBorder="1" applyAlignment="1" applyProtection="1">
      <alignment horizontal="left" vertical="center" wrapText="1"/>
      <protection locked="0"/>
    </xf>
    <xf numFmtId="0" fontId="16" fillId="0" borderId="15" xfId="0" applyFont="1" applyBorder="1" applyAlignment="1" applyProtection="1">
      <alignment horizontal="left" vertical="center" wrapText="1"/>
      <protection locked="0"/>
    </xf>
    <xf numFmtId="0" fontId="16" fillId="0" borderId="61" xfId="0" applyFont="1" applyBorder="1" applyAlignment="1" applyProtection="1">
      <alignment horizontal="left" vertical="center" wrapText="1"/>
      <protection locked="0"/>
    </xf>
    <xf numFmtId="0" fontId="22" fillId="45" borderId="28" xfId="0" applyFont="1" applyFill="1" applyBorder="1" applyAlignment="1">
      <alignment horizontal="center" vertical="center" wrapText="1"/>
    </xf>
    <xf numFmtId="0" fontId="23" fillId="45" borderId="46" xfId="0" applyFont="1" applyFill="1" applyBorder="1" applyAlignment="1">
      <alignment horizontal="center" vertical="center" wrapText="1"/>
    </xf>
    <xf numFmtId="0" fontId="25" fillId="19" borderId="10" xfId="0" applyFont="1" applyFill="1" applyBorder="1" applyAlignment="1">
      <alignment horizontal="center" vertical="center" wrapText="1"/>
    </xf>
    <xf numFmtId="0" fontId="25" fillId="19" borderId="48" xfId="0" applyFont="1" applyFill="1" applyBorder="1" applyAlignment="1">
      <alignment horizontal="center" vertical="center" wrapText="1"/>
    </xf>
    <xf numFmtId="0" fontId="16" fillId="46" borderId="6" xfId="0" applyFont="1" applyFill="1" applyBorder="1" applyAlignment="1">
      <alignment horizontal="center" vertical="center" wrapText="1"/>
    </xf>
    <xf numFmtId="0" fontId="23" fillId="46" borderId="6" xfId="0" applyFont="1" applyFill="1" applyBorder="1" applyAlignment="1">
      <alignment horizontal="center" vertical="center" wrapText="1"/>
    </xf>
    <xf numFmtId="49" fontId="23" fillId="46" borderId="6" xfId="0" applyNumberFormat="1" applyFont="1" applyFill="1" applyBorder="1" applyAlignment="1">
      <alignment horizontal="center" vertical="center" wrapText="1"/>
    </xf>
    <xf numFmtId="49" fontId="23" fillId="46" borderId="48" xfId="0" applyNumberFormat="1" applyFont="1" applyFill="1" applyBorder="1" applyAlignment="1">
      <alignment horizontal="center" vertical="center" wrapText="1"/>
    </xf>
    <xf numFmtId="0" fontId="23" fillId="46" borderId="48" xfId="0" applyFont="1" applyFill="1" applyBorder="1" applyAlignment="1">
      <alignment horizontal="center" vertical="center" wrapText="1"/>
    </xf>
    <xf numFmtId="0" fontId="23" fillId="46" borderId="49" xfId="0" applyFont="1" applyFill="1" applyBorder="1" applyAlignment="1">
      <alignment horizontal="center" vertical="center" wrapText="1"/>
    </xf>
    <xf numFmtId="0" fontId="16" fillId="0" borderId="0" xfId="0" applyFont="1" applyAlignment="1">
      <alignment horizontal="right"/>
    </xf>
    <xf numFmtId="0" fontId="23" fillId="0" borderId="25" xfId="0" applyFont="1" applyBorder="1" applyAlignment="1">
      <alignment horizontal="center" vertical="center" wrapText="1"/>
    </xf>
    <xf numFmtId="0" fontId="39" fillId="0" borderId="10" xfId="0" applyFont="1" applyBorder="1"/>
    <xf numFmtId="0" fontId="39" fillId="0" borderId="11" xfId="0" applyFont="1" applyBorder="1"/>
    <xf numFmtId="0" fontId="39" fillId="0" borderId="6" xfId="0" applyFont="1" applyBorder="1"/>
    <xf numFmtId="0" fontId="16" fillId="47" borderId="10" xfId="0" applyFont="1" applyFill="1" applyBorder="1" applyAlignment="1">
      <alignment horizontal="center" vertical="center" wrapText="1"/>
    </xf>
    <xf numFmtId="0" fontId="16" fillId="47" borderId="6" xfId="0" applyFont="1" applyFill="1" applyBorder="1" applyAlignment="1">
      <alignment horizontal="center" vertical="center" wrapText="1"/>
    </xf>
    <xf numFmtId="0" fontId="16" fillId="47" borderId="48" xfId="0" applyFont="1" applyFill="1" applyBorder="1" applyAlignment="1">
      <alignment horizontal="center" vertical="center" wrapText="1"/>
    </xf>
    <xf numFmtId="0" fontId="16" fillId="47" borderId="11" xfId="0" applyFont="1" applyFill="1" applyBorder="1" applyAlignment="1">
      <alignment horizontal="center" vertical="center" wrapText="1"/>
    </xf>
    <xf numFmtId="0" fontId="16" fillId="47" borderId="7" xfId="0" applyFont="1" applyFill="1" applyBorder="1" applyAlignment="1">
      <alignment horizontal="center" vertical="center" wrapText="1"/>
    </xf>
    <xf numFmtId="0" fontId="16" fillId="47" borderId="49" xfId="0" applyFont="1" applyFill="1" applyBorder="1" applyAlignment="1">
      <alignment horizontal="center" vertical="center" wrapText="1"/>
    </xf>
    <xf numFmtId="0" fontId="22" fillId="46" borderId="6" xfId="0" applyFont="1" applyFill="1" applyBorder="1" applyAlignment="1">
      <alignment horizontal="center" vertical="center"/>
    </xf>
    <xf numFmtId="49" fontId="22" fillId="46" borderId="6" xfId="0" applyNumberFormat="1" applyFont="1" applyFill="1" applyBorder="1" applyAlignment="1">
      <alignment horizontal="center" vertical="center"/>
    </xf>
    <xf numFmtId="0" fontId="22" fillId="46" borderId="5" xfId="0" applyFont="1" applyFill="1" applyBorder="1" applyAlignment="1">
      <alignment horizontal="center" vertical="center"/>
    </xf>
    <xf numFmtId="0" fontId="16" fillId="46" borderId="6" xfId="68" applyFont="1" applyFill="1" applyBorder="1" applyAlignment="1">
      <alignment horizontal="center" vertical="center"/>
    </xf>
    <xf numFmtId="0" fontId="25" fillId="47" borderId="0" xfId="0" applyFont="1" applyFill="1" applyAlignment="1">
      <alignment horizontal="center" vertical="center"/>
    </xf>
    <xf numFmtId="0" fontId="23" fillId="47" borderId="0" xfId="68" applyFont="1" applyFill="1" applyAlignment="1">
      <alignment horizontal="center" vertical="center"/>
    </xf>
    <xf numFmtId="0" fontId="23" fillId="0" borderId="6" xfId="68" applyFont="1" applyBorder="1" applyAlignment="1">
      <alignment horizontal="center" vertical="center"/>
    </xf>
    <xf numFmtId="0" fontId="16" fillId="10" borderId="6" xfId="0" applyFont="1" applyFill="1" applyBorder="1"/>
    <xf numFmtId="0" fontId="16" fillId="46" borderId="7" xfId="0" applyFont="1" applyFill="1" applyBorder="1" applyAlignment="1">
      <alignment horizontal="center" vertical="center" wrapText="1"/>
    </xf>
    <xf numFmtId="0" fontId="23" fillId="47" borderId="6" xfId="0" applyFont="1" applyFill="1" applyBorder="1" applyAlignment="1">
      <alignment horizontal="center" vertical="center" wrapText="1"/>
    </xf>
    <xf numFmtId="0" fontId="23" fillId="47" borderId="7" xfId="0" applyFont="1" applyFill="1" applyBorder="1" applyAlignment="1">
      <alignment horizontal="center" vertical="center" wrapText="1"/>
    </xf>
    <xf numFmtId="0" fontId="23" fillId="0" borderId="30" xfId="0" applyFont="1" applyBorder="1" applyAlignment="1">
      <alignment horizontal="left" vertical="center" wrapText="1"/>
    </xf>
    <xf numFmtId="0" fontId="16" fillId="0" borderId="5" xfId="0" applyFont="1" applyBorder="1" applyAlignment="1">
      <alignment horizontal="right" vertical="center" wrapText="1"/>
    </xf>
    <xf numFmtId="0" fontId="23" fillId="0" borderId="5" xfId="0" applyFont="1" applyBorder="1" applyAlignment="1">
      <alignment horizontal="center" vertical="center" wrapText="1"/>
    </xf>
    <xf numFmtId="0" fontId="39" fillId="0" borderId="5" xfId="0" applyFont="1" applyBorder="1"/>
    <xf numFmtId="0" fontId="23" fillId="46" borderId="5" xfId="0" applyFont="1" applyFill="1" applyBorder="1" applyAlignment="1">
      <alignment horizontal="center" vertical="center" wrapText="1"/>
    </xf>
    <xf numFmtId="0" fontId="16" fillId="47" borderId="5" xfId="0" applyFont="1" applyFill="1" applyBorder="1" applyAlignment="1">
      <alignment horizontal="center" vertical="center" wrapText="1"/>
    </xf>
    <xf numFmtId="0" fontId="16" fillId="0" borderId="5" xfId="0" applyFont="1" applyBorder="1" applyAlignment="1" applyProtection="1">
      <alignment horizontal="left" vertical="center" wrapText="1"/>
      <protection locked="0"/>
    </xf>
    <xf numFmtId="0" fontId="16" fillId="10" borderId="60" xfId="0" applyFont="1" applyFill="1" applyBorder="1"/>
    <xf numFmtId="0" fontId="16" fillId="46" borderId="60" xfId="0" applyFont="1" applyFill="1" applyBorder="1" applyAlignment="1">
      <alignment horizontal="center" vertical="center" wrapText="1"/>
    </xf>
    <xf numFmtId="0" fontId="23" fillId="47" borderId="60" xfId="0" applyFont="1" applyFill="1" applyBorder="1" applyAlignment="1">
      <alignment horizontal="center" vertical="center" wrapText="1"/>
    </xf>
    <xf numFmtId="0" fontId="23" fillId="10" borderId="60" xfId="0" applyFont="1" applyFill="1" applyBorder="1" applyAlignment="1">
      <alignment vertical="center" wrapText="1"/>
    </xf>
    <xf numFmtId="0" fontId="23" fillId="10" borderId="60" xfId="0" applyFont="1" applyFill="1" applyBorder="1" applyAlignment="1">
      <alignment horizontal="center" vertical="center" wrapText="1"/>
    </xf>
    <xf numFmtId="0" fontId="16" fillId="10" borderId="60" xfId="0" applyFont="1" applyFill="1" applyBorder="1" applyAlignment="1">
      <alignment horizontal="center" vertical="center" wrapText="1"/>
    </xf>
    <xf numFmtId="0" fontId="16" fillId="10" borderId="60" xfId="0" applyFont="1" applyFill="1" applyBorder="1" applyAlignment="1" applyProtection="1">
      <alignment horizontal="left" vertical="center" wrapText="1"/>
      <protection locked="0"/>
    </xf>
    <xf numFmtId="0" fontId="16" fillId="10" borderId="50" xfId="0" applyFont="1" applyFill="1" applyBorder="1" applyAlignment="1">
      <alignment vertical="top" wrapText="1"/>
    </xf>
    <xf numFmtId="0" fontId="23" fillId="10" borderId="0" xfId="0" applyFont="1" applyFill="1" applyAlignment="1">
      <alignment horizontal="left" vertical="center" wrapText="1"/>
    </xf>
    <xf numFmtId="0" fontId="23" fillId="10" borderId="0" xfId="0" applyFont="1" applyFill="1" applyAlignment="1">
      <alignment vertical="center" wrapText="1"/>
    </xf>
    <xf numFmtId="0" fontId="23" fillId="10" borderId="0" xfId="0" applyFont="1" applyFill="1" applyAlignment="1">
      <alignment horizontal="center" vertical="center" wrapText="1"/>
    </xf>
    <xf numFmtId="0" fontId="16" fillId="10" borderId="0" xfId="0" applyFont="1" applyFill="1" applyAlignment="1">
      <alignment horizontal="center" vertical="center" wrapText="1"/>
    </xf>
    <xf numFmtId="0" fontId="16" fillId="10" borderId="0" xfId="0" applyFont="1" applyFill="1" applyAlignment="1" applyProtection="1">
      <alignment horizontal="left" vertical="center" wrapText="1"/>
      <protection locked="0"/>
    </xf>
    <xf numFmtId="0" fontId="16" fillId="0" borderId="60" xfId="0" applyFont="1" applyBorder="1" applyAlignment="1" applyProtection="1">
      <alignment horizontal="left" vertical="center" wrapText="1"/>
      <protection locked="0"/>
    </xf>
    <xf numFmtId="0" fontId="16" fillId="0" borderId="50" xfId="0" applyFont="1" applyBorder="1" applyAlignment="1">
      <alignment vertical="top" wrapText="1"/>
    </xf>
    <xf numFmtId="0" fontId="23" fillId="19" borderId="60" xfId="0" applyFont="1" applyFill="1" applyBorder="1" applyAlignment="1">
      <alignment horizontal="center" vertical="center" wrapText="1"/>
    </xf>
    <xf numFmtId="49" fontId="23" fillId="47" borderId="14" xfId="0" applyNumberFormat="1" applyFont="1" applyFill="1" applyBorder="1" applyAlignment="1">
      <alignment horizontal="center" vertical="center" wrapText="1"/>
    </xf>
    <xf numFmtId="0" fontId="16" fillId="47" borderId="57" xfId="0" applyFont="1" applyFill="1" applyBorder="1"/>
    <xf numFmtId="0" fontId="25" fillId="44" borderId="5" xfId="0" applyFont="1" applyFill="1" applyBorder="1" applyAlignment="1">
      <alignment horizontal="center" vertical="center"/>
    </xf>
    <xf numFmtId="0" fontId="16" fillId="47" borderId="60" xfId="0" applyFont="1" applyFill="1" applyBorder="1" applyAlignment="1">
      <alignment horizontal="center" vertical="center" wrapText="1"/>
    </xf>
    <xf numFmtId="0" fontId="16" fillId="47" borderId="57" xfId="0" applyFont="1" applyFill="1" applyBorder="1" applyAlignment="1">
      <alignment horizontal="center" vertical="center" wrapText="1"/>
    </xf>
    <xf numFmtId="0" fontId="16" fillId="32" borderId="6" xfId="0" applyFont="1" applyFill="1" applyBorder="1" applyAlignment="1">
      <alignment horizontal="center" vertical="center" wrapText="1"/>
    </xf>
    <xf numFmtId="0" fontId="38" fillId="38" borderId="6" xfId="0" applyFont="1" applyFill="1" applyBorder="1" applyAlignment="1">
      <alignment horizontal="center" vertical="center" wrapText="1"/>
    </xf>
    <xf numFmtId="0" fontId="23" fillId="0" borderId="6" xfId="0" applyFont="1" applyBorder="1" applyAlignment="1">
      <alignment horizontal="left" vertical="center" wrapText="1"/>
    </xf>
    <xf numFmtId="0" fontId="23" fillId="0" borderId="60" xfId="0" applyFont="1" applyBorder="1" applyAlignment="1">
      <alignment horizontal="center" vertical="center" wrapText="1"/>
    </xf>
    <xf numFmtId="0" fontId="23" fillId="0" borderId="30" xfId="0" applyFont="1" applyBorder="1" applyAlignment="1">
      <alignment horizontal="left" vertical="center"/>
    </xf>
    <xf numFmtId="0" fontId="16" fillId="46" borderId="5" xfId="0" applyFont="1" applyFill="1" applyBorder="1" applyAlignment="1">
      <alignment horizontal="center" vertical="center" wrapText="1"/>
    </xf>
    <xf numFmtId="0" fontId="23" fillId="19" borderId="23" xfId="0" applyFont="1" applyFill="1" applyBorder="1" applyAlignment="1">
      <alignment horizontal="left" vertical="center" wrapText="1"/>
    </xf>
    <xf numFmtId="0" fontId="23" fillId="19" borderId="60" xfId="0" applyFont="1" applyFill="1" applyBorder="1" applyAlignment="1">
      <alignment vertical="center" wrapText="1"/>
    </xf>
    <xf numFmtId="0" fontId="16" fillId="19" borderId="60" xfId="0" applyFont="1" applyFill="1" applyBorder="1" applyAlignment="1">
      <alignment horizontal="center" vertical="center" wrapText="1"/>
    </xf>
    <xf numFmtId="0" fontId="16" fillId="19" borderId="60" xfId="0" applyFont="1" applyFill="1" applyBorder="1" applyAlignment="1" applyProtection="1">
      <alignment horizontal="left" vertical="center" wrapText="1"/>
      <protection locked="0"/>
    </xf>
    <xf numFmtId="0" fontId="16" fillId="19" borderId="50" xfId="0" applyFont="1" applyFill="1" applyBorder="1" applyAlignment="1">
      <alignment vertical="top" wrapText="1"/>
    </xf>
    <xf numFmtId="0" fontId="16" fillId="0" borderId="9" xfId="0" applyFont="1" applyBorder="1" applyAlignment="1">
      <alignment horizontal="right" vertical="center" wrapText="1"/>
    </xf>
    <xf numFmtId="0" fontId="16" fillId="0" borderId="12" xfId="0" applyFont="1" applyBorder="1"/>
    <xf numFmtId="0" fontId="16" fillId="32" borderId="9" xfId="0" applyFont="1" applyFill="1" applyBorder="1" applyAlignment="1">
      <alignment horizontal="center" vertical="center" wrapText="1"/>
    </xf>
    <xf numFmtId="0" fontId="16" fillId="0" borderId="9" xfId="0" applyFont="1" applyBorder="1"/>
    <xf numFmtId="0" fontId="16" fillId="46" borderId="9" xfId="0" applyFont="1" applyFill="1" applyBorder="1" applyAlignment="1">
      <alignment horizontal="center" vertical="center" wrapText="1"/>
    </xf>
    <xf numFmtId="0" fontId="16" fillId="47" borderId="9" xfId="0" applyFont="1" applyFill="1" applyBorder="1" applyAlignment="1">
      <alignment horizontal="center" vertical="center" wrapText="1"/>
    </xf>
    <xf numFmtId="0" fontId="16" fillId="10" borderId="9" xfId="0" applyFont="1" applyFill="1" applyBorder="1" applyAlignment="1" applyProtection="1">
      <alignment horizontal="left" vertical="center" wrapText="1"/>
      <protection locked="0"/>
    </xf>
    <xf numFmtId="0" fontId="16" fillId="10" borderId="46" xfId="0" applyFont="1" applyFill="1" applyBorder="1" applyAlignment="1">
      <alignment vertical="top" wrapText="1"/>
    </xf>
    <xf numFmtId="0" fontId="38" fillId="38" borderId="7" xfId="0" applyFont="1" applyFill="1" applyBorder="1" applyAlignment="1">
      <alignment horizontal="center" vertical="center" wrapText="1"/>
    </xf>
    <xf numFmtId="0" fontId="25" fillId="12" borderId="30" xfId="0" applyFont="1" applyFill="1" applyBorder="1" applyAlignment="1">
      <alignment horizontal="left" vertical="center"/>
    </xf>
    <xf numFmtId="0" fontId="25" fillId="12" borderId="5" xfId="0" applyFont="1" applyFill="1" applyBorder="1" applyAlignment="1">
      <alignment vertical="center"/>
    </xf>
    <xf numFmtId="0" fontId="25" fillId="12" borderId="5" xfId="0" applyFont="1" applyFill="1" applyBorder="1" applyAlignment="1">
      <alignment horizontal="center" vertical="center"/>
    </xf>
    <xf numFmtId="0" fontId="22" fillId="19" borderId="5" xfId="0" applyFont="1" applyFill="1" applyBorder="1" applyAlignment="1" applyProtection="1">
      <alignment horizontal="left" vertical="center"/>
      <protection locked="0"/>
    </xf>
    <xf numFmtId="0" fontId="22" fillId="12" borderId="47" xfId="0" applyFont="1" applyFill="1" applyBorder="1" applyAlignment="1">
      <alignment vertical="top"/>
    </xf>
    <xf numFmtId="0" fontId="23" fillId="0" borderId="9" xfId="0" applyFont="1" applyBorder="1" applyAlignment="1">
      <alignment horizontal="right" vertical="center" wrapText="1"/>
    </xf>
    <xf numFmtId="0" fontId="23" fillId="46" borderId="9" xfId="0" applyFont="1" applyFill="1" applyBorder="1" applyAlignment="1">
      <alignment horizontal="center" vertical="center" wrapText="1"/>
    </xf>
    <xf numFmtId="49" fontId="23" fillId="47" borderId="18" xfId="0" applyNumberFormat="1" applyFont="1" applyFill="1" applyBorder="1" applyAlignment="1">
      <alignment horizontal="center" vertical="center" wrapText="1"/>
    </xf>
    <xf numFmtId="0" fontId="16" fillId="47" borderId="38" xfId="0" applyFont="1" applyFill="1" applyBorder="1"/>
    <xf numFmtId="0" fontId="23" fillId="46" borderId="7" xfId="0" applyFont="1" applyFill="1" applyBorder="1" applyAlignment="1">
      <alignment horizontal="center" vertical="center" wrapText="1"/>
    </xf>
    <xf numFmtId="49" fontId="23" fillId="47" borderId="25" xfId="0" applyNumberFormat="1" applyFont="1" applyFill="1" applyBorder="1" applyAlignment="1">
      <alignment horizontal="center" vertical="center" wrapText="1"/>
    </xf>
    <xf numFmtId="0" fontId="16" fillId="47" borderId="79" xfId="0" applyFont="1" applyFill="1" applyBorder="1"/>
    <xf numFmtId="0" fontId="23" fillId="47" borderId="9" xfId="0" applyFont="1" applyFill="1" applyBorder="1" applyAlignment="1">
      <alignment horizontal="center" vertical="center" wrapText="1"/>
    </xf>
    <xf numFmtId="0" fontId="23" fillId="32" borderId="5" xfId="0" applyFont="1" applyFill="1" applyBorder="1" applyAlignment="1">
      <alignment horizontal="center" vertical="center" wrapText="1"/>
    </xf>
    <xf numFmtId="0" fontId="16" fillId="14" borderId="6" xfId="0" applyFont="1" applyFill="1" applyBorder="1" applyAlignment="1">
      <alignment horizontal="center" vertical="center" wrapText="1"/>
    </xf>
    <xf numFmtId="0" fontId="23" fillId="14" borderId="6" xfId="0" applyFont="1" applyFill="1" applyBorder="1" applyAlignment="1">
      <alignment horizontal="center" vertical="center" wrapText="1"/>
    </xf>
    <xf numFmtId="0" fontId="23" fillId="32" borderId="10" xfId="0" applyFont="1" applyFill="1" applyBorder="1" applyAlignment="1">
      <alignment horizontal="left" vertical="center"/>
    </xf>
    <xf numFmtId="0" fontId="72" fillId="14" borderId="0" xfId="0" applyFont="1" applyFill="1" applyAlignment="1" applyProtection="1">
      <alignment horizontal="center" vertical="top" wrapText="1"/>
      <protection hidden="1"/>
    </xf>
    <xf numFmtId="1" fontId="72" fillId="14" borderId="0" xfId="0" applyNumberFormat="1" applyFont="1" applyFill="1" applyAlignment="1" applyProtection="1">
      <alignment horizontal="center" vertical="top" wrapText="1"/>
      <protection hidden="1"/>
    </xf>
    <xf numFmtId="9" fontId="72" fillId="14" borderId="0" xfId="0" applyNumberFormat="1" applyFont="1" applyFill="1" applyAlignment="1" applyProtection="1">
      <alignment horizontal="center" vertical="top" wrapText="1"/>
      <protection hidden="1"/>
    </xf>
    <xf numFmtId="9" fontId="72" fillId="14" borderId="0" xfId="0" quotePrefix="1" applyNumberFormat="1" applyFont="1" applyFill="1" applyAlignment="1" applyProtection="1">
      <alignment horizontal="center" vertical="center" wrapText="1"/>
      <protection hidden="1"/>
    </xf>
    <xf numFmtId="0" fontId="72" fillId="14" borderId="0" xfId="0" quotePrefix="1" applyFont="1" applyFill="1" applyAlignment="1" applyProtection="1">
      <alignment horizontal="center" vertical="center" wrapText="1"/>
      <protection hidden="1"/>
    </xf>
    <xf numFmtId="0" fontId="72" fillId="33" borderId="0" xfId="0" quotePrefix="1" applyFont="1" applyFill="1" applyAlignment="1">
      <alignment horizontal="center" vertical="center" wrapText="1"/>
    </xf>
    <xf numFmtId="0" fontId="72" fillId="14" borderId="0" xfId="0" applyFont="1" applyFill="1" applyAlignment="1" applyProtection="1">
      <alignment vertical="top" wrapText="1"/>
      <protection hidden="1"/>
    </xf>
    <xf numFmtId="0" fontId="135" fillId="0" borderId="0" xfId="5" applyFont="1"/>
    <xf numFmtId="0" fontId="138" fillId="0" borderId="0" xfId="5" applyFont="1"/>
    <xf numFmtId="0" fontId="139" fillId="0" borderId="0" xfId="12" applyFont="1" applyAlignment="1">
      <alignment horizontal="left" indent="1" readingOrder="1"/>
    </xf>
    <xf numFmtId="0" fontId="137" fillId="0" borderId="0" xfId="0" applyFont="1" applyAlignment="1">
      <alignment horizontal="left" indent="1" readingOrder="1"/>
    </xf>
    <xf numFmtId="0" fontId="143" fillId="16" borderId="6" xfId="9" applyFont="1" applyFill="1" applyBorder="1" applyAlignment="1">
      <alignment horizontal="left" wrapText="1" indent="1"/>
    </xf>
    <xf numFmtId="0" fontId="139" fillId="0" borderId="6" xfId="5" applyFont="1" applyBorder="1" applyAlignment="1">
      <alignment horizontal="left" vertical="top" indent="1"/>
    </xf>
    <xf numFmtId="0" fontId="144" fillId="0" borderId="0" xfId="5" applyFont="1"/>
    <xf numFmtId="0" fontId="63" fillId="0" borderId="0" xfId="5" applyFont="1" applyAlignment="1">
      <alignment vertical="top"/>
    </xf>
    <xf numFmtId="0" fontId="137" fillId="17" borderId="6" xfId="9" applyFont="1" applyFill="1" applyBorder="1" applyAlignment="1">
      <alignment horizontal="left" indent="1"/>
    </xf>
    <xf numFmtId="0" fontId="137" fillId="18" borderId="6" xfId="9" applyFont="1" applyFill="1" applyBorder="1" applyAlignment="1">
      <alignment horizontal="left" indent="1"/>
    </xf>
    <xf numFmtId="0" fontId="143" fillId="19" borderId="6" xfId="9" applyFont="1" applyFill="1" applyBorder="1" applyAlignment="1">
      <alignment horizontal="left" indent="1"/>
    </xf>
    <xf numFmtId="0" fontId="144" fillId="0" borderId="0" xfId="5" quotePrefix="1" applyFont="1"/>
    <xf numFmtId="0" fontId="145" fillId="0" borderId="0" xfId="5" applyFont="1" applyAlignment="1">
      <alignment horizontal="left" indent="1"/>
    </xf>
    <xf numFmtId="0" fontId="85" fillId="0" borderId="0" xfId="12" applyFont="1" applyAlignment="1">
      <alignment horizontal="left" indent="1"/>
    </xf>
    <xf numFmtId="165" fontId="135" fillId="0" borderId="0" xfId="7" applyNumberFormat="1" applyFont="1" applyAlignment="1">
      <alignment horizontal="left" indent="1"/>
    </xf>
    <xf numFmtId="0" fontId="135" fillId="0" borderId="0" xfId="5" applyFont="1" applyAlignment="1">
      <alignment horizontal="left"/>
    </xf>
    <xf numFmtId="0" fontId="146" fillId="0" borderId="0" xfId="5" applyFont="1"/>
    <xf numFmtId="49" fontId="135" fillId="0" borderId="0" xfId="5" applyNumberFormat="1" applyFont="1"/>
    <xf numFmtId="0" fontId="137" fillId="0" borderId="0" xfId="5" applyFont="1"/>
    <xf numFmtId="0" fontId="139" fillId="0" borderId="0" xfId="5" applyFont="1" applyAlignment="1">
      <alignment horizontal="center" vertical="center" readingOrder="1"/>
    </xf>
    <xf numFmtId="0" fontId="137" fillId="0" borderId="0" xfId="5" applyFont="1" applyAlignment="1">
      <alignment wrapText="1"/>
    </xf>
    <xf numFmtId="0" fontId="137" fillId="0" borderId="0" xfId="0" applyFont="1"/>
    <xf numFmtId="0" fontId="137" fillId="0" borderId="0" xfId="5" applyFont="1" applyAlignment="1">
      <alignment horizontal="left" wrapText="1" indent="1"/>
    </xf>
    <xf numFmtId="0" fontId="76" fillId="0" borderId="0" xfId="5" applyFont="1" applyAlignment="1">
      <alignment horizontal="left" indent="1"/>
    </xf>
    <xf numFmtId="0" fontId="148" fillId="0" borderId="0" xfId="1" applyFont="1" applyAlignment="1" applyProtection="1">
      <alignment horizontal="center" vertical="center"/>
    </xf>
    <xf numFmtId="0" fontId="139" fillId="0" borderId="0" xfId="5" applyFont="1" applyAlignment="1">
      <alignment horizontal="center" vertical="top"/>
    </xf>
    <xf numFmtId="0" fontId="137" fillId="0" borderId="0" xfId="5" applyFont="1" applyAlignment="1">
      <alignment horizontal="center" vertical="top"/>
    </xf>
    <xf numFmtId="0" fontId="63" fillId="0" borderId="0" xfId="12" applyFont="1" applyAlignment="1">
      <alignment horizontal="left" readingOrder="1"/>
    </xf>
    <xf numFmtId="0" fontId="139" fillId="0" borderId="0" xfId="12" applyFont="1" applyAlignment="1">
      <alignment readingOrder="1"/>
    </xf>
    <xf numFmtId="0" fontId="135" fillId="0" borderId="0" xfId="12" applyFont="1"/>
    <xf numFmtId="0" fontId="135" fillId="0" borderId="0" xfId="12" applyFont="1" applyAlignment="1">
      <alignment horizontal="left"/>
    </xf>
    <xf numFmtId="0" fontId="1" fillId="0" borderId="0" xfId="12" applyFont="1" applyAlignment="1">
      <alignment horizontal="left"/>
    </xf>
    <xf numFmtId="0" fontId="139" fillId="0" borderId="0" xfId="5" applyFont="1" applyAlignment="1">
      <alignment horizontal="left" vertical="top"/>
    </xf>
    <xf numFmtId="0" fontId="134" fillId="0" borderId="0" xfId="0" applyFont="1" applyAlignment="1">
      <alignment vertical="center" wrapText="1"/>
    </xf>
    <xf numFmtId="0" fontId="1" fillId="0" borderId="0" xfId="12" applyFont="1" applyAlignment="1">
      <alignment horizontal="left" indent="1"/>
    </xf>
    <xf numFmtId="0" fontId="134" fillId="0" borderId="0" xfId="0" applyFont="1" applyAlignment="1">
      <alignment vertical="center"/>
    </xf>
    <xf numFmtId="0" fontId="135" fillId="0" borderId="0" xfId="5" applyFont="1" applyAlignment="1">
      <alignment horizontal="center" wrapText="1"/>
    </xf>
    <xf numFmtId="49" fontId="135" fillId="0" borderId="0" xfId="5" applyNumberFormat="1" applyFont="1" applyAlignment="1">
      <alignment horizontal="center"/>
    </xf>
    <xf numFmtId="0" fontId="16" fillId="6" borderId="6" xfId="0" applyFont="1" applyFill="1" applyBorder="1" applyAlignment="1" applyProtection="1">
      <alignment vertical="top" wrapText="1"/>
      <protection locked="0"/>
    </xf>
    <xf numFmtId="0" fontId="16" fillId="0" borderId="14" xfId="0" applyFont="1" applyBorder="1" applyAlignment="1">
      <alignment horizontal="left" vertical="center" wrapText="1"/>
    </xf>
    <xf numFmtId="9" fontId="34" fillId="0" borderId="0" xfId="0" applyNumberFormat="1" applyFont="1" applyAlignment="1">
      <alignment vertical="top" wrapText="1"/>
    </xf>
    <xf numFmtId="0" fontId="34" fillId="14" borderId="0" xfId="0" applyFont="1" applyFill="1" applyAlignment="1" applyProtection="1">
      <alignment vertical="top" wrapText="1"/>
      <protection hidden="1"/>
    </xf>
    <xf numFmtId="0" fontId="34" fillId="6" borderId="6" xfId="0" applyFont="1" applyFill="1" applyBorder="1" applyAlignment="1" applyProtection="1">
      <alignment horizontal="left" vertical="top" wrapText="1"/>
      <protection locked="0"/>
    </xf>
    <xf numFmtId="1" fontId="25" fillId="19" borderId="6" xfId="0" applyNumberFormat="1" applyFont="1" applyFill="1" applyBorder="1" applyAlignment="1">
      <alignment horizontal="center" vertical="center"/>
    </xf>
    <xf numFmtId="1" fontId="25" fillId="19" borderId="5" xfId="0" applyNumberFormat="1" applyFont="1" applyFill="1" applyBorder="1" applyAlignment="1">
      <alignment horizontal="center" vertical="center"/>
    </xf>
    <xf numFmtId="1" fontId="23" fillId="0" borderId="6" xfId="0" applyNumberFormat="1" applyFont="1" applyBorder="1" applyAlignment="1">
      <alignment horizontal="center" vertical="center" wrapText="1"/>
    </xf>
    <xf numFmtId="0" fontId="59" fillId="10" borderId="53" xfId="5" applyFont="1" applyFill="1" applyBorder="1" applyAlignment="1">
      <alignment horizontal="left" indent="1"/>
    </xf>
    <xf numFmtId="0" fontId="59" fillId="10" borderId="52" xfId="5" applyFont="1" applyFill="1" applyBorder="1" applyAlignment="1">
      <alignment horizontal="left" indent="1"/>
    </xf>
    <xf numFmtId="0" fontId="16" fillId="10" borderId="5" xfId="0" applyFont="1" applyFill="1" applyBorder="1" applyAlignment="1">
      <alignment horizontal="center" vertical="center" wrapText="1"/>
    </xf>
    <xf numFmtId="0" fontId="16" fillId="6" borderId="5" xfId="0" applyFont="1" applyFill="1" applyBorder="1" applyAlignment="1" applyProtection="1">
      <alignment horizontal="center" vertical="center" wrapText="1"/>
      <protection locked="0"/>
    </xf>
    <xf numFmtId="0" fontId="16" fillId="0" borderId="3" xfId="0" applyFont="1" applyBorder="1" applyAlignment="1">
      <alignment horizontal="left" vertical="top"/>
    </xf>
    <xf numFmtId="0" fontId="34" fillId="0" borderId="16" xfId="0" applyFont="1" applyBorder="1" applyAlignment="1">
      <alignment wrapText="1"/>
    </xf>
    <xf numFmtId="0" fontId="16" fillId="10" borderId="60" xfId="0" applyFont="1" applyFill="1" applyBorder="1" applyAlignment="1">
      <alignment horizontal="left" vertical="top" wrapText="1"/>
    </xf>
    <xf numFmtId="0" fontId="38" fillId="0" borderId="0" xfId="0" applyFont="1" applyAlignment="1">
      <alignment vertical="top" wrapText="1"/>
    </xf>
    <xf numFmtId="0" fontId="153" fillId="0" borderId="0" xfId="0" applyFont="1" applyAlignment="1">
      <alignment vertical="top" wrapText="1"/>
    </xf>
    <xf numFmtId="0" fontId="154" fillId="0" borderId="0" xfId="0" applyFont="1" applyAlignment="1">
      <alignment vertical="top" wrapText="1"/>
    </xf>
    <xf numFmtId="0" fontId="38" fillId="0" borderId="23" xfId="0" applyFont="1" applyBorder="1" applyAlignment="1">
      <alignment horizontal="center" vertical="center" wrapText="1"/>
    </xf>
    <xf numFmtId="0" fontId="16" fillId="0" borderId="10" xfId="0" applyFont="1" applyBorder="1" applyAlignment="1">
      <alignment horizontal="left" vertical="center" wrapText="1"/>
    </xf>
    <xf numFmtId="0" fontId="45" fillId="14" borderId="0" xfId="0" applyFont="1" applyFill="1" applyAlignment="1" applyProtection="1">
      <alignment horizontal="left" vertical="top" wrapText="1"/>
      <protection hidden="1"/>
    </xf>
    <xf numFmtId="0" fontId="0" fillId="14" borderId="0" xfId="0" applyFill="1" applyAlignment="1">
      <alignment horizontal="left" vertical="top" wrapText="1"/>
    </xf>
    <xf numFmtId="0" fontId="16" fillId="14" borderId="0" xfId="0" applyFont="1" applyFill="1" applyAlignment="1">
      <alignment horizontal="center" vertical="top" wrapText="1"/>
    </xf>
    <xf numFmtId="0" fontId="16" fillId="10" borderId="14" xfId="0" applyFont="1" applyFill="1" applyBorder="1" applyAlignment="1">
      <alignment horizontal="center" vertical="center" wrapText="1"/>
    </xf>
    <xf numFmtId="0" fontId="113" fillId="0" borderId="6" xfId="0" applyFont="1" applyBorder="1" applyAlignment="1">
      <alignment vertical="top" wrapText="1"/>
    </xf>
    <xf numFmtId="1" fontId="23" fillId="32" borderId="6" xfId="0" applyNumberFormat="1" applyFont="1" applyFill="1" applyBorder="1" applyAlignment="1">
      <alignment horizontal="center" vertical="center" wrapText="1"/>
    </xf>
    <xf numFmtId="0" fontId="23" fillId="0" borderId="7" xfId="0" applyFont="1" applyBorder="1" applyAlignment="1">
      <alignment horizontal="center" vertical="center"/>
    </xf>
    <xf numFmtId="0" fontId="23" fillId="0" borderId="5" xfId="0" applyFont="1" applyBorder="1" applyAlignment="1">
      <alignment horizontal="right" vertical="center" wrapText="1"/>
    </xf>
    <xf numFmtId="0" fontId="113" fillId="0" borderId="6" xfId="0" applyFont="1" applyBorder="1" applyAlignment="1">
      <alignment horizontal="left" vertical="top"/>
    </xf>
    <xf numFmtId="16" fontId="23" fillId="32" borderId="6" xfId="0" applyNumberFormat="1" applyFont="1" applyFill="1" applyBorder="1" applyAlignment="1">
      <alignment horizontal="center" vertical="center" wrapText="1"/>
    </xf>
    <xf numFmtId="49" fontId="23" fillId="32" borderId="6" xfId="0" applyNumberFormat="1" applyFont="1" applyFill="1" applyBorder="1" applyAlignment="1">
      <alignment horizontal="center" vertical="center" wrapText="1"/>
    </xf>
    <xf numFmtId="0" fontId="34" fillId="14" borderId="0" xfId="0" applyFont="1" applyFill="1" applyAlignment="1">
      <alignment horizontal="center" vertical="top" wrapText="1"/>
    </xf>
    <xf numFmtId="49" fontId="16" fillId="10" borderId="6" xfId="0" applyNumberFormat="1" applyFont="1" applyFill="1" applyBorder="1" applyAlignment="1">
      <alignment horizontal="center" vertical="center" wrapText="1"/>
    </xf>
    <xf numFmtId="1" fontId="25" fillId="20" borderId="9" xfId="0" applyNumberFormat="1" applyFont="1" applyFill="1" applyBorder="1" applyAlignment="1">
      <alignment horizontal="center" vertical="center" wrapText="1"/>
    </xf>
    <xf numFmtId="1" fontId="25" fillId="20" borderId="7" xfId="0" applyNumberFormat="1" applyFont="1" applyFill="1" applyBorder="1" applyAlignment="1">
      <alignment horizontal="center" vertical="center" wrapText="1"/>
    </xf>
    <xf numFmtId="0" fontId="29" fillId="6" borderId="33" xfId="5" applyFont="1" applyFill="1" applyBorder="1" applyAlignment="1">
      <alignment horizontal="center"/>
    </xf>
    <xf numFmtId="0" fontId="29" fillId="6" borderId="34" xfId="5" applyFont="1" applyFill="1" applyBorder="1" applyAlignment="1">
      <alignment horizontal="center"/>
    </xf>
    <xf numFmtId="1" fontId="29" fillId="6" borderId="34" xfId="5" applyNumberFormat="1" applyFont="1" applyFill="1" applyBorder="1" applyAlignment="1">
      <alignment horizontal="center"/>
    </xf>
    <xf numFmtId="0" fontId="29" fillId="6" borderId="35" xfId="5" applyFont="1" applyFill="1" applyBorder="1" applyAlignment="1">
      <alignment horizontal="center"/>
    </xf>
    <xf numFmtId="0" fontId="62" fillId="40" borderId="35" xfId="0" applyFont="1" applyFill="1" applyBorder="1" applyAlignment="1">
      <alignment horizontal="center" vertical="center"/>
    </xf>
    <xf numFmtId="0" fontId="61" fillId="0" borderId="16" xfId="5" applyFont="1" applyBorder="1" applyAlignment="1">
      <alignment horizontal="center" vertical="center" wrapText="1"/>
    </xf>
    <xf numFmtId="0" fontId="23" fillId="0" borderId="23" xfId="0" applyFont="1" applyBorder="1" applyAlignment="1">
      <alignment horizontal="left" vertical="center"/>
    </xf>
    <xf numFmtId="0" fontId="23" fillId="0" borderId="60" xfId="0" applyFont="1" applyBorder="1" applyAlignment="1">
      <alignment vertical="center" wrapText="1"/>
    </xf>
    <xf numFmtId="0" fontId="23" fillId="32" borderId="60" xfId="0" applyFont="1" applyFill="1" applyBorder="1" applyAlignment="1">
      <alignment horizontal="center" vertical="center" wrapText="1"/>
    </xf>
    <xf numFmtId="0" fontId="83" fillId="0" borderId="84" xfId="5" applyFont="1" applyBorder="1" applyAlignment="1">
      <alignment horizontal="left"/>
    </xf>
    <xf numFmtId="0" fontId="83" fillId="0" borderId="84" xfId="5" applyFont="1" applyBorder="1" applyAlignment="1">
      <alignment horizontal="center"/>
    </xf>
    <xf numFmtId="0" fontId="83" fillId="22" borderId="21" xfId="5" applyFont="1" applyFill="1" applyBorder="1" applyAlignment="1">
      <alignment horizontal="center"/>
    </xf>
    <xf numFmtId="0" fontId="16" fillId="0" borderId="48" xfId="0" applyFont="1" applyBorder="1" applyAlignment="1" applyProtection="1">
      <alignment horizontal="left" vertical="top" wrapText="1"/>
      <protection locked="0"/>
    </xf>
    <xf numFmtId="0" fontId="23" fillId="33" borderId="10" xfId="0" applyFont="1" applyFill="1" applyBorder="1" applyAlignment="1">
      <alignment horizontal="left" vertical="center"/>
    </xf>
    <xf numFmtId="0" fontId="23" fillId="33" borderId="6" xfId="0" applyFont="1" applyFill="1" applyBorder="1" applyAlignment="1">
      <alignment horizontal="right" vertical="center" wrapText="1"/>
    </xf>
    <xf numFmtId="0" fontId="15" fillId="12" borderId="10" xfId="0" applyFont="1" applyFill="1" applyBorder="1" applyAlignment="1">
      <alignment horizontal="left" vertical="center"/>
    </xf>
    <xf numFmtId="0" fontId="15" fillId="12" borderId="6" xfId="0" applyFont="1" applyFill="1" applyBorder="1" applyAlignment="1">
      <alignment horizontal="center" vertical="center" wrapText="1"/>
    </xf>
    <xf numFmtId="0" fontId="46" fillId="0" borderId="0" xfId="0" applyFont="1"/>
    <xf numFmtId="0" fontId="15" fillId="12" borderId="6" xfId="0" applyFont="1" applyFill="1" applyBorder="1" applyAlignment="1">
      <alignment vertical="center"/>
    </xf>
    <xf numFmtId="0" fontId="15" fillId="12" borderId="6" xfId="0" applyFont="1" applyFill="1" applyBorder="1" applyAlignment="1">
      <alignment horizontal="center" vertical="center"/>
    </xf>
    <xf numFmtId="1" fontId="15" fillId="12" borderId="6" xfId="0" applyNumberFormat="1" applyFont="1" applyFill="1" applyBorder="1" applyAlignment="1">
      <alignment horizontal="center" vertical="center"/>
    </xf>
    <xf numFmtId="0" fontId="16" fillId="0" borderId="90" xfId="0" applyFont="1" applyBorder="1" applyAlignment="1">
      <alignment horizontal="center" vertical="center" wrapText="1"/>
    </xf>
    <xf numFmtId="0" fontId="158" fillId="6" borderId="6" xfId="0" applyFont="1" applyFill="1" applyBorder="1" applyAlignment="1" applyProtection="1">
      <alignment horizontal="center" vertical="center" wrapText="1"/>
      <protection locked="0"/>
    </xf>
    <xf numFmtId="0" fontId="23" fillId="33" borderId="10" xfId="0" applyFont="1" applyFill="1" applyBorder="1" applyAlignment="1">
      <alignment horizontal="left" vertical="center" wrapText="1"/>
    </xf>
    <xf numFmtId="0" fontId="16" fillId="33" borderId="6" xfId="0" applyFont="1" applyFill="1" applyBorder="1" applyAlignment="1">
      <alignment horizontal="center" vertical="center" wrapText="1"/>
    </xf>
    <xf numFmtId="49" fontId="16" fillId="48" borderId="6" xfId="0" applyNumberFormat="1" applyFont="1" applyFill="1" applyBorder="1" applyAlignment="1">
      <alignment horizontal="center" vertical="center" wrapText="1"/>
    </xf>
    <xf numFmtId="0" fontId="25" fillId="0" borderId="87" xfId="0" applyFont="1" applyBorder="1" applyAlignment="1">
      <alignment vertical="center" wrapText="1"/>
    </xf>
    <xf numFmtId="0" fontId="45" fillId="14" borderId="0" xfId="0" applyFont="1" applyFill="1" applyAlignment="1">
      <alignment horizontal="left" vertical="top" wrapText="1"/>
    </xf>
    <xf numFmtId="9" fontId="16" fillId="0" borderId="6" xfId="0" applyNumberFormat="1" applyFont="1" applyBorder="1" applyAlignment="1">
      <alignment horizontal="left"/>
    </xf>
    <xf numFmtId="0" fontId="16" fillId="0" borderId="175" xfId="0" applyFont="1" applyBorder="1" applyAlignment="1">
      <alignment horizontal="center" vertical="center" wrapText="1"/>
    </xf>
    <xf numFmtId="9" fontId="16" fillId="0" borderId="6" xfId="0" applyNumberFormat="1" applyFont="1" applyBorder="1" applyAlignment="1">
      <alignment horizontal="left" vertical="center"/>
    </xf>
    <xf numFmtId="0" fontId="38" fillId="0" borderId="6" xfId="0" applyFont="1" applyBorder="1" applyAlignment="1">
      <alignment horizontal="left" vertical="top" wrapText="1"/>
    </xf>
    <xf numFmtId="0" fontId="16" fillId="0" borderId="14" xfId="0" applyFont="1" applyBorder="1" applyAlignment="1">
      <alignment vertical="top" wrapText="1"/>
    </xf>
    <xf numFmtId="0" fontId="25" fillId="12" borderId="6" xfId="0" applyFont="1" applyFill="1" applyBorder="1" applyAlignment="1">
      <alignment vertical="top" wrapText="1"/>
    </xf>
    <xf numFmtId="0" fontId="76" fillId="0" borderId="0" xfId="0" applyFont="1" applyAlignment="1">
      <alignment horizontal="center"/>
    </xf>
    <xf numFmtId="0" fontId="76" fillId="49" borderId="0" xfId="0" applyFont="1" applyFill="1"/>
    <xf numFmtId="0" fontId="76" fillId="0" borderId="136" xfId="0" applyFont="1" applyBorder="1" applyAlignment="1">
      <alignment horizontal="left"/>
    </xf>
    <xf numFmtId="0" fontId="23" fillId="33" borderId="6" xfId="0" applyFont="1" applyFill="1" applyBorder="1" applyAlignment="1">
      <alignment horizontal="center" vertical="center" wrapText="1"/>
    </xf>
    <xf numFmtId="0" fontId="25" fillId="12" borderId="1" xfId="0" applyFont="1" applyFill="1" applyBorder="1" applyAlignment="1">
      <alignment horizontal="left" vertical="top" wrapText="1"/>
    </xf>
    <xf numFmtId="0" fontId="25" fillId="12" borderId="38" xfId="0" applyFont="1" applyFill="1" applyBorder="1" applyAlignment="1">
      <alignment horizontal="left" vertical="top" wrapText="1"/>
    </xf>
    <xf numFmtId="0" fontId="0" fillId="0" borderId="0" xfId="0" applyAlignment="1">
      <alignment wrapText="1"/>
    </xf>
    <xf numFmtId="0" fontId="25" fillId="12" borderId="6" xfId="0" applyFont="1" applyFill="1" applyBorder="1" applyAlignment="1">
      <alignment horizontal="left" vertical="top" wrapText="1"/>
    </xf>
    <xf numFmtId="0" fontId="16" fillId="0" borderId="3" xfId="0" applyFont="1" applyBorder="1" applyAlignment="1">
      <alignment vertical="top" wrapText="1"/>
    </xf>
    <xf numFmtId="0" fontId="16" fillId="10" borderId="14" xfId="0" applyFont="1" applyFill="1" applyBorder="1" applyAlignment="1">
      <alignment vertical="top" wrapText="1"/>
    </xf>
    <xf numFmtId="0" fontId="16" fillId="0" borderId="25" xfId="0" applyFont="1" applyBorder="1" applyAlignment="1">
      <alignment vertical="top" wrapText="1"/>
    </xf>
    <xf numFmtId="0" fontId="16" fillId="0" borderId="4" xfId="0" applyFont="1" applyBorder="1" applyAlignment="1">
      <alignment vertical="top" wrapText="1"/>
    </xf>
    <xf numFmtId="49" fontId="23" fillId="48" borderId="6" xfId="0" applyNumberFormat="1" applyFont="1" applyFill="1" applyBorder="1" applyAlignment="1">
      <alignment horizontal="center" vertical="center" wrapText="1"/>
    </xf>
    <xf numFmtId="1" fontId="25" fillId="20" borderId="6" xfId="0" applyNumberFormat="1" applyFont="1" applyFill="1" applyBorder="1" applyAlignment="1">
      <alignment horizontal="center" vertical="center" wrapText="1"/>
    </xf>
    <xf numFmtId="0" fontId="160" fillId="6" borderId="6" xfId="0" applyFont="1" applyFill="1" applyBorder="1" applyAlignment="1" applyProtection="1">
      <alignment horizontal="center" vertical="center" wrapText="1"/>
      <protection locked="0"/>
    </xf>
    <xf numFmtId="0" fontId="23" fillId="0" borderId="0" xfId="0" applyFont="1" applyAlignment="1">
      <alignment horizontal="center" vertical="top" wrapText="1"/>
    </xf>
    <xf numFmtId="0" fontId="16" fillId="51" borderId="6" xfId="0" applyFont="1" applyFill="1" applyBorder="1" applyAlignment="1">
      <alignment horizontal="left" vertical="top" wrapText="1"/>
    </xf>
    <xf numFmtId="0" fontId="16" fillId="0" borderId="28" xfId="0" applyFont="1" applyBorder="1" applyAlignment="1">
      <alignment horizontal="left" vertical="top"/>
    </xf>
    <xf numFmtId="0" fontId="16" fillId="0" borderId="12" xfId="0" applyFont="1" applyBorder="1" applyAlignment="1">
      <alignment horizontal="center" vertical="top" wrapText="1"/>
    </xf>
    <xf numFmtId="0" fontId="23" fillId="0" borderId="12" xfId="0" applyFont="1" applyBorder="1" applyAlignment="1">
      <alignment horizontal="center" vertical="center" wrapText="1"/>
    </xf>
    <xf numFmtId="0" fontId="16" fillId="6" borderId="58" xfId="0" applyFont="1" applyFill="1" applyBorder="1" applyAlignment="1" applyProtection="1">
      <alignment horizontal="left" vertical="top" wrapText="1"/>
      <protection locked="0"/>
    </xf>
    <xf numFmtId="0" fontId="23" fillId="33" borderId="30" xfId="0" applyFont="1" applyFill="1" applyBorder="1" applyAlignment="1">
      <alignment horizontal="left" vertical="center" wrapText="1"/>
    </xf>
    <xf numFmtId="0" fontId="16" fillId="33" borderId="5" xfId="0" applyFont="1" applyFill="1" applyBorder="1" applyAlignment="1">
      <alignment horizontal="center" vertical="center" wrapText="1"/>
    </xf>
    <xf numFmtId="49" fontId="16" fillId="48" borderId="5" xfId="0" applyNumberFormat="1" applyFont="1" applyFill="1" applyBorder="1" applyAlignment="1">
      <alignment horizontal="center" vertical="center" wrapText="1"/>
    </xf>
    <xf numFmtId="49" fontId="34" fillId="0" borderId="0" xfId="68" applyNumberFormat="1" applyFont="1" applyAlignment="1">
      <alignment vertical="top"/>
    </xf>
    <xf numFmtId="0" fontId="16" fillId="0" borderId="62" xfId="0" applyFont="1" applyBorder="1" applyAlignment="1">
      <alignment horizontal="left"/>
    </xf>
    <xf numFmtId="0" fontId="113" fillId="0" borderId="6" xfId="0" applyFont="1" applyBorder="1"/>
    <xf numFmtId="0" fontId="155" fillId="0" borderId="6" xfId="0" applyFont="1" applyBorder="1"/>
    <xf numFmtId="0" fontId="25" fillId="20" borderId="31" xfId="0" applyFont="1" applyFill="1" applyBorder="1" applyAlignment="1">
      <alignment vertical="center"/>
    </xf>
    <xf numFmtId="0" fontId="25" fillId="20" borderId="44" xfId="0" applyFont="1" applyFill="1" applyBorder="1" applyAlignment="1">
      <alignment horizontal="center" vertical="center" wrapText="1"/>
    </xf>
    <xf numFmtId="0" fontId="16" fillId="0" borderId="12" xfId="0" applyFont="1" applyBorder="1" applyAlignment="1">
      <alignment vertical="top" wrapText="1"/>
    </xf>
    <xf numFmtId="0" fontId="72" fillId="0" borderId="12" xfId="0" applyFont="1" applyBorder="1" applyAlignment="1">
      <alignment vertical="top" wrapText="1"/>
    </xf>
    <xf numFmtId="0" fontId="34" fillId="0" borderId="12" xfId="0" applyFont="1" applyBorder="1" applyAlignment="1">
      <alignment vertical="top" wrapText="1"/>
    </xf>
    <xf numFmtId="0" fontId="25" fillId="20" borderId="11" xfId="0" applyFont="1" applyFill="1" applyBorder="1" applyAlignment="1">
      <alignment horizontal="left" vertical="center"/>
    </xf>
    <xf numFmtId="0" fontId="26" fillId="20" borderId="7" xfId="0" applyFont="1" applyFill="1" applyBorder="1" applyAlignment="1">
      <alignment horizontal="center" vertical="center" wrapText="1"/>
    </xf>
    <xf numFmtId="0" fontId="16" fillId="0" borderId="37" xfId="0" applyFont="1" applyBorder="1" applyAlignment="1">
      <alignment vertical="top" wrapText="1"/>
    </xf>
    <xf numFmtId="0" fontId="72" fillId="0" borderId="37" xfId="0" applyFont="1" applyBorder="1" applyAlignment="1">
      <alignment vertical="top" wrapText="1"/>
    </xf>
    <xf numFmtId="0" fontId="34" fillId="0" borderId="37" xfId="0" applyFont="1" applyBorder="1" applyAlignment="1">
      <alignment vertical="top" wrapText="1"/>
    </xf>
    <xf numFmtId="0" fontId="16" fillId="14" borderId="0" xfId="0" applyFont="1" applyFill="1" applyAlignment="1" applyProtection="1">
      <alignment horizontal="left" vertical="top" wrapText="1"/>
      <protection hidden="1"/>
    </xf>
    <xf numFmtId="0" fontId="0" fillId="0" borderId="12" xfId="0" applyBorder="1" applyAlignment="1">
      <alignment horizontal="left" vertical="top" wrapText="1"/>
    </xf>
    <xf numFmtId="0" fontId="25" fillId="0" borderId="12" xfId="0" applyFont="1" applyBorder="1" applyAlignment="1">
      <alignment horizontal="left" vertical="top" wrapText="1"/>
    </xf>
    <xf numFmtId="0" fontId="137" fillId="0" borderId="0" xfId="5" applyFont="1" applyAlignment="1">
      <alignment horizontal="left" indent="1"/>
    </xf>
    <xf numFmtId="9" fontId="16" fillId="0" borderId="6" xfId="0" applyNumberFormat="1" applyFont="1" applyBorder="1" applyAlignment="1">
      <alignment horizontal="left" vertical="top"/>
    </xf>
    <xf numFmtId="0" fontId="16" fillId="0" borderId="12" xfId="0" applyFont="1" applyBorder="1" applyAlignment="1">
      <alignment horizontal="center" vertical="center" wrapText="1"/>
    </xf>
    <xf numFmtId="0" fontId="16" fillId="0" borderId="10" xfId="0" applyFont="1" applyBorder="1" applyAlignment="1">
      <alignment horizontal="center" vertical="top" wrapText="1"/>
    </xf>
    <xf numFmtId="0" fontId="25" fillId="20" borderId="2" xfId="0" applyFont="1" applyFill="1" applyBorder="1" applyAlignment="1">
      <alignment horizontal="center" vertical="center" wrapText="1"/>
    </xf>
    <xf numFmtId="0" fontId="16" fillId="0" borderId="0" xfId="0" applyFont="1" applyAlignment="1" applyProtection="1">
      <alignment horizontal="left" vertical="top" wrapText="1"/>
      <protection hidden="1"/>
    </xf>
    <xf numFmtId="0" fontId="38" fillId="0" borderId="14" xfId="0" applyFont="1" applyBorder="1" applyAlignment="1">
      <alignment horizontal="left" vertical="top"/>
    </xf>
    <xf numFmtId="0" fontId="38" fillId="0" borderId="14" xfId="0" applyFont="1" applyBorder="1" applyAlignment="1">
      <alignment horizontal="left" vertical="top" wrapText="1"/>
    </xf>
    <xf numFmtId="44" fontId="79" fillId="0" borderId="0" xfId="72" applyFont="1" applyFill="1" applyBorder="1" applyAlignment="1">
      <alignment horizontal="center" vertical="center" wrapText="1"/>
    </xf>
    <xf numFmtId="0" fontId="25" fillId="0" borderId="112" xfId="0" applyFont="1" applyBorder="1" applyAlignment="1">
      <alignment horizontal="center" vertical="center"/>
    </xf>
    <xf numFmtId="0" fontId="25" fillId="0" borderId="176" xfId="0" applyFont="1" applyBorder="1" applyAlignment="1">
      <alignment horizontal="center" vertical="center" wrapText="1"/>
    </xf>
    <xf numFmtId="44" fontId="25" fillId="12" borderId="62" xfId="72" applyFont="1" applyFill="1" applyBorder="1" applyAlignment="1">
      <alignment horizontal="left" vertical="top" wrapText="1"/>
    </xf>
    <xf numFmtId="0" fontId="38" fillId="0" borderId="1" xfId="0" applyFont="1" applyBorder="1" applyAlignment="1">
      <alignment horizontal="left" vertical="top" wrapText="1"/>
    </xf>
    <xf numFmtId="0" fontId="16" fillId="10" borderId="0" xfId="0" applyFont="1" applyFill="1" applyAlignment="1">
      <alignment horizontal="left" vertical="center" wrapText="1"/>
    </xf>
    <xf numFmtId="0" fontId="121" fillId="0" borderId="0" xfId="0" applyFont="1" applyAlignment="1">
      <alignment horizontal="center" vertical="top" wrapText="1"/>
    </xf>
    <xf numFmtId="0" fontId="38" fillId="0" borderId="0" xfId="0" applyFont="1" applyAlignment="1">
      <alignment horizontal="left" vertical="top" wrapText="1"/>
    </xf>
    <xf numFmtId="0" fontId="38" fillId="0" borderId="25" xfId="0" applyFont="1" applyBorder="1" applyAlignment="1">
      <alignment horizontal="left" vertical="top" wrapText="1"/>
    </xf>
    <xf numFmtId="0" fontId="72" fillId="33" borderId="0" xfId="0" applyFont="1" applyFill="1" applyAlignment="1">
      <alignment horizontal="left" vertical="top" wrapText="1"/>
    </xf>
    <xf numFmtId="9" fontId="72" fillId="33" borderId="0" xfId="0" applyNumberFormat="1" applyFont="1" applyFill="1" applyAlignment="1">
      <alignment horizontal="left" vertical="top" wrapText="1"/>
    </xf>
    <xf numFmtId="9" fontId="87" fillId="33" borderId="0" xfId="0" applyNumberFormat="1" applyFont="1" applyFill="1" applyAlignment="1">
      <alignment horizontal="left" vertical="top" wrapText="1"/>
    </xf>
    <xf numFmtId="9" fontId="22" fillId="0" borderId="0" xfId="0" applyNumberFormat="1" applyFont="1" applyAlignment="1">
      <alignment horizontal="left" vertical="top" wrapText="1"/>
    </xf>
    <xf numFmtId="0" fontId="87" fillId="33" borderId="0" xfId="0" applyFont="1" applyFill="1" applyAlignment="1">
      <alignment horizontal="left" vertical="top" wrapText="1"/>
    </xf>
    <xf numFmtId="1" fontId="87" fillId="33" borderId="0" xfId="0" applyNumberFormat="1" applyFont="1" applyFill="1" applyAlignment="1">
      <alignment horizontal="left" vertical="top" wrapText="1"/>
    </xf>
    <xf numFmtId="0" fontId="72" fillId="33" borderId="0" xfId="0" quotePrefix="1" applyFont="1" applyFill="1" applyAlignment="1">
      <alignment horizontal="left" vertical="center" wrapText="1"/>
    </xf>
    <xf numFmtId="0" fontId="64" fillId="15" borderId="0" xfId="0" applyFont="1" applyFill="1" applyAlignment="1">
      <alignment vertical="top"/>
    </xf>
    <xf numFmtId="0" fontId="72" fillId="0" borderId="0" xfId="0" applyFont="1" applyAlignment="1">
      <alignment horizontal="center" vertical="center" wrapText="1"/>
    </xf>
    <xf numFmtId="0" fontId="149" fillId="0" borderId="0" xfId="0" applyFont="1"/>
    <xf numFmtId="0" fontId="150" fillId="0" borderId="0" xfId="0" applyFont="1"/>
    <xf numFmtId="0" fontId="64" fillId="0" borderId="0" xfId="0" applyFont="1"/>
    <xf numFmtId="0" fontId="16" fillId="0" borderId="0" xfId="0" applyFont="1" applyAlignment="1">
      <alignment horizontal="left"/>
    </xf>
    <xf numFmtId="0" fontId="15" fillId="12" borderId="60" xfId="0" applyFont="1" applyFill="1" applyBorder="1" applyAlignment="1">
      <alignment horizontal="center" vertical="center" wrapText="1"/>
    </xf>
    <xf numFmtId="0" fontId="25" fillId="12" borderId="48" xfId="0" applyFont="1" applyFill="1" applyBorder="1" applyAlignment="1">
      <alignment horizontal="left" vertical="top" wrapText="1"/>
    </xf>
    <xf numFmtId="0" fontId="16" fillId="0" borderId="39" xfId="0" applyFont="1" applyBorder="1" applyAlignment="1">
      <alignment horizontal="left" vertical="top"/>
    </xf>
    <xf numFmtId="0" fontId="16" fillId="0" borderId="27" xfId="0" applyFont="1" applyBorder="1" applyAlignment="1">
      <alignment horizontal="center" vertical="center" wrapText="1"/>
    </xf>
    <xf numFmtId="0" fontId="16" fillId="0" borderId="7" xfId="0" applyFont="1" applyBorder="1" applyAlignment="1">
      <alignment vertical="top" wrapText="1"/>
    </xf>
    <xf numFmtId="0" fontId="38" fillId="0" borderId="6" xfId="0" applyFont="1" applyBorder="1" applyAlignment="1">
      <alignment vertical="top" wrapText="1"/>
    </xf>
    <xf numFmtId="0" fontId="38" fillId="0" borderId="6" xfId="0" applyFont="1" applyBorder="1" applyAlignment="1">
      <alignment vertical="top"/>
    </xf>
    <xf numFmtId="0" fontId="72" fillId="0" borderId="48" xfId="0" applyFont="1" applyBorder="1" applyAlignment="1">
      <alignment vertical="top" wrapText="1"/>
    </xf>
    <xf numFmtId="49" fontId="23" fillId="0" borderId="6" xfId="0" applyNumberFormat="1" applyFont="1" applyBorder="1" applyAlignment="1">
      <alignment horizontal="center" vertical="center" wrapText="1"/>
    </xf>
    <xf numFmtId="49" fontId="23" fillId="0" borderId="5" xfId="0" applyNumberFormat="1" applyFont="1" applyBorder="1" applyAlignment="1">
      <alignment horizontal="center" vertical="center" wrapText="1"/>
    </xf>
    <xf numFmtId="1" fontId="23" fillId="10" borderId="6" xfId="0" applyNumberFormat="1" applyFont="1" applyFill="1" applyBorder="1" applyAlignment="1">
      <alignment horizontal="center" vertical="center" wrapText="1"/>
    </xf>
    <xf numFmtId="0" fontId="160" fillId="0" borderId="6" xfId="0" applyFont="1" applyBorder="1" applyAlignment="1">
      <alignment horizontal="center" vertical="center" wrapText="1"/>
    </xf>
    <xf numFmtId="1" fontId="23" fillId="0" borderId="7" xfId="0" applyNumberFormat="1" applyFont="1" applyBorder="1" applyAlignment="1">
      <alignment horizontal="center" vertical="center" wrapText="1"/>
    </xf>
    <xf numFmtId="1" fontId="23" fillId="0" borderId="6" xfId="0" applyNumberFormat="1" applyFont="1" applyBorder="1" applyAlignment="1">
      <alignment horizontal="center" vertical="center"/>
    </xf>
    <xf numFmtId="1" fontId="23" fillId="0" borderId="7" xfId="0" applyNumberFormat="1" applyFont="1" applyBorder="1" applyAlignment="1">
      <alignment horizontal="center" vertical="center"/>
    </xf>
    <xf numFmtId="0" fontId="23" fillId="0" borderId="0" xfId="0" applyFont="1"/>
    <xf numFmtId="0" fontId="25" fillId="12" borderId="16" xfId="0" applyFont="1" applyFill="1" applyBorder="1" applyAlignment="1">
      <alignment horizontal="left" vertical="top" wrapText="1"/>
    </xf>
    <xf numFmtId="0" fontId="23" fillId="33" borderId="20" xfId="0" applyFont="1" applyFill="1" applyBorder="1" applyAlignment="1">
      <alignment horizontal="left" vertical="center" wrapText="1"/>
    </xf>
    <xf numFmtId="0" fontId="25" fillId="20" borderId="0" xfId="0" applyFont="1" applyFill="1" applyAlignment="1">
      <alignment horizontal="center" vertical="center" wrapText="1"/>
    </xf>
    <xf numFmtId="0" fontId="22" fillId="20" borderId="0" xfId="0" applyFont="1" applyFill="1" applyAlignment="1">
      <alignment horizontal="center" vertical="center" wrapText="1"/>
    </xf>
    <xf numFmtId="0" fontId="16" fillId="6" borderId="6" xfId="0" applyFont="1" applyFill="1" applyBorder="1" applyAlignment="1">
      <alignment vertical="top" wrapText="1"/>
    </xf>
    <xf numFmtId="0" fontId="23" fillId="33" borderId="10" xfId="0" quotePrefix="1" applyFont="1" applyFill="1" applyBorder="1" applyAlignment="1">
      <alignment horizontal="left" vertical="center" wrapText="1"/>
    </xf>
    <xf numFmtId="0" fontId="23" fillId="2" borderId="10" xfId="0" applyFont="1" applyFill="1" applyBorder="1" applyAlignment="1">
      <alignment horizontal="left" vertical="center" wrapText="1"/>
    </xf>
    <xf numFmtId="0" fontId="16" fillId="0" borderId="10" xfId="0" applyFont="1" applyBorder="1" applyAlignment="1">
      <alignment horizontal="left" vertical="top"/>
    </xf>
    <xf numFmtId="0" fontId="22" fillId="0" borderId="6" xfId="0" applyFont="1" applyBorder="1" applyAlignment="1">
      <alignment vertical="top" wrapText="1"/>
    </xf>
    <xf numFmtId="0" fontId="22" fillId="0" borderId="6" xfId="0" applyFont="1" applyBorder="1" applyAlignment="1">
      <alignment horizontal="left" vertical="top" wrapText="1"/>
    </xf>
    <xf numFmtId="16" fontId="16" fillId="0" borderId="6" xfId="0" applyNumberFormat="1" applyFont="1" applyBorder="1" applyAlignment="1">
      <alignment horizontal="center" vertical="center" wrapText="1"/>
    </xf>
    <xf numFmtId="0" fontId="72" fillId="0" borderId="6" xfId="0" applyFont="1" applyBorder="1" applyAlignment="1">
      <alignment horizontal="left" vertical="top" wrapText="1"/>
    </xf>
    <xf numFmtId="0" fontId="22" fillId="0" borderId="10" xfId="0" applyFont="1" applyBorder="1" applyAlignment="1">
      <alignment horizontal="center" vertical="center" wrapText="1"/>
    </xf>
    <xf numFmtId="0" fontId="159" fillId="50" borderId="48" xfId="0" applyFont="1" applyFill="1" applyBorder="1" applyAlignment="1">
      <alignment horizontal="left" vertical="top" wrapText="1"/>
    </xf>
    <xf numFmtId="0" fontId="16" fillId="51" borderId="48" xfId="0" applyFont="1" applyFill="1" applyBorder="1" applyAlignment="1">
      <alignment horizontal="left" vertical="top" wrapText="1"/>
    </xf>
    <xf numFmtId="0" fontId="159" fillId="50" borderId="48" xfId="0" applyFont="1" applyFill="1" applyBorder="1" applyAlignment="1">
      <alignment vertical="top" wrapText="1"/>
    </xf>
    <xf numFmtId="0" fontId="16" fillId="0" borderId="10" xfId="0" applyFont="1" applyBorder="1" applyAlignment="1">
      <alignment horizontal="center" vertical="center"/>
    </xf>
    <xf numFmtId="0" fontId="26" fillId="20" borderId="25" xfId="0" applyFont="1" applyFill="1" applyBorder="1" applyAlignment="1">
      <alignment horizontal="center" vertical="center" wrapText="1"/>
    </xf>
    <xf numFmtId="0" fontId="26" fillId="20" borderId="14" xfId="0" applyFont="1" applyFill="1" applyBorder="1" applyAlignment="1">
      <alignment horizontal="center" vertical="center" wrapText="1"/>
    </xf>
    <xf numFmtId="0" fontId="22" fillId="20" borderId="25" xfId="0" applyFont="1" applyFill="1" applyBorder="1" applyAlignment="1">
      <alignment horizontal="center" vertical="center" wrapText="1"/>
    </xf>
    <xf numFmtId="0" fontId="25" fillId="12" borderId="44" xfId="0" applyFont="1" applyFill="1" applyBorder="1" applyAlignment="1">
      <alignment horizontal="left" vertical="top" wrapText="1"/>
    </xf>
    <xf numFmtId="0" fontId="16" fillId="0" borderId="10" xfId="0" applyFont="1" applyBorder="1" applyAlignment="1">
      <alignment horizontal="center"/>
    </xf>
    <xf numFmtId="0" fontId="16" fillId="0" borderId="10" xfId="0" applyFont="1" applyBorder="1" applyAlignment="1">
      <alignment horizontal="center" vertical="top"/>
    </xf>
    <xf numFmtId="0" fontId="38" fillId="0" borderId="0" xfId="0" applyFont="1" applyAlignment="1">
      <alignment horizontal="left" vertical="top"/>
    </xf>
    <xf numFmtId="0" fontId="38" fillId="0" borderId="7" xfId="0" applyFont="1" applyBorder="1" applyAlignment="1">
      <alignment horizontal="left" vertical="top" wrapText="1"/>
    </xf>
    <xf numFmtId="0" fontId="23" fillId="33" borderId="15" xfId="0" applyFont="1" applyFill="1" applyBorder="1" applyAlignment="1">
      <alignment horizontal="right" vertical="center"/>
    </xf>
    <xf numFmtId="0" fontId="23" fillId="33" borderId="70" xfId="0" applyFont="1" applyFill="1" applyBorder="1" applyAlignment="1">
      <alignment horizontal="right" vertical="center"/>
    </xf>
    <xf numFmtId="0" fontId="23" fillId="0" borderId="68" xfId="0" applyFont="1" applyBorder="1" applyAlignment="1">
      <alignment horizontal="right" vertical="center"/>
    </xf>
    <xf numFmtId="0" fontId="23" fillId="0" borderId="15" xfId="0" applyFont="1" applyBorder="1" applyAlignment="1">
      <alignment horizontal="right" vertical="center"/>
    </xf>
    <xf numFmtId="0" fontId="23" fillId="0" borderId="15" xfId="0" applyFont="1" applyBorder="1" applyAlignment="1">
      <alignment horizontal="right" vertical="center" wrapText="1"/>
    </xf>
    <xf numFmtId="0" fontId="23" fillId="0" borderId="70" xfId="0" applyFont="1" applyBorder="1" applyAlignment="1">
      <alignment vertical="center" wrapText="1"/>
    </xf>
    <xf numFmtId="0" fontId="15" fillId="12" borderId="63" xfId="0" applyFont="1" applyFill="1" applyBorder="1" applyAlignment="1">
      <alignment vertical="center"/>
    </xf>
    <xf numFmtId="9" fontId="23" fillId="0" borderId="15" xfId="0" applyNumberFormat="1" applyFont="1" applyBorder="1" applyAlignment="1">
      <alignment horizontal="right" vertical="center"/>
    </xf>
    <xf numFmtId="0" fontId="23" fillId="0" borderId="61" xfId="0" applyFont="1" applyBorder="1" applyAlignment="1">
      <alignment horizontal="right" vertical="center" wrapText="1"/>
    </xf>
    <xf numFmtId="0" fontId="23" fillId="0" borderId="68" xfId="0" applyFont="1" applyBorder="1" applyAlignment="1">
      <alignment vertical="center" wrapText="1"/>
    </xf>
    <xf numFmtId="0" fontId="15" fillId="12" borderId="15" xfId="0" applyFont="1" applyFill="1" applyBorder="1" applyAlignment="1">
      <alignment vertical="center"/>
    </xf>
    <xf numFmtId="0" fontId="23" fillId="33" borderId="15" xfId="0" applyFont="1" applyFill="1" applyBorder="1" applyAlignment="1">
      <alignment horizontal="right" vertical="center" wrapText="1"/>
    </xf>
    <xf numFmtId="0" fontId="23" fillId="0" borderId="15" xfId="0" applyFont="1" applyBorder="1" applyAlignment="1">
      <alignment horizontal="right" vertical="top" wrapText="1"/>
    </xf>
    <xf numFmtId="0" fontId="16" fillId="0" borderId="15" xfId="0" applyFont="1" applyBorder="1" applyAlignment="1">
      <alignment vertical="center" wrapText="1"/>
    </xf>
    <xf numFmtId="0" fontId="23" fillId="0" borderId="15" xfId="0" applyFont="1" applyBorder="1" applyAlignment="1">
      <alignment horizontal="center" vertical="center" wrapText="1"/>
    </xf>
    <xf numFmtId="0" fontId="23" fillId="0" borderId="15" xfId="0" applyFont="1" applyBorder="1" applyAlignment="1">
      <alignment horizontal="center" vertical="center"/>
    </xf>
    <xf numFmtId="0" fontId="23" fillId="32" borderId="48" xfId="0" applyFont="1" applyFill="1" applyBorder="1" applyAlignment="1">
      <alignment horizontal="left" vertical="center" wrapText="1"/>
    </xf>
    <xf numFmtId="0" fontId="23" fillId="32" borderId="10" xfId="0" applyFont="1" applyFill="1" applyBorder="1" applyAlignment="1">
      <alignment horizontal="left" vertical="center" wrapText="1"/>
    </xf>
    <xf numFmtId="1" fontId="25" fillId="19" borderId="9" xfId="0" applyNumberFormat="1" applyFont="1" applyFill="1" applyBorder="1" applyAlignment="1">
      <alignment horizontal="center" vertical="center"/>
    </xf>
    <xf numFmtId="1" fontId="25" fillId="19" borderId="46" xfId="0" applyNumberFormat="1" applyFont="1" applyFill="1" applyBorder="1" applyAlignment="1">
      <alignment horizontal="center" vertical="center"/>
    </xf>
    <xf numFmtId="1" fontId="25" fillId="19" borderId="48" xfId="0" applyNumberFormat="1" applyFont="1" applyFill="1" applyBorder="1" applyAlignment="1">
      <alignment horizontal="center" vertical="center"/>
    </xf>
    <xf numFmtId="1" fontId="25" fillId="19" borderId="47" xfId="0" applyNumberFormat="1" applyFont="1" applyFill="1" applyBorder="1" applyAlignment="1">
      <alignment horizontal="center" vertical="center"/>
    </xf>
    <xf numFmtId="1" fontId="23" fillId="0" borderId="7" xfId="68" applyNumberFormat="1" applyFont="1" applyBorder="1" applyAlignment="1">
      <alignment horizontal="center" vertical="center"/>
    </xf>
    <xf numFmtId="1" fontId="23" fillId="0" borderId="49" xfId="68" applyNumberFormat="1" applyFont="1" applyBorder="1" applyAlignment="1">
      <alignment horizontal="center" vertical="center"/>
    </xf>
    <xf numFmtId="0" fontId="16" fillId="32" borderId="12" xfId="0" applyFont="1" applyFill="1" applyBorder="1" applyAlignment="1">
      <alignment horizontal="center" vertical="center"/>
    </xf>
    <xf numFmtId="0" fontId="16" fillId="32" borderId="0" xfId="0" applyFont="1" applyFill="1" applyAlignment="1">
      <alignment horizontal="center" vertical="center"/>
    </xf>
    <xf numFmtId="0" fontId="16" fillId="0" borderId="42" xfId="68" applyFont="1" applyBorder="1" applyAlignment="1">
      <alignment vertical="center"/>
    </xf>
    <xf numFmtId="0" fontId="16" fillId="0" borderId="40" xfId="68" applyFont="1" applyBorder="1" applyAlignment="1">
      <alignment vertical="center"/>
    </xf>
    <xf numFmtId="0" fontId="16" fillId="0" borderId="41" xfId="0" applyFont="1" applyBorder="1" applyAlignment="1">
      <alignment horizontal="right" vertical="center"/>
    </xf>
    <xf numFmtId="0" fontId="23" fillId="32" borderId="39" xfId="68" applyFont="1" applyFill="1" applyBorder="1" applyAlignment="1">
      <alignment horizontal="center" vertical="center"/>
    </xf>
    <xf numFmtId="1" fontId="23" fillId="0" borderId="54" xfId="68" applyNumberFormat="1" applyFont="1" applyBorder="1" applyAlignment="1">
      <alignment horizontal="center" vertical="center"/>
    </xf>
    <xf numFmtId="1" fontId="23" fillId="0" borderId="45" xfId="68" applyNumberFormat="1" applyFont="1" applyBorder="1" applyAlignment="1">
      <alignment horizontal="center" vertical="center"/>
    </xf>
    <xf numFmtId="0" fontId="23" fillId="0" borderId="3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43" xfId="0" applyFont="1" applyBorder="1" applyAlignment="1">
      <alignment horizontal="center" vertical="center" wrapText="1"/>
    </xf>
    <xf numFmtId="0" fontId="25" fillId="37" borderId="61" xfId="68" applyFont="1" applyFill="1" applyBorder="1" applyAlignment="1">
      <alignment horizontal="center" vertical="center"/>
    </xf>
    <xf numFmtId="0" fontId="16" fillId="0" borderId="28" xfId="68" applyFont="1" applyBorder="1" applyAlignment="1">
      <alignment vertical="center"/>
    </xf>
    <xf numFmtId="0" fontId="16" fillId="0" borderId="20" xfId="68" applyFont="1" applyBorder="1" applyAlignment="1">
      <alignment vertical="center"/>
    </xf>
    <xf numFmtId="0" fontId="16" fillId="0" borderId="29" xfId="0" applyFont="1" applyBorder="1" applyAlignment="1">
      <alignment horizontal="right" vertical="center"/>
    </xf>
    <xf numFmtId="0" fontId="23" fillId="0" borderId="24" xfId="0" applyFont="1" applyBorder="1" applyAlignment="1">
      <alignment horizontal="center" vertical="center" wrapText="1"/>
    </xf>
    <xf numFmtId="0" fontId="23" fillId="0" borderId="51" xfId="0" applyFont="1" applyBorder="1" applyAlignment="1">
      <alignment horizontal="center" vertical="center" wrapText="1"/>
    </xf>
    <xf numFmtId="0" fontId="15" fillId="12" borderId="48" xfId="0" applyFont="1" applyFill="1" applyBorder="1" applyAlignment="1">
      <alignment horizontal="center" vertical="center" wrapText="1"/>
    </xf>
    <xf numFmtId="0" fontId="23" fillId="32" borderId="24" xfId="68" applyFont="1" applyFill="1" applyBorder="1" applyAlignment="1">
      <alignment horizontal="center" vertical="center"/>
    </xf>
    <xf numFmtId="1" fontId="23" fillId="0" borderId="8" xfId="68" applyNumberFormat="1" applyFont="1" applyBorder="1" applyAlignment="1">
      <alignment horizontal="center" vertical="center"/>
    </xf>
    <xf numFmtId="1" fontId="23" fillId="0" borderId="51" xfId="68" applyNumberFormat="1" applyFont="1" applyBorder="1" applyAlignment="1">
      <alignment horizontal="center" vertical="center"/>
    </xf>
    <xf numFmtId="49" fontId="23" fillId="32" borderId="5" xfId="0" applyNumberFormat="1" applyFont="1" applyFill="1" applyBorder="1" applyAlignment="1">
      <alignment horizontal="center" vertical="center" wrapText="1"/>
    </xf>
    <xf numFmtId="0" fontId="15" fillId="12" borderId="60" xfId="0" applyFont="1" applyFill="1" applyBorder="1" applyAlignment="1">
      <alignment horizontal="center" vertical="center"/>
    </xf>
    <xf numFmtId="0" fontId="15" fillId="12" borderId="23" xfId="0" applyFont="1" applyFill="1" applyBorder="1" applyAlignment="1">
      <alignment horizontal="left" vertical="center"/>
    </xf>
    <xf numFmtId="0" fontId="15" fillId="12" borderId="60" xfId="0" applyFont="1" applyFill="1" applyBorder="1" applyAlignment="1">
      <alignment vertical="center" wrapText="1"/>
    </xf>
    <xf numFmtId="0" fontId="23" fillId="0" borderId="46" xfId="0" applyFont="1" applyBorder="1" applyAlignment="1">
      <alignment horizontal="center" vertical="center" wrapText="1"/>
    </xf>
    <xf numFmtId="0" fontId="34" fillId="0" borderId="40" xfId="68" applyFont="1" applyBorder="1" applyAlignment="1">
      <alignment vertical="top"/>
    </xf>
    <xf numFmtId="49" fontId="34" fillId="0" borderId="40" xfId="68" applyNumberFormat="1" applyFont="1" applyBorder="1" applyAlignment="1">
      <alignment vertical="top"/>
    </xf>
    <xf numFmtId="49" fontId="34" fillId="0" borderId="41" xfId="68" applyNumberFormat="1" applyFont="1" applyBorder="1" applyAlignment="1">
      <alignment vertical="top"/>
    </xf>
    <xf numFmtId="0" fontId="23" fillId="0" borderId="42" xfId="0" applyFont="1" applyBorder="1" applyAlignment="1">
      <alignment horizontal="center" vertical="center" wrapText="1"/>
    </xf>
    <xf numFmtId="49" fontId="25" fillId="20" borderId="60" xfId="0" applyNumberFormat="1" applyFont="1" applyFill="1" applyBorder="1" applyAlignment="1">
      <alignment horizontal="center" vertical="center" wrapText="1"/>
    </xf>
    <xf numFmtId="0" fontId="160" fillId="0" borderId="37" xfId="0" applyFont="1" applyBorder="1" applyAlignment="1">
      <alignment horizontal="center" vertical="center" wrapText="1"/>
    </xf>
    <xf numFmtId="0" fontId="160" fillId="0" borderId="0" xfId="0" applyFont="1" applyAlignment="1">
      <alignment horizontal="center" vertical="center" wrapText="1"/>
    </xf>
    <xf numFmtId="0" fontId="16" fillId="0" borderId="70" xfId="0" applyFont="1" applyBorder="1" applyAlignment="1">
      <alignment vertical="center" wrapText="1"/>
    </xf>
    <xf numFmtId="0" fontId="23" fillId="32" borderId="13" xfId="0" applyFont="1" applyFill="1" applyBorder="1" applyAlignment="1">
      <alignment horizontal="center" vertical="center" wrapText="1"/>
    </xf>
    <xf numFmtId="0" fontId="25" fillId="12" borderId="23" xfId="0" applyFont="1" applyFill="1" applyBorder="1" applyAlignment="1">
      <alignment horizontal="left" vertical="center"/>
    </xf>
    <xf numFmtId="0" fontId="25" fillId="12" borderId="68" xfId="0" applyFont="1" applyFill="1" applyBorder="1" applyAlignment="1">
      <alignment vertical="center"/>
    </xf>
    <xf numFmtId="0" fontId="25" fillId="12" borderId="60" xfId="0" applyFont="1" applyFill="1" applyBorder="1" applyAlignment="1">
      <alignment horizontal="center" vertical="center"/>
    </xf>
    <xf numFmtId="0" fontId="15" fillId="12" borderId="22" xfId="0" applyFont="1" applyFill="1" applyBorder="1" applyAlignment="1">
      <alignment horizontal="left" vertical="center"/>
    </xf>
    <xf numFmtId="0" fontId="15" fillId="12" borderId="9" xfId="0" applyFont="1" applyFill="1" applyBorder="1" applyAlignment="1">
      <alignment horizontal="center" vertical="center"/>
    </xf>
    <xf numFmtId="0" fontId="15" fillId="12" borderId="9" xfId="0" applyFont="1" applyFill="1" applyBorder="1" applyAlignment="1">
      <alignment horizontal="center" vertical="center" wrapText="1"/>
    </xf>
    <xf numFmtId="0" fontId="16" fillId="0" borderId="61" xfId="0" applyFont="1" applyBorder="1" applyAlignment="1">
      <alignment vertical="center" wrapText="1"/>
    </xf>
    <xf numFmtId="0" fontId="131" fillId="20" borderId="6" xfId="0" applyFont="1" applyFill="1" applyBorder="1" applyAlignment="1">
      <alignment horizontal="center" vertical="center" wrapText="1"/>
    </xf>
    <xf numFmtId="1" fontId="131" fillId="20" borderId="6" xfId="0" applyNumberFormat="1" applyFont="1" applyFill="1" applyBorder="1" applyAlignment="1">
      <alignment horizontal="center" vertical="center" wrapText="1"/>
    </xf>
    <xf numFmtId="0" fontId="23" fillId="0" borderId="18" xfId="0" applyFont="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23" fillId="32" borderId="14" xfId="0" applyFont="1" applyFill="1" applyBorder="1" applyAlignment="1">
      <alignment horizontal="left" vertical="center" wrapText="1"/>
    </xf>
    <xf numFmtId="0" fontId="15" fillId="12" borderId="18" xfId="0" applyFont="1" applyFill="1" applyBorder="1" applyAlignment="1">
      <alignment horizontal="center" vertical="center" wrapText="1"/>
    </xf>
    <xf numFmtId="0" fontId="126" fillId="0" borderId="0" xfId="68" applyFont="1" applyAlignment="1">
      <alignment vertical="top"/>
    </xf>
    <xf numFmtId="0" fontId="16" fillId="32" borderId="22" xfId="0" applyFont="1" applyFill="1" applyBorder="1" applyAlignment="1">
      <alignment horizontal="center" vertical="center"/>
    </xf>
    <xf numFmtId="0" fontId="16" fillId="32" borderId="10" xfId="0" applyFont="1" applyFill="1" applyBorder="1" applyAlignment="1">
      <alignment horizontal="center" vertical="center"/>
    </xf>
    <xf numFmtId="0" fontId="25" fillId="37" borderId="11" xfId="68" applyFont="1" applyFill="1" applyBorder="1" applyAlignment="1">
      <alignment horizontal="center" vertical="center"/>
    </xf>
    <xf numFmtId="49" fontId="2" fillId="0" borderId="0" xfId="5" applyNumberFormat="1" applyFont="1" applyAlignment="1">
      <alignment horizontal="left" indent="2"/>
    </xf>
    <xf numFmtId="0" fontId="29" fillId="0" borderId="20" xfId="0" applyFont="1" applyBorder="1" applyAlignment="1">
      <alignment vertical="top"/>
    </xf>
    <xf numFmtId="0" fontId="16" fillId="0" borderId="48" xfId="0" applyFont="1" applyBorder="1" applyAlignment="1" applyProtection="1">
      <alignment horizontal="left" vertical="center" wrapText="1"/>
      <protection locked="0"/>
    </xf>
    <xf numFmtId="0" fontId="16" fillId="0" borderId="49" xfId="0" applyFont="1" applyBorder="1" applyAlignment="1" applyProtection="1">
      <alignment horizontal="left" vertical="center" wrapText="1"/>
      <protection locked="0"/>
    </xf>
    <xf numFmtId="0" fontId="23" fillId="0" borderId="6"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23" fillId="0" borderId="60" xfId="0" applyFont="1" applyBorder="1" applyAlignment="1" applyProtection="1">
      <alignment horizontal="center" vertical="center" wrapText="1"/>
      <protection locked="0"/>
    </xf>
    <xf numFmtId="0" fontId="23" fillId="10" borderId="6" xfId="0" applyFont="1" applyFill="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1" fontId="23" fillId="0" borderId="6" xfId="0" applyNumberFormat="1" applyFont="1" applyBorder="1" applyAlignment="1" applyProtection="1">
      <alignment horizontal="center" vertical="center" wrapText="1"/>
      <protection locked="0"/>
    </xf>
    <xf numFmtId="1" fontId="16" fillId="0" borderId="6" xfId="0" applyNumberFormat="1" applyFont="1" applyBorder="1" applyProtection="1">
      <protection locked="0"/>
    </xf>
    <xf numFmtId="1" fontId="16" fillId="0" borderId="7" xfId="0" applyNumberFormat="1" applyFont="1" applyBorder="1" applyProtection="1">
      <protection locked="0"/>
    </xf>
    <xf numFmtId="0" fontId="113" fillId="0" borderId="48" xfId="0" applyFont="1" applyBorder="1" applyAlignment="1" applyProtection="1">
      <alignment horizontal="left" vertical="top"/>
      <protection locked="0"/>
    </xf>
    <xf numFmtId="0" fontId="161" fillId="0" borderId="48" xfId="0" applyFont="1" applyBorder="1" applyAlignment="1" applyProtection="1">
      <alignment horizontal="left" vertical="top" wrapText="1"/>
      <protection locked="0"/>
    </xf>
    <xf numFmtId="0" fontId="25" fillId="12" borderId="48" xfId="0"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49" fontId="16" fillId="0" borderId="48" xfId="0" applyNumberFormat="1" applyFont="1" applyBorder="1" applyAlignment="1" applyProtection="1">
      <alignment horizontal="left" vertical="top" wrapText="1"/>
      <protection locked="0"/>
    </xf>
    <xf numFmtId="0" fontId="38" fillId="0" borderId="48" xfId="0" applyFont="1" applyBorder="1" applyAlignment="1" applyProtection="1">
      <alignment horizontal="left" vertical="top" wrapText="1"/>
      <protection locked="0"/>
    </xf>
    <xf numFmtId="0" fontId="16" fillId="0" borderId="49" xfId="0" applyFont="1" applyBorder="1" applyAlignment="1" applyProtection="1">
      <alignment horizontal="left" vertical="top" wrapText="1"/>
      <protection locked="0"/>
    </xf>
    <xf numFmtId="0" fontId="34" fillId="0" borderId="48" xfId="0" applyFont="1" applyBorder="1" applyAlignment="1" applyProtection="1">
      <alignment horizontal="left" vertical="top" wrapText="1"/>
      <protection locked="0"/>
    </xf>
    <xf numFmtId="0" fontId="34" fillId="0" borderId="49" xfId="0" applyFont="1" applyBorder="1" applyAlignment="1" applyProtection="1">
      <alignment horizontal="left" vertical="top" wrapText="1"/>
      <protection locked="0"/>
    </xf>
    <xf numFmtId="1" fontId="25" fillId="20" borderId="6" xfId="0" applyNumberFormat="1" applyFont="1" applyFill="1" applyBorder="1" applyAlignment="1" applyProtection="1">
      <alignment horizontal="center" vertical="center" wrapText="1"/>
      <protection locked="0"/>
    </xf>
    <xf numFmtId="0" fontId="34" fillId="49" borderId="6" xfId="0" applyFont="1" applyFill="1" applyBorder="1" applyAlignment="1" applyProtection="1">
      <alignment horizontal="center" vertical="center" wrapText="1"/>
      <protection locked="0"/>
    </xf>
    <xf numFmtId="0" fontId="16" fillId="0" borderId="6" xfId="0" applyFont="1" applyBorder="1" applyAlignment="1" applyProtection="1">
      <alignment horizontal="left" vertical="top" wrapText="1"/>
      <protection locked="0"/>
    </xf>
    <xf numFmtId="0" fontId="38" fillId="0" borderId="5" xfId="0" applyFont="1" applyBorder="1" applyAlignment="1" applyProtection="1">
      <alignment horizontal="left" vertical="top" wrapText="1"/>
      <protection locked="0"/>
    </xf>
    <xf numFmtId="0" fontId="38" fillId="0" borderId="52" xfId="0" applyFont="1" applyBorder="1" applyAlignment="1" applyProtection="1">
      <alignment horizontal="left" vertical="top" wrapText="1"/>
      <protection locked="0"/>
    </xf>
    <xf numFmtId="0" fontId="16" fillId="0" borderId="81" xfId="0" applyFont="1" applyBorder="1" applyAlignment="1" applyProtection="1">
      <alignment horizontal="left" vertical="top" wrapText="1"/>
      <protection locked="0"/>
    </xf>
    <xf numFmtId="0" fontId="38" fillId="0" borderId="6" xfId="0" applyFont="1" applyBorder="1" applyAlignment="1" applyProtection="1">
      <alignment horizontal="left" vertical="top" wrapText="1"/>
      <protection locked="0"/>
    </xf>
    <xf numFmtId="0" fontId="16" fillId="0" borderId="15" xfId="0" applyFont="1" applyBorder="1" applyAlignment="1" applyProtection="1">
      <alignment horizontal="left" vertical="top" wrapText="1"/>
      <protection locked="0"/>
    </xf>
    <xf numFmtId="0" fontId="162" fillId="0" borderId="0" xfId="0" applyFont="1" applyAlignment="1">
      <alignment vertical="top" wrapText="1"/>
    </xf>
    <xf numFmtId="0" fontId="163" fillId="0" borderId="0" xfId="0" applyFont="1" applyAlignment="1">
      <alignment vertical="top" wrapText="1"/>
    </xf>
    <xf numFmtId="0" fontId="162" fillId="0" borderId="0" xfId="0" applyFont="1" applyAlignment="1" applyProtection="1">
      <alignment vertical="top" wrapText="1"/>
      <protection hidden="1"/>
    </xf>
    <xf numFmtId="0" fontId="162" fillId="0" borderId="0" xfId="0" applyFont="1" applyAlignment="1" applyProtection="1">
      <alignment horizontal="center" vertical="top" wrapText="1"/>
      <protection hidden="1"/>
    </xf>
    <xf numFmtId="0" fontId="34" fillId="0" borderId="0" xfId="0" applyFont="1" applyAlignment="1" applyProtection="1">
      <alignment horizontal="center" vertical="top" wrapText="1"/>
      <protection hidden="1"/>
    </xf>
    <xf numFmtId="0" fontId="16" fillId="33" borderId="0" xfId="0" applyFont="1" applyFill="1" applyAlignment="1" applyProtection="1">
      <alignment horizontal="left" vertical="top" wrapText="1"/>
      <protection locked="0"/>
    </xf>
    <xf numFmtId="0" fontId="72" fillId="33" borderId="0" xfId="0" applyFont="1" applyFill="1" applyAlignment="1" applyProtection="1">
      <alignment vertical="top" wrapText="1"/>
      <protection locked="0"/>
    </xf>
    <xf numFmtId="0" fontId="72" fillId="0" borderId="0" xfId="0" applyFont="1" applyAlignment="1" applyProtection="1">
      <alignment vertical="top" wrapText="1"/>
      <protection locked="0"/>
    </xf>
    <xf numFmtId="0" fontId="72" fillId="33" borderId="0" xfId="0" applyFont="1" applyFill="1" applyAlignment="1" applyProtection="1">
      <alignment horizontal="center" vertical="top" wrapText="1"/>
      <protection locked="0"/>
    </xf>
    <xf numFmtId="0" fontId="72" fillId="33" borderId="0" xfId="0" quotePrefix="1" applyFont="1" applyFill="1" applyAlignment="1" applyProtection="1">
      <alignment horizontal="center" vertical="center" wrapText="1"/>
      <protection locked="0"/>
    </xf>
    <xf numFmtId="0" fontId="34" fillId="33" borderId="0" xfId="0" applyFont="1" applyFill="1" applyAlignment="1" applyProtection="1">
      <alignment horizontal="center" vertical="center" wrapText="1"/>
      <protection locked="0"/>
    </xf>
    <xf numFmtId="0" fontId="16" fillId="0" borderId="0" xfId="0" applyFont="1" applyAlignment="1" applyProtection="1">
      <alignment horizontal="left" vertical="top" wrapText="1"/>
      <protection locked="0"/>
    </xf>
    <xf numFmtId="0" fontId="72" fillId="33" borderId="0" xfId="0" applyFont="1" applyFill="1" applyAlignment="1" applyProtection="1">
      <alignment horizontal="right" vertical="center" wrapText="1"/>
      <protection locked="0"/>
    </xf>
    <xf numFmtId="0" fontId="16" fillId="0" borderId="0" xfId="0" applyFont="1" applyAlignment="1">
      <alignment horizontal="left" vertical="top"/>
    </xf>
    <xf numFmtId="0" fontId="0" fillId="0" borderId="0" xfId="0" applyAlignment="1">
      <alignment horizontal="left" vertical="top"/>
    </xf>
    <xf numFmtId="0" fontId="45" fillId="14" borderId="0" xfId="0" applyFont="1" applyFill="1" applyAlignment="1" applyProtection="1">
      <alignment horizontal="center" vertical="top" wrapText="1"/>
      <protection hidden="1"/>
    </xf>
    <xf numFmtId="0" fontId="0" fillId="14" borderId="0" xfId="0" applyFill="1" applyAlignment="1" applyProtection="1">
      <alignment horizontal="right" vertical="top" wrapText="1"/>
      <protection hidden="1"/>
    </xf>
    <xf numFmtId="0" fontId="0" fillId="0" borderId="60" xfId="0" applyBorder="1" applyAlignment="1">
      <alignment horizontal="center" vertical="top" wrapText="1"/>
    </xf>
    <xf numFmtId="0" fontId="16" fillId="0" borderId="25" xfId="0" applyFont="1" applyBorder="1" applyAlignment="1">
      <alignment horizontal="center" vertical="top" wrapText="1"/>
    </xf>
    <xf numFmtId="1" fontId="15" fillId="12" borderId="60" xfId="0" applyNumberFormat="1" applyFont="1" applyFill="1" applyBorder="1" applyAlignment="1">
      <alignment horizontal="center" vertical="center" wrapText="1"/>
    </xf>
    <xf numFmtId="1" fontId="15" fillId="12" borderId="9" xfId="0" applyNumberFormat="1" applyFont="1" applyFill="1" applyBorder="1" applyAlignment="1">
      <alignment horizontal="center" vertical="center" wrapText="1"/>
    </xf>
    <xf numFmtId="6" fontId="106" fillId="0" borderId="52" xfId="5" applyNumberFormat="1" applyFont="1" applyBorder="1" applyAlignment="1">
      <alignment horizontal="left" indent="2"/>
    </xf>
    <xf numFmtId="0" fontId="16" fillId="52" borderId="0" xfId="0" applyFont="1" applyFill="1" applyAlignment="1">
      <alignment horizontal="center" vertical="center" wrapText="1"/>
    </xf>
    <xf numFmtId="0" fontId="16" fillId="52" borderId="0" xfId="0" applyFont="1" applyFill="1" applyAlignment="1">
      <alignment horizontal="center" vertical="top" wrapText="1"/>
    </xf>
    <xf numFmtId="0" fontId="16" fillId="52" borderId="0" xfId="0" applyFont="1" applyFill="1" applyAlignment="1">
      <alignment horizontal="left" vertical="top" wrapText="1"/>
    </xf>
    <xf numFmtId="0" fontId="22" fillId="52" borderId="0" xfId="0" applyFont="1" applyFill="1" applyAlignment="1">
      <alignment horizontal="left" vertical="top" wrapText="1"/>
    </xf>
    <xf numFmtId="0" fontId="22" fillId="52" borderId="0" xfId="0" applyFont="1" applyFill="1" applyAlignment="1">
      <alignment vertical="top" wrapText="1"/>
    </xf>
    <xf numFmtId="0" fontId="16" fillId="52" borderId="0" xfId="0" applyFont="1" applyFill="1" applyAlignment="1">
      <alignment vertical="top" wrapText="1"/>
    </xf>
    <xf numFmtId="0" fontId="38" fillId="0" borderId="6" xfId="0" applyFont="1" applyBorder="1" applyAlignment="1">
      <alignment wrapText="1"/>
    </xf>
    <xf numFmtId="0" fontId="38" fillId="0" borderId="6" xfId="0" applyFont="1" applyBorder="1" applyAlignment="1" applyProtection="1">
      <alignment horizontal="left" vertical="top"/>
      <protection locked="0"/>
    </xf>
    <xf numFmtId="0" fontId="38" fillId="0" borderId="14" xfId="0" applyFont="1" applyBorder="1" applyAlignment="1">
      <alignment horizontal="left" vertical="center" wrapText="1"/>
    </xf>
    <xf numFmtId="167" fontId="16" fillId="0" borderId="14" xfId="0" applyNumberFormat="1" applyFont="1" applyBorder="1" applyAlignment="1">
      <alignment horizontal="left" wrapText="1"/>
    </xf>
    <xf numFmtId="0" fontId="16" fillId="0" borderId="4" xfId="0" applyFont="1" applyBorder="1" applyAlignment="1">
      <alignment horizontal="left" wrapText="1"/>
    </xf>
    <xf numFmtId="0" fontId="16" fillId="0" borderId="14" xfId="0" applyFont="1" applyBorder="1" applyAlignment="1">
      <alignment horizontal="left" wrapText="1"/>
    </xf>
    <xf numFmtId="0" fontId="16" fillId="0" borderId="3" xfId="0" applyFont="1" applyBorder="1" applyAlignment="1">
      <alignment horizontal="left" wrapText="1"/>
    </xf>
    <xf numFmtId="0" fontId="16" fillId="0" borderId="25" xfId="0" applyFont="1" applyBorder="1" applyAlignment="1">
      <alignment horizontal="left" wrapText="1"/>
    </xf>
    <xf numFmtId="167" fontId="16" fillId="0" borderId="3" xfId="0" applyNumberFormat="1" applyFont="1" applyBorder="1" applyAlignment="1">
      <alignment horizontal="left" wrapText="1"/>
    </xf>
    <xf numFmtId="167" fontId="16" fillId="0" borderId="4" xfId="0" applyNumberFormat="1" applyFont="1" applyBorder="1" applyAlignment="1">
      <alignment horizontal="left" wrapText="1"/>
    </xf>
    <xf numFmtId="0" fontId="16" fillId="0" borderId="87" xfId="0" applyFont="1" applyBorder="1" applyAlignment="1">
      <alignment horizontal="center" vertical="center"/>
    </xf>
    <xf numFmtId="0" fontId="16" fillId="0" borderId="84" xfId="0" applyFont="1" applyBorder="1" applyAlignment="1">
      <alignment horizontal="center" vertical="center"/>
    </xf>
    <xf numFmtId="0" fontId="16" fillId="0" borderId="29" xfId="0" applyFont="1" applyBorder="1" applyAlignment="1">
      <alignment horizontal="center" vertical="center"/>
    </xf>
    <xf numFmtId="0" fontId="16" fillId="0" borderId="37" xfId="0" applyFont="1" applyBorder="1" applyAlignment="1">
      <alignment horizontal="center" vertical="center"/>
    </xf>
    <xf numFmtId="0" fontId="22" fillId="0" borderId="104" xfId="0" applyFont="1" applyBorder="1" applyAlignment="1">
      <alignment vertical="center" wrapText="1"/>
    </xf>
    <xf numFmtId="1" fontId="48" fillId="20" borderId="46" xfId="0" applyNumberFormat="1" applyFont="1" applyFill="1" applyBorder="1" applyAlignment="1">
      <alignment horizontal="center" vertical="center"/>
    </xf>
    <xf numFmtId="0" fontId="137" fillId="0" borderId="0" xfId="0" applyFont="1" applyAlignment="1">
      <alignment horizontal="left" indent="1"/>
    </xf>
    <xf numFmtId="166" fontId="135" fillId="0" borderId="0" xfId="73" applyNumberFormat="1" applyFont="1" applyFill="1" applyBorder="1"/>
    <xf numFmtId="165" fontId="135" fillId="0" borderId="0" xfId="5" applyNumberFormat="1" applyFont="1"/>
    <xf numFmtId="3" fontId="135" fillId="0" borderId="0" xfId="5" applyNumberFormat="1" applyFont="1"/>
    <xf numFmtId="0" fontId="12" fillId="0" borderId="0" xfId="1" applyAlignment="1" applyProtection="1">
      <alignment horizontal="center"/>
    </xf>
    <xf numFmtId="0" fontId="13" fillId="12" borderId="71" xfId="0" applyFont="1" applyFill="1" applyBorder="1" applyAlignment="1">
      <alignment horizontal="left" vertical="top"/>
    </xf>
    <xf numFmtId="0" fontId="13" fillId="12" borderId="38" xfId="0" applyFont="1" applyFill="1" applyBorder="1" applyAlignment="1">
      <alignment horizontal="left" vertical="top"/>
    </xf>
    <xf numFmtId="0" fontId="13" fillId="12" borderId="63" xfId="0" applyFont="1" applyFill="1" applyBorder="1" applyAlignment="1">
      <alignment horizontal="left" vertical="top"/>
    </xf>
    <xf numFmtId="0" fontId="24" fillId="0" borderId="6" xfId="0" applyFont="1" applyBorder="1" applyAlignment="1">
      <alignment horizontal="left" vertical="center" wrapText="1"/>
    </xf>
    <xf numFmtId="0" fontId="49" fillId="0" borderId="14" xfId="3" applyFont="1" applyBorder="1" applyAlignment="1">
      <alignment horizontal="center"/>
    </xf>
    <xf numFmtId="0" fontId="49" fillId="0" borderId="57" xfId="3" applyFont="1" applyBorder="1" applyAlignment="1">
      <alignment horizontal="center"/>
    </xf>
    <xf numFmtId="0" fontId="49" fillId="0" borderId="15" xfId="3" applyFont="1" applyBorder="1" applyAlignment="1">
      <alignment horizontal="center"/>
    </xf>
    <xf numFmtId="0" fontId="47" fillId="0" borderId="77" xfId="0" applyFont="1" applyBorder="1" applyAlignment="1">
      <alignment horizontal="left" vertical="top" wrapText="1"/>
    </xf>
    <xf numFmtId="0" fontId="47" fillId="0" borderId="69" xfId="0" applyFont="1" applyBorder="1" applyAlignment="1">
      <alignment horizontal="left" vertical="top" wrapText="1"/>
    </xf>
    <xf numFmtId="0" fontId="47" fillId="0" borderId="70" xfId="0" applyFont="1" applyBorder="1" applyAlignment="1">
      <alignment horizontal="left" vertical="top" wrapText="1"/>
    </xf>
    <xf numFmtId="0" fontId="13" fillId="12" borderId="28" xfId="0" applyFont="1" applyFill="1" applyBorder="1" applyAlignment="1">
      <alignment horizontal="left" vertical="top"/>
    </xf>
    <xf numFmtId="0" fontId="13" fillId="12" borderId="12" xfId="0" applyFont="1" applyFill="1" applyBorder="1" applyAlignment="1">
      <alignment horizontal="left" vertical="top"/>
    </xf>
    <xf numFmtId="0" fontId="13" fillId="12" borderId="65" xfId="0" applyFont="1" applyFill="1" applyBorder="1" applyAlignment="1">
      <alignment horizontal="left" vertical="top"/>
    </xf>
    <xf numFmtId="0" fontId="139" fillId="0" borderId="0" xfId="12" applyFont="1" applyAlignment="1">
      <alignment horizontal="left" wrapText="1" readingOrder="1"/>
    </xf>
    <xf numFmtId="0" fontId="137" fillId="0" borderId="0" xfId="13" applyFont="1" applyAlignment="1">
      <alignment horizontal="left" vertical="top" wrapText="1" readingOrder="1"/>
    </xf>
    <xf numFmtId="0" fontId="135" fillId="0" borderId="0" xfId="5" applyFont="1" applyAlignment="1">
      <alignment horizontal="left"/>
    </xf>
    <xf numFmtId="0" fontId="85" fillId="0" borderId="0" xfId="12" applyFont="1" applyAlignment="1">
      <alignment horizontal="left"/>
    </xf>
    <xf numFmtId="0" fontId="140" fillId="0" borderId="0" xfId="0" applyFont="1"/>
    <xf numFmtId="1" fontId="137" fillId="0" borderId="6" xfId="0" applyNumberFormat="1" applyFont="1" applyBorder="1" applyAlignment="1">
      <alignment horizontal="right" vertical="top"/>
    </xf>
    <xf numFmtId="0" fontId="137" fillId="0" borderId="6" xfId="0" applyFont="1" applyBorder="1" applyAlignment="1">
      <alignment horizontal="right" vertical="top"/>
    </xf>
    <xf numFmtId="1" fontId="137" fillId="0" borderId="6" xfId="0" quotePrefix="1" applyNumberFormat="1" applyFont="1" applyBorder="1" applyAlignment="1">
      <alignment horizontal="right" vertical="top"/>
    </xf>
    <xf numFmtId="0" fontId="135" fillId="0" borderId="0" xfId="5" applyFont="1"/>
    <xf numFmtId="0" fontId="136" fillId="0" borderId="0" xfId="5" applyFont="1" applyAlignment="1">
      <alignment horizontal="center"/>
    </xf>
    <xf numFmtId="0" fontId="136" fillId="0" borderId="0" xfId="5" applyFont="1" applyAlignment="1">
      <alignment horizontal="center" vertical="center" wrapText="1"/>
    </xf>
    <xf numFmtId="0" fontId="137" fillId="0" borderId="0" xfId="0" applyFont="1" applyAlignment="1">
      <alignment horizontal="left" vertical="top" wrapText="1" readingOrder="1"/>
    </xf>
    <xf numFmtId="0" fontId="136" fillId="0" borderId="0" xfId="5" applyFont="1" applyAlignment="1">
      <alignment horizontal="center" vertical="center"/>
    </xf>
    <xf numFmtId="0" fontId="136" fillId="0" borderId="0" xfId="5" applyFont="1" applyAlignment="1">
      <alignment horizontal="center" vertical="center" readingOrder="1"/>
    </xf>
    <xf numFmtId="0" fontId="137" fillId="0" borderId="0" xfId="12" applyFont="1" applyAlignment="1">
      <alignment horizontal="left" wrapText="1" readingOrder="1"/>
    </xf>
    <xf numFmtId="0" fontId="145" fillId="0" borderId="0" xfId="5" applyFont="1" applyAlignment="1">
      <alignment horizontal="left" indent="1"/>
    </xf>
    <xf numFmtId="0" fontId="137" fillId="0" borderId="0" xfId="5" applyFont="1" applyAlignment="1">
      <alignment wrapText="1"/>
    </xf>
    <xf numFmtId="0" fontId="137" fillId="0" borderId="0" xfId="5" applyFont="1" applyAlignment="1">
      <alignment horizontal="left" wrapText="1" indent="2"/>
    </xf>
    <xf numFmtId="0" fontId="137" fillId="0" borderId="0" xfId="5" applyFont="1" applyAlignment="1">
      <alignment horizontal="left" indent="1"/>
    </xf>
    <xf numFmtId="0" fontId="137" fillId="0" borderId="0" xfId="0" applyFont="1" applyAlignment="1">
      <alignment horizontal="left" indent="1"/>
    </xf>
    <xf numFmtId="0" fontId="137" fillId="0" borderId="0" xfId="5" applyFont="1" applyAlignment="1">
      <alignment horizontal="left" wrapText="1"/>
    </xf>
    <xf numFmtId="0" fontId="0" fillId="0" borderId="0" xfId="0" applyAlignment="1">
      <alignment wrapText="1"/>
    </xf>
    <xf numFmtId="0" fontId="148" fillId="0" borderId="0" xfId="1" applyFont="1" applyAlignment="1" applyProtection="1">
      <alignment horizontal="left" wrapText="1"/>
    </xf>
    <xf numFmtId="0" fontId="85" fillId="0" borderId="0" xfId="5" applyFont="1" applyAlignment="1">
      <alignment horizontal="center" wrapText="1"/>
    </xf>
    <xf numFmtId="0" fontId="135" fillId="0" borderId="0" xfId="12" applyFont="1" applyAlignment="1">
      <alignment horizontal="left" vertical="top" wrapText="1" readingOrder="1"/>
    </xf>
    <xf numFmtId="0" fontId="135" fillId="0" borderId="0" xfId="12" applyFont="1" applyAlignment="1">
      <alignment horizontal="left" vertical="top" wrapText="1"/>
    </xf>
    <xf numFmtId="0" fontId="137" fillId="0" borderId="0" xfId="0" applyFont="1" applyAlignment="1">
      <alignment horizontal="left" wrapText="1" indent="2"/>
    </xf>
    <xf numFmtId="0" fontId="76" fillId="0" borderId="0" xfId="5" applyFont="1" applyAlignment="1">
      <alignment horizontal="left" indent="1"/>
    </xf>
    <xf numFmtId="0" fontId="147" fillId="0" borderId="0" xfId="1" applyFont="1" applyAlignment="1" applyProtection="1">
      <alignment horizontal="center"/>
    </xf>
    <xf numFmtId="0" fontId="148" fillId="0" borderId="0" xfId="1" applyFont="1" applyAlignment="1" applyProtection="1">
      <alignment wrapText="1"/>
    </xf>
    <xf numFmtId="0" fontId="95" fillId="0" borderId="0" xfId="5" applyFont="1" applyAlignment="1">
      <alignment horizontal="center" vertical="center" wrapText="1"/>
    </xf>
    <xf numFmtId="0" fontId="61" fillId="0" borderId="0" xfId="0" applyFont="1" applyAlignment="1">
      <alignment horizontal="center" vertical="center"/>
    </xf>
    <xf numFmtId="0" fontId="96" fillId="0" borderId="0" xfId="5" applyFont="1" applyAlignment="1">
      <alignment horizontal="center" vertical="center" readingOrder="1"/>
    </xf>
    <xf numFmtId="0" fontId="94" fillId="0" borderId="0" xfId="5" applyFont="1" applyAlignment="1">
      <alignment horizontal="center" readingOrder="1"/>
    </xf>
    <xf numFmtId="0" fontId="81" fillId="0" borderId="0" xfId="5" applyFont="1" applyAlignment="1">
      <alignment horizontal="center"/>
    </xf>
    <xf numFmtId="0" fontId="29" fillId="10" borderId="14" xfId="0" applyFont="1" applyFill="1" applyBorder="1" applyAlignment="1">
      <alignment horizontal="left" vertical="center" wrapText="1"/>
    </xf>
    <xf numFmtId="0" fontId="29" fillId="10" borderId="57" xfId="0" applyFont="1" applyFill="1" applyBorder="1" applyAlignment="1">
      <alignment horizontal="left" vertical="center" wrapText="1"/>
    </xf>
    <xf numFmtId="0" fontId="29" fillId="10" borderId="52" xfId="0" applyFont="1" applyFill="1" applyBorder="1" applyAlignment="1">
      <alignment horizontal="left" vertical="center" wrapText="1"/>
    </xf>
    <xf numFmtId="0" fontId="15" fillId="20" borderId="18" xfId="0" applyFont="1" applyFill="1" applyBorder="1" applyAlignment="1">
      <alignment horizontal="left" vertical="center" wrapText="1"/>
    </xf>
    <xf numFmtId="0" fontId="15" fillId="20" borderId="38" xfId="0" applyFont="1" applyFill="1" applyBorder="1" applyAlignment="1">
      <alignment horizontal="left" vertical="center" wrapText="1"/>
    </xf>
    <xf numFmtId="0" fontId="15" fillId="20" borderId="58" xfId="0" applyFont="1" applyFill="1" applyBorder="1" applyAlignment="1">
      <alignment horizontal="left" vertical="center" wrapText="1"/>
    </xf>
    <xf numFmtId="0" fontId="24" fillId="0" borderId="14" xfId="0" applyFont="1" applyBorder="1" applyAlignment="1">
      <alignment horizontal="left" vertical="top" wrapText="1"/>
    </xf>
    <xf numFmtId="0" fontId="24" fillId="0" borderId="57" xfId="0" applyFont="1" applyBorder="1" applyAlignment="1">
      <alignment horizontal="left" vertical="top" wrapText="1"/>
    </xf>
    <xf numFmtId="0" fontId="24" fillId="0" borderId="52" xfId="0" applyFont="1" applyBorder="1" applyAlignment="1">
      <alignment horizontal="left" vertical="top" wrapText="1"/>
    </xf>
    <xf numFmtId="0" fontId="23" fillId="0" borderId="14" xfId="0" applyFont="1" applyBorder="1" applyAlignment="1">
      <alignment horizontal="left" vertical="center" wrapText="1"/>
    </xf>
    <xf numFmtId="0" fontId="23" fillId="0" borderId="57" xfId="0" applyFont="1" applyBorder="1" applyAlignment="1">
      <alignment horizontal="left" vertical="center" wrapText="1"/>
    </xf>
    <xf numFmtId="0" fontId="23" fillId="0" borderId="52" xfId="0" applyFont="1" applyBorder="1" applyAlignment="1">
      <alignment horizontal="left" vertical="center" wrapText="1"/>
    </xf>
    <xf numFmtId="0" fontId="29" fillId="10" borderId="25" xfId="0" applyFont="1" applyFill="1" applyBorder="1" applyAlignment="1">
      <alignment horizontal="left" vertical="center" wrapText="1"/>
    </xf>
    <xf numFmtId="0" fontId="29" fillId="10" borderId="79" xfId="0" applyFont="1" applyFill="1" applyBorder="1" applyAlignment="1">
      <alignment horizontal="left" vertical="center" wrapText="1"/>
    </xf>
    <xf numFmtId="0" fontId="29" fillId="10" borderId="81" xfId="0" applyFont="1" applyFill="1" applyBorder="1" applyAlignment="1">
      <alignment horizontal="left" vertical="center" wrapText="1"/>
    </xf>
    <xf numFmtId="0" fontId="29" fillId="6" borderId="30" xfId="0" applyFont="1" applyFill="1" applyBorder="1" applyAlignment="1">
      <alignment horizontal="center" vertical="center"/>
    </xf>
    <xf numFmtId="0" fontId="29" fillId="6" borderId="31" xfId="0" applyFont="1" applyFill="1" applyBorder="1" applyAlignment="1">
      <alignment horizontal="center" vertical="center"/>
    </xf>
    <xf numFmtId="0" fontId="29" fillId="6" borderId="39" xfId="0" applyFont="1" applyFill="1" applyBorder="1" applyAlignment="1">
      <alignment horizontal="center" vertical="center"/>
    </xf>
    <xf numFmtId="0" fontId="59" fillId="10" borderId="0" xfId="5" applyFont="1" applyFill="1" applyAlignment="1">
      <alignment horizontal="left" indent="4"/>
    </xf>
    <xf numFmtId="0" fontId="59" fillId="10" borderId="16" xfId="5" applyFont="1" applyFill="1" applyBorder="1" applyAlignment="1">
      <alignment horizontal="left" indent="4"/>
    </xf>
    <xf numFmtId="8" fontId="65" fillId="39" borderId="1" xfId="5" applyNumberFormat="1" applyFont="1" applyFill="1" applyBorder="1" applyAlignment="1">
      <alignment horizontal="left" indent="2"/>
    </xf>
    <xf numFmtId="0" fontId="59" fillId="0" borderId="20" xfId="5" applyFont="1" applyBorder="1" applyAlignment="1">
      <alignment horizontal="center"/>
    </xf>
    <xf numFmtId="0" fontId="59" fillId="0" borderId="0" xfId="5" applyFont="1" applyAlignment="1">
      <alignment horizontal="center"/>
    </xf>
    <xf numFmtId="0" fontId="59" fillId="0" borderId="16" xfId="5" applyFont="1" applyBorder="1" applyAlignment="1">
      <alignment horizontal="center"/>
    </xf>
    <xf numFmtId="1" fontId="61" fillId="0" borderId="0" xfId="0" quotePrefix="1" applyNumberFormat="1" applyFont="1" applyAlignment="1">
      <alignment horizontal="right" vertical="top" indent="2"/>
    </xf>
    <xf numFmtId="1" fontId="61" fillId="0" borderId="0" xfId="0" applyNumberFormat="1" applyFont="1" applyAlignment="1">
      <alignment horizontal="right" vertical="top" indent="2"/>
    </xf>
    <xf numFmtId="0" fontId="24" fillId="0" borderId="14" xfId="0" applyFont="1" applyBorder="1" applyAlignment="1">
      <alignment horizontal="left" vertical="center" wrapText="1"/>
    </xf>
    <xf numFmtId="0" fontId="24" fillId="0" borderId="57" xfId="0" applyFont="1" applyBorder="1" applyAlignment="1">
      <alignment horizontal="left" vertical="center" wrapText="1"/>
    </xf>
    <xf numFmtId="0" fontId="24" fillId="0" borderId="52" xfId="0" applyFont="1" applyBorder="1" applyAlignment="1">
      <alignment horizontal="left" vertical="center" wrapText="1"/>
    </xf>
    <xf numFmtId="0" fontId="29" fillId="10" borderId="14" xfId="0" quotePrefix="1" applyFont="1" applyFill="1" applyBorder="1" applyAlignment="1">
      <alignment horizontal="left" vertical="center" wrapText="1"/>
    </xf>
    <xf numFmtId="0" fontId="29" fillId="10" borderId="57" xfId="0" quotePrefix="1" applyFont="1" applyFill="1" applyBorder="1" applyAlignment="1">
      <alignment horizontal="left" vertical="center" wrapText="1"/>
    </xf>
    <xf numFmtId="0" fontId="29" fillId="10" borderId="52" xfId="0" quotePrefix="1" applyFont="1" applyFill="1" applyBorder="1" applyAlignment="1">
      <alignment horizontal="left" vertical="center" wrapText="1"/>
    </xf>
    <xf numFmtId="0" fontId="29" fillId="10" borderId="25" xfId="0" applyFont="1" applyFill="1" applyBorder="1" applyAlignment="1">
      <alignment horizontal="left" vertical="top" wrapText="1"/>
    </xf>
    <xf numFmtId="0" fontId="29" fillId="10" borderId="79" xfId="0" applyFont="1" applyFill="1" applyBorder="1" applyAlignment="1">
      <alignment horizontal="left" vertical="top" wrapText="1"/>
    </xf>
    <xf numFmtId="0" fontId="29" fillId="10" borderId="81" xfId="0" applyFont="1" applyFill="1" applyBorder="1" applyAlignment="1">
      <alignment horizontal="left" vertical="top" wrapText="1"/>
    </xf>
    <xf numFmtId="0" fontId="89" fillId="22" borderId="170" xfId="4" applyFont="1" applyFill="1" applyBorder="1" applyAlignment="1">
      <alignment horizontal="center" vertical="center"/>
    </xf>
    <xf numFmtId="0" fontId="89" fillId="22" borderId="171" xfId="4" applyFont="1" applyFill="1" applyBorder="1" applyAlignment="1">
      <alignment horizontal="center" vertical="center"/>
    </xf>
    <xf numFmtId="0" fontId="89" fillId="22" borderId="172" xfId="4" applyFont="1" applyFill="1" applyBorder="1" applyAlignment="1">
      <alignment horizontal="center" vertical="center"/>
    </xf>
    <xf numFmtId="0" fontId="89" fillId="22" borderId="163" xfId="4" applyFont="1" applyFill="1" applyBorder="1" applyAlignment="1">
      <alignment horizontal="center" vertical="center" wrapText="1"/>
    </xf>
    <xf numFmtId="0" fontId="89" fillId="22" borderId="164" xfId="4" applyFont="1" applyFill="1" applyBorder="1" applyAlignment="1">
      <alignment horizontal="center" vertical="center" wrapText="1"/>
    </xf>
    <xf numFmtId="1" fontId="25" fillId="20" borderId="161" xfId="0" applyNumberFormat="1" applyFont="1" applyFill="1" applyBorder="1" applyAlignment="1">
      <alignment horizontal="center" vertical="center"/>
    </xf>
    <xf numFmtId="1" fontId="25" fillId="20" borderId="162" xfId="0" applyNumberFormat="1" applyFont="1" applyFill="1" applyBorder="1" applyAlignment="1">
      <alignment horizontal="center" vertical="center"/>
    </xf>
    <xf numFmtId="0" fontId="29" fillId="10" borderId="14" xfId="0" applyFont="1" applyFill="1" applyBorder="1" applyAlignment="1">
      <alignment horizontal="left" vertical="top" wrapText="1"/>
    </xf>
    <xf numFmtId="0" fontId="29" fillId="10" borderId="57" xfId="0" applyFont="1" applyFill="1" applyBorder="1" applyAlignment="1">
      <alignment horizontal="left" vertical="top" wrapText="1"/>
    </xf>
    <xf numFmtId="0" fontId="29" fillId="10" borderId="52" xfId="0" applyFont="1" applyFill="1" applyBorder="1" applyAlignment="1">
      <alignment horizontal="left" vertical="top" wrapText="1"/>
    </xf>
    <xf numFmtId="0" fontId="81" fillId="0" borderId="28" xfId="5" applyFont="1" applyBorder="1" applyAlignment="1">
      <alignment horizontal="center" wrapText="1"/>
    </xf>
    <xf numFmtId="0" fontId="81" fillId="0" borderId="12" xfId="5" applyFont="1" applyBorder="1" applyAlignment="1">
      <alignment horizontal="center" wrapText="1"/>
    </xf>
    <xf numFmtId="0" fontId="0" fillId="0" borderId="12" xfId="0" applyBorder="1" applyAlignment="1">
      <alignment wrapText="1"/>
    </xf>
    <xf numFmtId="0" fontId="0" fillId="0" borderId="36" xfId="0" applyBorder="1" applyAlignment="1">
      <alignment wrapText="1"/>
    </xf>
    <xf numFmtId="0" fontId="97" fillId="0" borderId="29" xfId="0" applyFont="1" applyBorder="1" applyAlignment="1">
      <alignment horizontal="center" wrapText="1"/>
    </xf>
    <xf numFmtId="0" fontId="94" fillId="0" borderId="37" xfId="0" applyFont="1" applyBorder="1" applyAlignment="1">
      <alignment horizontal="center" wrapText="1"/>
    </xf>
    <xf numFmtId="0" fontId="94" fillId="0" borderId="17" xfId="0" applyFont="1" applyBorder="1" applyAlignment="1">
      <alignment horizontal="center" wrapText="1"/>
    </xf>
    <xf numFmtId="0" fontId="59" fillId="10" borderId="57" xfId="5" applyFont="1" applyFill="1" applyBorder="1" applyAlignment="1">
      <alignment horizontal="left" indent="1"/>
    </xf>
    <xf numFmtId="0" fontId="50" fillId="22" borderId="28" xfId="0" applyFont="1" applyFill="1" applyBorder="1" applyAlignment="1">
      <alignment horizontal="center" vertical="center"/>
    </xf>
    <xf numFmtId="0" fontId="50" fillId="22" borderId="12" xfId="0" applyFont="1" applyFill="1" applyBorder="1" applyAlignment="1">
      <alignment horizontal="center" vertical="center"/>
    </xf>
    <xf numFmtId="0" fontId="50" fillId="22" borderId="36" xfId="0" applyFont="1" applyFill="1" applyBorder="1" applyAlignment="1">
      <alignment horizontal="center" vertical="center"/>
    </xf>
    <xf numFmtId="0" fontId="78" fillId="0" borderId="20" xfId="5" applyFont="1" applyBorder="1" applyAlignment="1">
      <alignment horizontal="left"/>
    </xf>
    <xf numFmtId="0" fontId="78" fillId="0" borderId="0" xfId="5" applyFont="1" applyAlignment="1">
      <alignment horizontal="left"/>
    </xf>
    <xf numFmtId="0" fontId="78" fillId="0" borderId="16" xfId="5" applyFont="1" applyBorder="1" applyAlignment="1">
      <alignment horizontal="left"/>
    </xf>
    <xf numFmtId="0" fontId="59" fillId="10" borderId="1" xfId="5" applyFont="1" applyFill="1" applyBorder="1" applyAlignment="1">
      <alignment horizontal="left" indent="1"/>
    </xf>
    <xf numFmtId="0" fontId="59" fillId="10" borderId="52" xfId="5" applyFont="1" applyFill="1" applyBorder="1" applyAlignment="1">
      <alignment horizontal="left" indent="1"/>
    </xf>
    <xf numFmtId="3" fontId="59" fillId="10" borderId="57" xfId="5" applyNumberFormat="1" applyFont="1" applyFill="1" applyBorder="1" applyAlignment="1">
      <alignment horizontal="left" indent="1"/>
    </xf>
    <xf numFmtId="3" fontId="59" fillId="10" borderId="52" xfId="5" applyNumberFormat="1" applyFont="1" applyFill="1" applyBorder="1" applyAlignment="1">
      <alignment horizontal="left" indent="1"/>
    </xf>
    <xf numFmtId="0" fontId="65" fillId="39" borderId="57" xfId="5" applyFont="1" applyFill="1" applyBorder="1" applyAlignment="1">
      <alignment horizontal="left" indent="2"/>
    </xf>
    <xf numFmtId="0" fontId="93" fillId="39" borderId="57" xfId="0" applyFont="1" applyFill="1" applyBorder="1" applyAlignment="1">
      <alignment horizontal="left" indent="2"/>
    </xf>
    <xf numFmtId="0" fontId="0" fillId="0" borderId="57" xfId="0" applyBorder="1" applyAlignment="1">
      <alignment horizontal="left" indent="2"/>
    </xf>
    <xf numFmtId="0" fontId="59" fillId="10" borderId="57" xfId="5" applyFont="1" applyFill="1" applyBorder="1" applyAlignment="1" applyProtection="1">
      <alignment horizontal="left" indent="1"/>
      <protection locked="0"/>
    </xf>
    <xf numFmtId="0" fontId="59" fillId="10" borderId="52" xfId="5" applyFont="1" applyFill="1" applyBorder="1" applyAlignment="1" applyProtection="1">
      <alignment horizontal="left" indent="1"/>
      <protection locked="0"/>
    </xf>
    <xf numFmtId="0" fontId="74" fillId="20" borderId="165" xfId="0" applyFont="1" applyFill="1" applyBorder="1" applyAlignment="1">
      <alignment horizontal="center" vertical="center" wrapText="1"/>
    </xf>
    <xf numFmtId="0" fontId="74" fillId="20" borderId="12" xfId="0" applyFont="1" applyFill="1" applyBorder="1" applyAlignment="1">
      <alignment horizontal="center" vertical="center" wrapText="1"/>
    </xf>
    <xf numFmtId="0" fontId="74" fillId="20" borderId="36" xfId="0" applyFont="1" applyFill="1" applyBorder="1" applyAlignment="1">
      <alignment horizontal="center" vertical="center" wrapText="1"/>
    </xf>
    <xf numFmtId="0" fontId="74" fillId="20" borderId="166"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16" xfId="0" applyFont="1" applyFill="1" applyBorder="1" applyAlignment="1">
      <alignment horizontal="center" vertical="center" wrapText="1"/>
    </xf>
    <xf numFmtId="0" fontId="74" fillId="20" borderId="167" xfId="0" applyFont="1" applyFill="1" applyBorder="1" applyAlignment="1">
      <alignment horizontal="center" vertical="center" wrapText="1"/>
    </xf>
    <xf numFmtId="0" fontId="74" fillId="20" borderId="168" xfId="0" applyFont="1" applyFill="1" applyBorder="1" applyAlignment="1">
      <alignment horizontal="center" vertical="center" wrapText="1"/>
    </xf>
    <xf numFmtId="0" fontId="74" fillId="20" borderId="169" xfId="0" applyFont="1" applyFill="1" applyBorder="1" applyAlignment="1">
      <alignment horizontal="center" vertical="center" wrapText="1"/>
    </xf>
    <xf numFmtId="0" fontId="15" fillId="20" borderId="135" xfId="0" applyFont="1" applyFill="1" applyBorder="1" applyAlignment="1">
      <alignment horizontal="left" vertical="center" wrapText="1"/>
    </xf>
    <xf numFmtId="0" fontId="15" fillId="20" borderId="173" xfId="0" applyFont="1" applyFill="1" applyBorder="1" applyAlignment="1">
      <alignment horizontal="left" vertical="center" wrapText="1"/>
    </xf>
    <xf numFmtId="0" fontId="15" fillId="20" borderId="174" xfId="0" applyFont="1" applyFill="1" applyBorder="1" applyAlignment="1">
      <alignment horizontal="left" vertical="center" wrapText="1"/>
    </xf>
    <xf numFmtId="8" fontId="65" fillId="39" borderId="57" xfId="5" applyNumberFormat="1" applyFont="1" applyFill="1" applyBorder="1" applyAlignment="1" applyProtection="1">
      <alignment horizontal="left" indent="2"/>
      <protection locked="0"/>
    </xf>
    <xf numFmtId="8" fontId="93" fillId="39" borderId="57" xfId="0" applyNumberFormat="1" applyFont="1" applyFill="1" applyBorder="1" applyAlignment="1" applyProtection="1">
      <alignment horizontal="left" indent="2"/>
      <protection locked="0"/>
    </xf>
    <xf numFmtId="0" fontId="86" fillId="22" borderId="115" xfId="5" applyFont="1" applyFill="1" applyBorder="1" applyAlignment="1">
      <alignment horizontal="center" vertical="center"/>
    </xf>
    <xf numFmtId="0" fontId="86" fillId="22" borderId="110" xfId="5" applyFont="1" applyFill="1" applyBorder="1" applyAlignment="1">
      <alignment horizontal="center" vertical="center"/>
    </xf>
    <xf numFmtId="0" fontId="86" fillId="22" borderId="59" xfId="5" applyFont="1" applyFill="1" applyBorder="1" applyAlignment="1">
      <alignment horizontal="center" vertical="center"/>
    </xf>
    <xf numFmtId="0" fontId="61" fillId="0" borderId="20" xfId="5" applyFont="1" applyBorder="1" applyAlignment="1">
      <alignment horizontal="left" vertical="center" wrapText="1"/>
    </xf>
    <xf numFmtId="0" fontId="61" fillId="0" borderId="0" xfId="5" applyFont="1" applyAlignment="1">
      <alignment horizontal="left" vertical="center" wrapText="1"/>
    </xf>
    <xf numFmtId="0" fontId="82" fillId="0" borderId="0" xfId="5" applyFont="1" applyAlignment="1">
      <alignment horizontal="center"/>
    </xf>
    <xf numFmtId="0" fontId="84" fillId="22" borderId="0" xfId="5" applyFont="1" applyFill="1" applyAlignment="1">
      <alignment horizontal="left"/>
    </xf>
    <xf numFmtId="0" fontId="0" fillId="0" borderId="0" xfId="0"/>
    <xf numFmtId="0" fontId="75" fillId="22" borderId="20" xfId="5" applyFont="1" applyFill="1" applyBorder="1" applyAlignment="1">
      <alignment horizontal="left" vertical="top" wrapText="1"/>
    </xf>
    <xf numFmtId="0" fontId="75" fillId="22" borderId="0" xfId="5" applyFont="1" applyFill="1" applyAlignment="1">
      <alignment horizontal="left" vertical="top" wrapText="1"/>
    </xf>
    <xf numFmtId="0" fontId="75" fillId="22" borderId="16" xfId="5" applyFont="1" applyFill="1" applyBorder="1" applyAlignment="1">
      <alignment horizontal="left" vertical="top" wrapText="1"/>
    </xf>
    <xf numFmtId="0" fontId="75" fillId="10" borderId="20" xfId="5" applyFont="1" applyFill="1" applyBorder="1" applyAlignment="1">
      <alignment horizontal="center" vertical="top" wrapText="1"/>
    </xf>
    <xf numFmtId="0" fontId="75" fillId="10" borderId="0" xfId="5" applyFont="1" applyFill="1" applyAlignment="1">
      <alignment horizontal="center" vertical="top" wrapText="1"/>
    </xf>
    <xf numFmtId="0" fontId="75" fillId="10" borderId="16" xfId="5" applyFont="1" applyFill="1" applyBorder="1" applyAlignment="1">
      <alignment horizontal="center" vertical="top" wrapText="1"/>
    </xf>
    <xf numFmtId="0" fontId="59" fillId="10" borderId="0" xfId="5" applyFont="1" applyFill="1" applyAlignment="1" applyProtection="1">
      <alignment horizontal="left" indent="4"/>
      <protection locked="0"/>
    </xf>
    <xf numFmtId="0" fontId="59" fillId="10" borderId="16" xfId="5" applyFont="1" applyFill="1" applyBorder="1" applyAlignment="1" applyProtection="1">
      <alignment horizontal="left" indent="4"/>
      <protection locked="0"/>
    </xf>
    <xf numFmtId="0" fontId="16" fillId="10" borderId="5" xfId="4" applyFont="1" applyFill="1" applyBorder="1" applyAlignment="1">
      <alignment horizontal="left" vertical="center" wrapText="1"/>
    </xf>
    <xf numFmtId="0" fontId="0" fillId="0" borderId="5" xfId="0" applyBorder="1" applyAlignment="1">
      <alignment wrapText="1"/>
    </xf>
    <xf numFmtId="0" fontId="25" fillId="12" borderId="6" xfId="0" applyFont="1" applyFill="1" applyBorder="1" applyAlignment="1">
      <alignment horizontal="left" vertical="top" wrapText="1"/>
    </xf>
    <xf numFmtId="0" fontId="16" fillId="0" borderId="6" xfId="0" applyFont="1" applyBorder="1" applyAlignment="1">
      <alignment horizontal="left" vertical="top" wrapText="1"/>
    </xf>
    <xf numFmtId="0" fontId="0" fillId="0" borderId="6" xfId="0" applyBorder="1" applyAlignment="1">
      <alignment horizontal="left" vertical="top" wrapText="1"/>
    </xf>
    <xf numFmtId="0" fontId="0" fillId="0" borderId="48" xfId="0" applyBorder="1" applyAlignment="1">
      <alignment horizontal="left" vertical="top" wrapText="1"/>
    </xf>
    <xf numFmtId="0" fontId="79" fillId="8" borderId="46" xfId="0" applyFont="1" applyFill="1" applyBorder="1" applyAlignment="1">
      <alignment horizontal="center" vertical="top" wrapText="1"/>
    </xf>
    <xf numFmtId="0" fontId="79" fillId="8" borderId="48" xfId="0" applyFont="1" applyFill="1" applyBorder="1" applyAlignment="1">
      <alignment horizontal="center" vertical="top" wrapText="1"/>
    </xf>
    <xf numFmtId="0" fontId="16" fillId="11" borderId="14" xfId="4" applyFont="1" applyFill="1" applyBorder="1" applyAlignment="1">
      <alignment horizontal="left" vertical="center"/>
    </xf>
    <xf numFmtId="0" fontId="16" fillId="11" borderId="57" xfId="4" applyFont="1" applyFill="1" applyBorder="1" applyAlignment="1">
      <alignment horizontal="left" vertical="center"/>
    </xf>
    <xf numFmtId="0" fontId="0" fillId="0" borderId="15" xfId="0" applyBorder="1"/>
    <xf numFmtId="0" fontId="119" fillId="0" borderId="1" xfId="0" applyFont="1" applyBorder="1" applyAlignment="1">
      <alignment horizontal="center" vertical="center" wrapText="1"/>
    </xf>
    <xf numFmtId="0" fontId="0" fillId="0" borderId="1" xfId="0" applyBorder="1" applyAlignment="1">
      <alignment wrapText="1"/>
    </xf>
    <xf numFmtId="0" fontId="16" fillId="6" borderId="7" xfId="0" applyFont="1" applyFill="1" applyBorder="1" applyAlignment="1" applyProtection="1">
      <alignment horizontal="center" vertical="top" wrapText="1"/>
      <protection locked="0"/>
    </xf>
    <xf numFmtId="0" fontId="16" fillId="2" borderId="6" xfId="0" applyFont="1" applyFill="1" applyBorder="1" applyAlignment="1">
      <alignment horizontal="left" vertical="top" wrapText="1"/>
    </xf>
    <xf numFmtId="0" fontId="25" fillId="20" borderId="22" xfId="4" applyFont="1" applyFill="1" applyBorder="1" applyAlignment="1">
      <alignment horizontal="center" vertical="center" wrapText="1"/>
    </xf>
    <xf numFmtId="0" fontId="25" fillId="20" borderId="9" xfId="4" applyFont="1" applyFill="1" applyBorder="1" applyAlignment="1">
      <alignment horizontal="center" vertical="center" wrapText="1"/>
    </xf>
    <xf numFmtId="0" fontId="25" fillId="20" borderId="10" xfId="0" applyFont="1" applyFill="1" applyBorder="1" applyAlignment="1">
      <alignment horizontal="center" vertical="center"/>
    </xf>
    <xf numFmtId="0" fontId="25" fillId="0" borderId="10" xfId="0" applyFont="1" applyBorder="1" applyAlignment="1">
      <alignment horizontal="center" vertical="center"/>
    </xf>
    <xf numFmtId="0" fontId="25" fillId="0" borderId="6" xfId="0" applyFont="1" applyBorder="1" applyAlignment="1">
      <alignment horizontal="center" vertical="center"/>
    </xf>
    <xf numFmtId="0" fontId="79" fillId="8" borderId="9" xfId="0" applyFont="1" applyFill="1" applyBorder="1" applyAlignment="1">
      <alignment horizontal="center" vertical="top" wrapText="1"/>
    </xf>
    <xf numFmtId="0" fontId="79" fillId="8" borderId="6" xfId="0" applyFont="1" applyFill="1" applyBorder="1" applyAlignment="1">
      <alignment horizontal="center" vertical="top" wrapText="1"/>
    </xf>
    <xf numFmtId="0" fontId="16" fillId="11" borderId="0" xfId="4" applyFont="1" applyFill="1" applyAlignment="1">
      <alignment horizontal="left" vertical="center"/>
    </xf>
    <xf numFmtId="0" fontId="16" fillId="0" borderId="0" xfId="0" applyFont="1"/>
    <xf numFmtId="0" fontId="119" fillId="0" borderId="0" xfId="0" applyFont="1" applyAlignment="1">
      <alignment horizontal="center" vertical="top" wrapText="1"/>
    </xf>
    <xf numFmtId="0" fontId="120" fillId="0" borderId="0" xfId="0" applyFont="1" applyAlignment="1">
      <alignment horizontal="center" vertical="top" wrapText="1"/>
    </xf>
    <xf numFmtId="0" fontId="0" fillId="0" borderId="0" xfId="0" applyAlignment="1">
      <alignment horizontal="center" vertical="top" wrapText="1"/>
    </xf>
    <xf numFmtId="0" fontId="16" fillId="0" borderId="0" xfId="4" applyFont="1" applyAlignment="1">
      <alignment horizontal="left" vertical="center" wrapText="1"/>
    </xf>
    <xf numFmtId="0" fontId="16" fillId="0" borderId="0" xfId="0" applyFont="1" applyAlignment="1">
      <alignment wrapText="1"/>
    </xf>
    <xf numFmtId="0" fontId="25" fillId="0" borderId="10" xfId="0" applyFont="1" applyBorder="1" applyAlignment="1">
      <alignment horizontal="center" vertical="center" wrapText="1"/>
    </xf>
    <xf numFmtId="0" fontId="25" fillId="0" borderId="6" xfId="0" applyFont="1" applyBorder="1" applyAlignment="1">
      <alignment horizontal="center" vertical="center" wrapText="1"/>
    </xf>
    <xf numFmtId="0" fontId="79" fillId="8" borderId="9" xfId="0" applyFont="1" applyFill="1" applyBorder="1" applyAlignment="1">
      <alignment horizontal="center" vertical="center" wrapText="1"/>
    </xf>
    <xf numFmtId="0" fontId="79" fillId="8" borderId="6" xfId="0" applyFont="1" applyFill="1" applyBorder="1" applyAlignment="1">
      <alignment horizontal="center" vertical="center" wrapText="1"/>
    </xf>
    <xf numFmtId="0" fontId="23" fillId="0" borderId="6" xfId="0" applyFont="1" applyBorder="1" applyAlignment="1" applyProtection="1">
      <alignment horizontal="left" vertical="center" wrapText="1"/>
      <protection locked="0"/>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16" fillId="0" borderId="6" xfId="0" applyFont="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79" fillId="8" borderId="43"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50" xfId="0" applyBorder="1" applyAlignment="1">
      <alignment horizontal="center" vertical="center" wrapText="1"/>
    </xf>
    <xf numFmtId="0" fontId="16" fillId="19" borderId="6" xfId="0" applyFont="1" applyFill="1" applyBorder="1" applyAlignment="1">
      <alignment vertical="center" wrapText="1"/>
    </xf>
    <xf numFmtId="0" fontId="0" fillId="19" borderId="6" xfId="0" applyFill="1" applyBorder="1" applyAlignment="1">
      <alignment vertical="center" wrapText="1"/>
    </xf>
    <xf numFmtId="0" fontId="22" fillId="51" borderId="6" xfId="0" applyFont="1" applyFill="1" applyBorder="1" applyAlignment="1">
      <alignment horizontal="left" vertical="top" wrapText="1"/>
    </xf>
    <xf numFmtId="9" fontId="16" fillId="0" borderId="6" xfId="0" applyNumberFormat="1" applyFont="1" applyBorder="1" applyAlignment="1">
      <alignment horizontal="left" vertical="top" wrapText="1"/>
    </xf>
    <xf numFmtId="0" fontId="25" fillId="20" borderId="6" xfId="0" applyFont="1" applyFill="1" applyBorder="1" applyAlignment="1">
      <alignment horizontal="left" vertical="top" wrapText="1"/>
    </xf>
    <xf numFmtId="0" fontId="16" fillId="0" borderId="6" xfId="0" applyFont="1" applyBorder="1" applyAlignment="1">
      <alignment horizontal="center" vertical="center" wrapText="1"/>
    </xf>
    <xf numFmtId="0" fontId="23" fillId="0" borderId="6" xfId="0" applyFont="1" applyBorder="1" applyAlignment="1">
      <alignment horizontal="left" vertical="top" wrapText="1"/>
    </xf>
    <xf numFmtId="0" fontId="16" fillId="6" borderId="79" xfId="0" applyFont="1" applyFill="1" applyBorder="1" applyAlignment="1">
      <alignment horizontal="center" vertical="center" wrapText="1"/>
    </xf>
    <xf numFmtId="0" fontId="16" fillId="6" borderId="81" xfId="0" applyFont="1" applyFill="1" applyBorder="1" applyAlignment="1">
      <alignment horizontal="center" vertical="center" wrapText="1"/>
    </xf>
    <xf numFmtId="0" fontId="16" fillId="6" borderId="1" xfId="0" applyFont="1" applyFill="1" applyBorder="1" applyAlignment="1" applyProtection="1">
      <alignment horizontal="center" vertical="top" wrapText="1"/>
      <protection locked="0"/>
    </xf>
    <xf numFmtId="0" fontId="16" fillId="6" borderId="53" xfId="0" applyFont="1" applyFill="1" applyBorder="1" applyAlignment="1" applyProtection="1">
      <alignment horizontal="center" vertical="top" wrapText="1"/>
      <protection locked="0"/>
    </xf>
    <xf numFmtId="9" fontId="16" fillId="0" borderId="7" xfId="0" applyNumberFormat="1" applyFont="1" applyBorder="1" applyAlignment="1">
      <alignment horizontal="left" vertical="top" wrapText="1"/>
    </xf>
    <xf numFmtId="9" fontId="16" fillId="0" borderId="6" xfId="0" applyNumberFormat="1" applyFont="1" applyBorder="1" applyAlignment="1">
      <alignment horizontal="left" vertical="top"/>
    </xf>
    <xf numFmtId="0" fontId="16" fillId="0" borderId="20" xfId="0" applyFont="1" applyBorder="1" applyAlignment="1">
      <alignment horizontal="center" vertical="center" wrapText="1"/>
    </xf>
    <xf numFmtId="0" fontId="16" fillId="0" borderId="0" xfId="0" applyFont="1" applyAlignment="1">
      <alignment horizontal="center" vertical="center" wrapText="1"/>
    </xf>
    <xf numFmtId="0" fontId="16" fillId="6" borderId="38" xfId="0" applyFont="1" applyFill="1" applyBorder="1" applyAlignment="1">
      <alignment horizontal="center" vertical="center" wrapText="1"/>
    </xf>
    <xf numFmtId="0" fontId="16" fillId="0" borderId="10" xfId="0" applyFont="1" applyBorder="1" applyAlignment="1">
      <alignment horizontal="center" vertical="center"/>
    </xf>
    <xf numFmtId="0" fontId="16" fillId="0" borderId="6" xfId="0" applyFont="1" applyBorder="1" applyAlignment="1">
      <alignment horizontal="center" vertical="center"/>
    </xf>
    <xf numFmtId="0" fontId="16" fillId="0" borderId="11" xfId="0" applyFont="1" applyBorder="1" applyAlignment="1">
      <alignment horizontal="center" vertical="center"/>
    </xf>
    <xf numFmtId="0" fontId="16" fillId="0" borderId="7" xfId="0" applyFont="1" applyBorder="1" applyAlignment="1">
      <alignment horizontal="center" vertical="center"/>
    </xf>
    <xf numFmtId="0" fontId="16" fillId="0" borderId="48" xfId="0" applyFont="1"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0" fontId="16" fillId="0" borderId="7" xfId="0" applyFont="1" applyBorder="1" applyAlignment="1">
      <alignment horizontal="left" vertical="top" wrapText="1"/>
    </xf>
    <xf numFmtId="0" fontId="25" fillId="12" borderId="6" xfId="0" quotePrefix="1" applyFont="1" applyFill="1" applyBorder="1" applyAlignment="1">
      <alignment horizontal="left" vertical="top" wrapText="1"/>
    </xf>
    <xf numFmtId="0" fontId="16" fillId="0" borderId="14" xfId="0" applyFont="1" applyBorder="1" applyAlignment="1">
      <alignment horizontal="left" vertical="top" wrapText="1"/>
    </xf>
    <xf numFmtId="0" fontId="16" fillId="0" borderId="14" xfId="0" applyFont="1" applyBorder="1" applyAlignment="1">
      <alignment horizontal="left" vertical="top"/>
    </xf>
    <xf numFmtId="0" fontId="16" fillId="0" borderId="57" xfId="0" applyFont="1" applyBorder="1" applyAlignment="1">
      <alignment horizontal="left" vertical="top"/>
    </xf>
    <xf numFmtId="0" fontId="25" fillId="12" borderId="9" xfId="0" applyFont="1" applyFill="1" applyBorder="1" applyAlignment="1">
      <alignment horizontal="left" vertical="top" wrapText="1"/>
    </xf>
    <xf numFmtId="0" fontId="25" fillId="12" borderId="18" xfId="0" applyFont="1" applyFill="1" applyBorder="1" applyAlignment="1">
      <alignment horizontal="left" vertical="top" wrapText="1"/>
    </xf>
    <xf numFmtId="0" fontId="0" fillId="0" borderId="15" xfId="0" applyBorder="1" applyAlignment="1">
      <alignment horizontal="left" vertical="top" wrapText="1"/>
    </xf>
    <xf numFmtId="0" fontId="0" fillId="0" borderId="57" xfId="0" applyBorder="1" applyAlignment="1">
      <alignment horizontal="left" vertical="top" wrapText="1"/>
    </xf>
    <xf numFmtId="0" fontId="29" fillId="0" borderId="6" xfId="0" applyFont="1" applyBorder="1" applyAlignment="1">
      <alignment horizontal="left" vertical="top" wrapText="1"/>
    </xf>
    <xf numFmtId="0" fontId="61" fillId="0" borderId="6" xfId="0" applyFont="1" applyBorder="1" applyAlignment="1">
      <alignment horizontal="left" vertical="top" wrapText="1"/>
    </xf>
    <xf numFmtId="0" fontId="16" fillId="0" borderId="30" xfId="0" applyFont="1" applyBorder="1" applyAlignment="1">
      <alignment horizontal="center" vertical="center" wrapText="1"/>
    </xf>
    <xf numFmtId="0" fontId="0" fillId="0" borderId="31" xfId="0" applyBorder="1" applyAlignment="1">
      <alignment horizontal="center" vertical="center" wrapText="1"/>
    </xf>
    <xf numFmtId="0" fontId="0" fillId="0" borderId="23" xfId="0" applyBorder="1" applyAlignment="1">
      <alignment horizontal="center" vertical="center" wrapText="1"/>
    </xf>
    <xf numFmtId="0" fontId="16" fillId="0" borderId="60" xfId="0" applyFont="1" applyBorder="1" applyAlignment="1">
      <alignment horizontal="left" vertical="top" wrapText="1"/>
    </xf>
    <xf numFmtId="0" fontId="16" fillId="0" borderId="4" xfId="0" applyFont="1" applyBorder="1" applyAlignment="1">
      <alignment horizontal="left" vertical="top" wrapText="1"/>
    </xf>
    <xf numFmtId="0" fontId="25" fillId="12" borderId="60" xfId="0" applyFont="1" applyFill="1" applyBorder="1" applyAlignment="1">
      <alignment horizontal="left" vertical="top" wrapText="1"/>
    </xf>
    <xf numFmtId="0" fontId="25" fillId="12" borderId="4" xfId="0" applyFont="1" applyFill="1" applyBorder="1" applyAlignment="1">
      <alignment horizontal="left" vertical="top" wrapText="1"/>
    </xf>
    <xf numFmtId="0" fontId="16" fillId="0" borderId="5" xfId="0" applyFont="1" applyBorder="1" applyAlignment="1">
      <alignment horizontal="left" vertical="top"/>
    </xf>
    <xf numFmtId="0" fontId="16" fillId="0" borderId="3" xfId="0" applyFont="1" applyBorder="1" applyAlignment="1">
      <alignment horizontal="left" vertical="top"/>
    </xf>
    <xf numFmtId="0" fontId="16" fillId="0" borderId="6" xfId="0" applyFont="1" applyBorder="1" applyAlignment="1">
      <alignment horizontal="left" vertical="top"/>
    </xf>
    <xf numFmtId="49" fontId="16" fillId="10" borderId="5" xfId="0" applyNumberFormat="1" applyFont="1" applyFill="1" applyBorder="1" applyAlignment="1">
      <alignment horizontal="center" vertical="center" wrapText="1"/>
    </xf>
    <xf numFmtId="49" fontId="0" fillId="0" borderId="62" xfId="0" applyNumberFormat="1" applyBorder="1" applyAlignment="1">
      <alignment horizontal="center" vertical="center" wrapText="1"/>
    </xf>
    <xf numFmtId="49" fontId="0" fillId="0" borderId="60" xfId="0" applyNumberFormat="1" applyBorder="1" applyAlignment="1">
      <alignment horizontal="center" vertical="center" wrapText="1"/>
    </xf>
    <xf numFmtId="0" fontId="16" fillId="6" borderId="5" xfId="0" applyFont="1" applyFill="1"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16" fillId="0" borderId="7" xfId="0" applyFont="1" applyBorder="1" applyAlignment="1">
      <alignment horizontal="left" vertical="top"/>
    </xf>
    <xf numFmtId="0" fontId="16" fillId="0" borderId="25" xfId="0" applyFont="1" applyBorder="1" applyAlignment="1">
      <alignment horizontal="left" vertical="top"/>
    </xf>
    <xf numFmtId="0" fontId="16" fillId="6" borderId="79" xfId="0" applyFont="1" applyFill="1" applyBorder="1" applyAlignment="1" applyProtection="1">
      <alignment horizontal="left" vertical="center" wrapText="1"/>
      <protection locked="0"/>
    </xf>
    <xf numFmtId="0" fontId="16" fillId="6" borderId="81" xfId="0" applyFont="1" applyFill="1" applyBorder="1" applyAlignment="1" applyProtection="1">
      <alignment horizontal="left" vertical="center" wrapText="1"/>
      <protection locked="0"/>
    </xf>
    <xf numFmtId="0" fontId="16" fillId="0" borderId="57" xfId="0" applyFont="1" applyBorder="1" applyAlignment="1">
      <alignment horizontal="left" vertical="top" wrapText="1"/>
    </xf>
    <xf numFmtId="49" fontId="16" fillId="10" borderId="62" xfId="0" applyNumberFormat="1" applyFont="1" applyFill="1" applyBorder="1" applyAlignment="1">
      <alignment horizontal="center" vertical="center" wrapText="1"/>
    </xf>
    <xf numFmtId="0" fontId="16" fillId="6" borderId="57" xfId="0" applyFont="1" applyFill="1" applyBorder="1" applyAlignment="1" applyProtection="1">
      <alignment horizontal="left" vertical="center" wrapText="1"/>
      <protection locked="0"/>
    </xf>
    <xf numFmtId="0" fontId="16" fillId="6" borderId="52" xfId="0" applyFont="1" applyFill="1" applyBorder="1" applyAlignment="1" applyProtection="1">
      <alignment horizontal="left" vertical="center" wrapText="1"/>
      <protection locked="0"/>
    </xf>
    <xf numFmtId="0" fontId="16" fillId="10" borderId="6" xfId="0" applyFont="1" applyFill="1" applyBorder="1" applyAlignment="1">
      <alignment horizontal="left" vertical="top"/>
    </xf>
    <xf numFmtId="0" fontId="16" fillId="6" borderId="1" xfId="0" applyFont="1" applyFill="1" applyBorder="1" applyAlignment="1" applyProtection="1">
      <alignment horizontal="left" vertical="center" wrapText="1"/>
      <protection locked="0"/>
    </xf>
    <xf numFmtId="0" fontId="16" fillId="6" borderId="53" xfId="0" applyFont="1" applyFill="1" applyBorder="1" applyAlignment="1" applyProtection="1">
      <alignment horizontal="left" vertical="center" wrapText="1"/>
      <protection locked="0"/>
    </xf>
    <xf numFmtId="0" fontId="16" fillId="0" borderId="16" xfId="0" applyFont="1" applyBorder="1" applyAlignment="1">
      <alignment horizontal="center" vertical="center" wrapText="1"/>
    </xf>
    <xf numFmtId="0" fontId="120" fillId="0" borderId="0" xfId="0" applyFont="1" applyAlignment="1">
      <alignment wrapText="1"/>
    </xf>
    <xf numFmtId="0" fontId="16"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wrapText="1"/>
    </xf>
    <xf numFmtId="0" fontId="16" fillId="0" borderId="10" xfId="0" applyFont="1" applyBorder="1" applyAlignment="1">
      <alignment horizontal="center" vertical="center" wrapText="1"/>
    </xf>
    <xf numFmtId="0" fontId="16" fillId="0" borderId="31" xfId="0" applyFont="1" applyBorder="1" applyAlignment="1">
      <alignment horizontal="center" vertical="center" wrapText="1"/>
    </xf>
    <xf numFmtId="0" fontId="0" fillId="0" borderId="39" xfId="0" applyBorder="1" applyAlignment="1">
      <alignment horizontal="center" vertical="center" wrapText="1"/>
    </xf>
    <xf numFmtId="0" fontId="16" fillId="0" borderId="0" xfId="0" applyFont="1" applyAlignment="1">
      <alignment horizontal="left" vertical="top" wrapText="1"/>
    </xf>
    <xf numFmtId="0" fontId="0" fillId="0" borderId="14" xfId="0" applyBorder="1" applyAlignment="1">
      <alignment horizontal="left" vertical="top" wrapText="1"/>
    </xf>
    <xf numFmtId="0" fontId="117" fillId="0" borderId="6" xfId="0" applyFont="1" applyBorder="1" applyAlignment="1">
      <alignment horizontal="center" vertical="center" wrapText="1"/>
    </xf>
    <xf numFmtId="0" fontId="25" fillId="20" borderId="18" xfId="4" applyFont="1" applyFill="1" applyBorder="1" applyAlignment="1">
      <alignment horizontal="center" vertical="center" wrapText="1"/>
    </xf>
    <xf numFmtId="0" fontId="16" fillId="0" borderId="60" xfId="0" quotePrefix="1" applyFont="1" applyBorder="1" applyAlignment="1">
      <alignment horizontal="left" vertical="top" wrapText="1"/>
    </xf>
    <xf numFmtId="0" fontId="16" fillId="0" borderId="6" xfId="0" quotePrefix="1" applyFont="1" applyBorder="1" applyAlignment="1">
      <alignment horizontal="left" vertical="top" wrapText="1"/>
    </xf>
    <xf numFmtId="0" fontId="25" fillId="12" borderId="0" xfId="0" applyFont="1" applyFill="1" applyAlignment="1">
      <alignment horizontal="left" vertical="top" wrapText="1"/>
    </xf>
    <xf numFmtId="0" fontId="0" fillId="0" borderId="0" xfId="0" applyAlignment="1">
      <alignment horizontal="left" vertical="top" wrapText="1"/>
    </xf>
    <xf numFmtId="0" fontId="16" fillId="0" borderId="2" xfId="0" applyFont="1" applyBorder="1" applyAlignment="1">
      <alignment horizontal="left" vertical="top" wrapText="1"/>
    </xf>
    <xf numFmtId="0" fontId="0" fillId="0" borderId="16" xfId="0" applyBorder="1" applyAlignment="1">
      <alignment horizontal="left" vertical="top" wrapText="1"/>
    </xf>
    <xf numFmtId="0" fontId="79" fillId="8" borderId="46" xfId="0" applyFont="1" applyFill="1" applyBorder="1" applyAlignment="1">
      <alignment horizontal="center" vertical="center" wrapText="1"/>
    </xf>
    <xf numFmtId="0" fontId="0" fillId="0" borderId="48" xfId="0" applyBorder="1" applyAlignment="1">
      <alignment horizontal="center" vertical="center" wrapText="1"/>
    </xf>
    <xf numFmtId="0" fontId="16" fillId="0" borderId="5" xfId="0" applyFont="1" applyBorder="1" applyAlignment="1">
      <alignment horizontal="left" vertical="top" wrapText="1"/>
    </xf>
    <xf numFmtId="49" fontId="16" fillId="0" borderId="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16" fillId="0" borderId="25" xfId="0" applyFont="1" applyBorder="1" applyAlignment="1">
      <alignment horizontal="left" vertical="top" wrapText="1"/>
    </xf>
    <xf numFmtId="0" fontId="23" fillId="6" borderId="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protection locked="0"/>
    </xf>
    <xf numFmtId="0" fontId="16" fillId="6" borderId="62" xfId="0" applyFont="1" applyFill="1" applyBorder="1" applyAlignment="1" applyProtection="1">
      <alignment horizontal="center" vertical="center" wrapText="1"/>
      <protection locked="0"/>
    </xf>
    <xf numFmtId="0" fontId="16" fillId="6" borderId="60" xfId="0" applyFont="1" applyFill="1"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16" fillId="10" borderId="5" xfId="0" applyFont="1" applyFill="1" applyBorder="1" applyAlignment="1">
      <alignment horizontal="left" vertical="top"/>
    </xf>
    <xf numFmtId="0" fontId="16" fillId="10" borderId="62" xfId="0" applyFont="1" applyFill="1" applyBorder="1" applyAlignment="1">
      <alignment horizontal="left" vertical="top"/>
    </xf>
    <xf numFmtId="0" fontId="0" fillId="0" borderId="54" xfId="0" applyBorder="1" applyAlignment="1">
      <alignment horizontal="left" vertical="top"/>
    </xf>
    <xf numFmtId="0" fontId="16" fillId="0" borderId="3" xfId="0" applyFont="1" applyBorder="1" applyAlignment="1">
      <alignment horizontal="left" vertical="top" wrapText="1"/>
    </xf>
    <xf numFmtId="0" fontId="0" fillId="0" borderId="27" xfId="0" applyBorder="1" applyAlignment="1">
      <alignment horizontal="left" vertical="top" wrapText="1"/>
    </xf>
    <xf numFmtId="0" fontId="0" fillId="0" borderId="62" xfId="0" applyBorder="1" applyAlignment="1">
      <alignment horizontal="left" vertical="top"/>
    </xf>
    <xf numFmtId="0" fontId="0" fillId="0" borderId="60" xfId="0" applyBorder="1" applyAlignment="1">
      <alignment horizontal="left" vertical="top"/>
    </xf>
    <xf numFmtId="0" fontId="16" fillId="10" borderId="5" xfId="0" applyFont="1" applyFill="1" applyBorder="1" applyAlignment="1">
      <alignment horizontal="left" vertical="top" wrapText="1"/>
    </xf>
    <xf numFmtId="0" fontId="16" fillId="10" borderId="62" xfId="0" applyFont="1" applyFill="1" applyBorder="1" applyAlignment="1">
      <alignment horizontal="left" vertical="top" wrapText="1"/>
    </xf>
    <xf numFmtId="0" fontId="0" fillId="0" borderId="62" xfId="0" applyBorder="1" applyAlignment="1">
      <alignment horizontal="left" vertical="top" wrapText="1"/>
    </xf>
    <xf numFmtId="0" fontId="0" fillId="0" borderId="60" xfId="0"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16" fillId="10" borderId="6" xfId="0" applyFont="1" applyFill="1" applyBorder="1" applyAlignment="1">
      <alignment horizontal="left" vertical="top" wrapText="1"/>
    </xf>
    <xf numFmtId="0" fontId="16" fillId="0" borderId="39" xfId="0" applyFont="1" applyBorder="1" applyAlignment="1">
      <alignment horizontal="center" vertical="center" wrapText="1"/>
    </xf>
    <xf numFmtId="49" fontId="16" fillId="10" borderId="54" xfId="0" applyNumberFormat="1" applyFont="1" applyFill="1" applyBorder="1" applyAlignment="1">
      <alignment horizontal="center" vertical="center" wrapText="1"/>
    </xf>
    <xf numFmtId="0" fontId="16" fillId="6" borderId="54" xfId="0" applyFont="1" applyFill="1" applyBorder="1" applyAlignment="1" applyProtection="1">
      <alignment horizontal="center" vertical="center" wrapText="1"/>
      <protection locked="0"/>
    </xf>
    <xf numFmtId="0" fontId="38" fillId="0" borderId="27" xfId="0" applyFont="1" applyBorder="1" applyAlignment="1">
      <alignment horizontal="left" vertical="top" wrapText="1"/>
    </xf>
    <xf numFmtId="0" fontId="38" fillId="0" borderId="37" xfId="0" applyFont="1" applyBorder="1" applyAlignment="1">
      <alignment horizontal="left" vertical="top" wrapText="1"/>
    </xf>
    <xf numFmtId="9" fontId="23" fillId="10" borderId="4" xfId="2" applyFont="1" applyFill="1" applyBorder="1" applyAlignment="1">
      <alignment horizontal="left" vertical="top" wrapText="1"/>
    </xf>
    <xf numFmtId="0" fontId="23" fillId="0" borderId="1" xfId="0" applyFont="1" applyBorder="1" applyAlignment="1">
      <alignment horizontal="left" vertical="top" wrapText="1"/>
    </xf>
    <xf numFmtId="49" fontId="0" fillId="0" borderId="54" xfId="0" applyNumberFormat="1" applyBorder="1" applyAlignment="1">
      <alignment horizontal="center" vertical="center" wrapText="1"/>
    </xf>
    <xf numFmtId="0" fontId="61" fillId="0" borderId="7" xfId="0" applyFont="1" applyBorder="1" applyAlignment="1">
      <alignment horizontal="left" vertical="top" wrapText="1"/>
    </xf>
    <xf numFmtId="0" fontId="0" fillId="0" borderId="79" xfId="0" applyBorder="1" applyAlignment="1">
      <alignment horizontal="left" vertical="top" wrapText="1"/>
    </xf>
    <xf numFmtId="0" fontId="25" fillId="0" borderId="0" xfId="0" applyFont="1" applyAlignment="1">
      <alignment horizontal="left" vertical="top" wrapText="1"/>
    </xf>
    <xf numFmtId="0" fontId="25" fillId="0" borderId="20" xfId="0" applyFont="1" applyBorder="1" applyAlignment="1">
      <alignment horizontal="left" vertical="top" wrapText="1"/>
    </xf>
    <xf numFmtId="0" fontId="16" fillId="0" borderId="47" xfId="0" applyFont="1" applyBorder="1"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16" fillId="0" borderId="77" xfId="0" applyFont="1" applyBorder="1" applyAlignment="1">
      <alignment horizontal="center" vertical="center" wrapText="1"/>
    </xf>
    <xf numFmtId="0" fontId="16" fillId="0" borderId="69" xfId="0" applyFont="1" applyBorder="1" applyAlignment="1">
      <alignment horizontal="center" vertical="center" wrapText="1"/>
    </xf>
    <xf numFmtId="0" fontId="22" fillId="0" borderId="79" xfId="0" applyFont="1" applyBorder="1" applyAlignment="1">
      <alignment horizontal="left" vertical="top" wrapText="1"/>
    </xf>
    <xf numFmtId="0" fontId="22" fillId="0" borderId="61" xfId="0" applyFont="1" applyBorder="1" applyAlignment="1">
      <alignment horizontal="left" vertical="top" wrapText="1"/>
    </xf>
    <xf numFmtId="0" fontId="22" fillId="0" borderId="93" xfId="0" applyFont="1" applyBorder="1" applyAlignment="1">
      <alignment horizontal="left" vertical="top" wrapText="1"/>
    </xf>
    <xf numFmtId="0" fontId="22" fillId="0" borderId="15" xfId="0" applyFont="1" applyBorder="1" applyAlignment="1">
      <alignment horizontal="left" vertical="top" wrapText="1"/>
    </xf>
    <xf numFmtId="0" fontId="22" fillId="0" borderId="57"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applyAlignment="1">
      <alignment horizontal="left" vertical="top" wrapText="1"/>
    </xf>
    <xf numFmtId="0" fontId="0" fillId="0" borderId="53" xfId="0" applyBorder="1" applyAlignment="1">
      <alignment horizontal="left" vertical="top" wrapText="1"/>
    </xf>
    <xf numFmtId="0" fontId="16" fillId="0" borderId="6" xfId="0" applyFont="1" applyBorder="1" applyAlignment="1">
      <alignment horizontal="right" vertical="center" wrapText="1"/>
    </xf>
    <xf numFmtId="0" fontId="0" fillId="0" borderId="6" xfId="0" applyBorder="1" applyAlignment="1">
      <alignment horizontal="center" vertical="center"/>
    </xf>
    <xf numFmtId="0" fontId="16" fillId="0" borderId="77" xfId="0" applyFont="1" applyBorder="1" applyAlignment="1">
      <alignment horizontal="center" vertical="center"/>
    </xf>
    <xf numFmtId="0" fontId="0" fillId="0" borderId="69" xfId="0"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16" fillId="0" borderId="10" xfId="0" applyFont="1" applyBorder="1" applyAlignment="1">
      <alignment horizontal="center" vertical="top" wrapText="1"/>
    </xf>
    <xf numFmtId="0" fontId="16" fillId="0" borderId="6" xfId="0" applyFont="1" applyBorder="1" applyAlignment="1">
      <alignment horizontal="center" vertical="top" wrapText="1"/>
    </xf>
    <xf numFmtId="0" fontId="0" fillId="0" borderId="10" xfId="0" applyBorder="1" applyAlignment="1">
      <alignment horizontal="center"/>
    </xf>
    <xf numFmtId="0" fontId="0" fillId="0" borderId="6" xfId="0" applyBorder="1" applyAlignment="1">
      <alignment horizontal="center"/>
    </xf>
    <xf numFmtId="0" fontId="16" fillId="0" borderId="70" xfId="0" applyFont="1" applyBorder="1" applyAlignment="1">
      <alignment horizontal="left" vertical="top" wrapText="1"/>
    </xf>
    <xf numFmtId="0" fontId="16" fillId="0" borderId="67" xfId="0" applyFont="1" applyBorder="1" applyAlignment="1">
      <alignment horizontal="left" vertical="top" wrapText="1"/>
    </xf>
    <xf numFmtId="0" fontId="16" fillId="0" borderId="68" xfId="0" applyFont="1" applyBorder="1" applyAlignment="1">
      <alignment horizontal="left" vertical="top" wrapText="1"/>
    </xf>
    <xf numFmtId="0" fontId="16" fillId="0" borderId="23" xfId="0" applyFont="1" applyBorder="1" applyAlignment="1">
      <alignment horizontal="center" vertical="center" wrapText="1"/>
    </xf>
    <xf numFmtId="0" fontId="16" fillId="0" borderId="11" xfId="0" applyFont="1" applyBorder="1" applyAlignment="1">
      <alignment horizontal="center" vertical="center" wrapText="1"/>
    </xf>
    <xf numFmtId="49" fontId="16" fillId="0" borderId="62" xfId="0" applyNumberFormat="1" applyFont="1" applyBorder="1" applyAlignment="1">
      <alignment horizontal="center" vertical="center" wrapText="1"/>
    </xf>
    <xf numFmtId="49" fontId="16" fillId="0" borderId="54" xfId="0" applyNumberFormat="1" applyFont="1" applyBorder="1" applyAlignment="1">
      <alignment horizontal="center" vertical="center" wrapText="1"/>
    </xf>
    <xf numFmtId="0" fontId="16" fillId="34" borderId="62" xfId="0" applyFont="1" applyFill="1" applyBorder="1" applyAlignment="1" applyProtection="1">
      <alignment horizontal="center" vertical="center" wrapText="1"/>
      <protection locked="0"/>
    </xf>
    <xf numFmtId="0" fontId="16" fillId="34" borderId="54" xfId="0" applyFont="1" applyFill="1" applyBorder="1" applyAlignment="1" applyProtection="1">
      <alignment horizontal="center" vertical="center" wrapText="1"/>
      <protection locked="0"/>
    </xf>
    <xf numFmtId="0" fontId="16" fillId="6" borderId="6" xfId="0" applyFont="1" applyFill="1" applyBorder="1" applyAlignment="1" applyProtection="1">
      <alignment horizontal="center" vertical="center" wrapText="1"/>
      <protection locked="0"/>
    </xf>
    <xf numFmtId="0" fontId="16" fillId="6" borderId="57" xfId="0" applyFont="1" applyFill="1" applyBorder="1" applyAlignment="1" applyProtection="1">
      <alignment horizontal="center" vertical="center" wrapText="1"/>
      <protection locked="0"/>
    </xf>
    <xf numFmtId="0" fontId="16" fillId="6" borderId="52" xfId="0" applyFont="1" applyFill="1" applyBorder="1" applyAlignment="1" applyProtection="1">
      <alignment horizontal="center" vertical="center" wrapText="1"/>
      <protection locked="0"/>
    </xf>
    <xf numFmtId="0" fontId="16" fillId="6" borderId="79" xfId="0" applyFont="1" applyFill="1" applyBorder="1" applyAlignment="1" applyProtection="1">
      <alignment horizontal="center" vertical="center" wrapText="1"/>
      <protection locked="0"/>
    </xf>
    <xf numFmtId="0" fontId="16" fillId="6" borderId="81" xfId="0" applyFont="1" applyFill="1" applyBorder="1" applyAlignment="1" applyProtection="1">
      <alignment horizontal="center" vertical="center" wrapText="1"/>
      <protection locked="0"/>
    </xf>
    <xf numFmtId="0" fontId="25" fillId="20" borderId="11" xfId="0" applyFont="1" applyFill="1" applyBorder="1" applyAlignment="1">
      <alignment horizontal="center" vertical="center"/>
    </xf>
    <xf numFmtId="0" fontId="25" fillId="12" borderId="2" xfId="0" applyFont="1" applyFill="1"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38" fillId="0" borderId="3" xfId="0" applyFont="1" applyBorder="1" applyAlignment="1">
      <alignment horizontal="left" vertical="top" wrapText="1"/>
    </xf>
    <xf numFmtId="0" fontId="16" fillId="10" borderId="69" xfId="0" applyFont="1" applyFill="1" applyBorder="1" applyAlignment="1">
      <alignment horizontal="left" vertical="top" wrapText="1"/>
    </xf>
    <xf numFmtId="0" fontId="16" fillId="0" borderId="69" xfId="0" applyFont="1" applyBorder="1" applyAlignment="1">
      <alignment horizontal="left" vertical="top" wrapText="1"/>
    </xf>
    <xf numFmtId="0" fontId="0" fillId="0" borderId="2" xfId="0" applyBorder="1" applyAlignment="1">
      <alignment horizontal="left" vertical="top"/>
    </xf>
    <xf numFmtId="0" fontId="0" fillId="0" borderId="67" xfId="0" applyBorder="1" applyAlignment="1">
      <alignment horizontal="left" vertical="top"/>
    </xf>
    <xf numFmtId="0" fontId="0" fillId="0" borderId="4" xfId="0" applyBorder="1" applyAlignment="1">
      <alignment horizontal="left" vertical="top"/>
    </xf>
    <xf numFmtId="0" fontId="0" fillId="0" borderId="68" xfId="0" applyBorder="1" applyAlignment="1">
      <alignment horizontal="left" vertical="top"/>
    </xf>
    <xf numFmtId="0" fontId="16" fillId="0" borderId="24" xfId="0" applyFont="1" applyBorder="1" applyAlignment="1">
      <alignment horizontal="center" vertical="center" wrapText="1"/>
    </xf>
    <xf numFmtId="0" fontId="16" fillId="0" borderId="22" xfId="0" applyFont="1" applyBorder="1" applyAlignment="1">
      <alignment horizontal="center" vertical="center" wrapText="1"/>
    </xf>
    <xf numFmtId="49" fontId="16" fillId="0" borderId="7" xfId="0" applyNumberFormat="1" applyFont="1" applyBorder="1" applyAlignment="1">
      <alignment horizontal="center" vertical="center" wrapText="1"/>
    </xf>
    <xf numFmtId="49" fontId="16" fillId="0" borderId="8" xfId="0" applyNumberFormat="1" applyFont="1" applyBorder="1" applyAlignment="1">
      <alignment horizontal="center" vertical="center" wrapText="1"/>
    </xf>
    <xf numFmtId="49" fontId="16" fillId="0" borderId="9" xfId="0" applyNumberFormat="1" applyFont="1" applyBorder="1" applyAlignment="1">
      <alignment horizontal="center" vertical="center" wrapText="1"/>
    </xf>
    <xf numFmtId="0" fontId="16" fillId="34" borderId="61" xfId="0" applyFont="1" applyFill="1" applyBorder="1" applyAlignment="1" applyProtection="1">
      <alignment horizontal="center" vertical="center" wrapText="1"/>
      <protection locked="0"/>
    </xf>
    <xf numFmtId="0" fontId="16" fillId="34" borderId="66" xfId="0" applyFont="1" applyFill="1" applyBorder="1" applyAlignment="1" applyProtection="1">
      <alignment horizontal="center" vertical="center" wrapText="1"/>
      <protection locked="0"/>
    </xf>
    <xf numFmtId="0" fontId="16" fillId="34" borderId="63" xfId="0" applyFont="1" applyFill="1" applyBorder="1" applyAlignment="1" applyProtection="1">
      <alignment horizontal="center" vertical="center" wrapText="1"/>
      <protection locked="0"/>
    </xf>
    <xf numFmtId="0" fontId="16" fillId="0" borderId="7" xfId="0" applyFont="1" applyBorder="1" applyAlignment="1">
      <alignment horizontal="center" vertical="center" wrapText="1"/>
    </xf>
    <xf numFmtId="9" fontId="25" fillId="20" borderId="6" xfId="2" applyFont="1" applyFill="1" applyBorder="1" applyAlignment="1">
      <alignment horizontal="center" vertical="center" wrapText="1"/>
    </xf>
    <xf numFmtId="0" fontId="38" fillId="0" borderId="6" xfId="0" applyFont="1" applyBorder="1" applyAlignment="1">
      <alignment horizontal="left" vertical="top" wrapText="1"/>
    </xf>
    <xf numFmtId="0" fontId="16" fillId="0" borderId="15" xfId="0" applyFont="1" applyBorder="1" applyAlignment="1">
      <alignment horizontal="left" vertical="top" wrapText="1"/>
    </xf>
    <xf numFmtId="0" fontId="119" fillId="0" borderId="20" xfId="0" applyFont="1" applyBorder="1" applyAlignment="1">
      <alignment horizontal="center" vertical="top" wrapText="1"/>
    </xf>
    <xf numFmtId="0" fontId="121" fillId="0" borderId="0" xfId="0" applyFont="1" applyAlignment="1">
      <alignment horizontal="center" vertical="top" wrapText="1"/>
    </xf>
    <xf numFmtId="0" fontId="16" fillId="11" borderId="20" xfId="4" applyFont="1" applyFill="1" applyBorder="1" applyAlignment="1">
      <alignment horizontal="left" vertical="center"/>
    </xf>
    <xf numFmtId="0" fontId="16" fillId="0" borderId="20" xfId="4" applyFont="1" applyBorder="1" applyAlignment="1">
      <alignment horizontal="left" vertical="center" wrapText="1"/>
    </xf>
    <xf numFmtId="9" fontId="16" fillId="0" borderId="14" xfId="0" applyNumberFormat="1" applyFont="1" applyBorder="1" applyAlignment="1">
      <alignment horizontal="left" vertical="top"/>
    </xf>
    <xf numFmtId="9" fontId="16" fillId="0" borderId="15" xfId="0" applyNumberFormat="1" applyFont="1" applyBorder="1" applyAlignment="1">
      <alignment horizontal="left" vertical="top"/>
    </xf>
    <xf numFmtId="0" fontId="16" fillId="0" borderId="6" xfId="0" applyFont="1" applyBorder="1" applyAlignment="1">
      <alignment horizontal="left" wrapText="1"/>
    </xf>
    <xf numFmtId="44" fontId="79" fillId="8" borderId="9" xfId="72" applyFont="1" applyFill="1" applyBorder="1" applyAlignment="1">
      <alignment horizontal="center" vertical="center" wrapText="1"/>
    </xf>
    <xf numFmtId="44" fontId="79" fillId="8" borderId="6" xfId="72" applyFont="1" applyFill="1" applyBorder="1" applyAlignment="1">
      <alignment horizontal="center" vertical="center" wrapText="1"/>
    </xf>
    <xf numFmtId="44" fontId="79" fillId="8" borderId="46" xfId="72" applyFont="1" applyFill="1" applyBorder="1" applyAlignment="1">
      <alignment horizontal="center" vertical="center" wrapText="1"/>
    </xf>
    <xf numFmtId="0" fontId="0" fillId="0" borderId="48" xfId="0" applyBorder="1" applyAlignment="1">
      <alignment wrapText="1"/>
    </xf>
    <xf numFmtId="0" fontId="34" fillId="0" borderId="48" xfId="0" applyFont="1" applyBorder="1" applyAlignment="1" applyProtection="1">
      <alignment horizontal="left" vertical="top" wrapText="1"/>
      <protection locked="0"/>
    </xf>
    <xf numFmtId="0" fontId="3" fillId="0" borderId="48" xfId="0" applyFont="1" applyBorder="1" applyAlignment="1" applyProtection="1">
      <alignment horizontal="left" vertical="top" wrapText="1"/>
      <protection locked="0"/>
    </xf>
    <xf numFmtId="0" fontId="34" fillId="0" borderId="47" xfId="0" applyFont="1" applyBorder="1" applyAlignment="1" applyProtection="1">
      <alignment horizontal="left" vertical="top" wrapText="1"/>
      <protection locked="0"/>
    </xf>
    <xf numFmtId="0" fontId="3" fillId="0" borderId="44" xfId="0" applyFont="1" applyBorder="1" applyAlignment="1" applyProtection="1">
      <alignment horizontal="left" vertical="top" wrapText="1"/>
      <protection locked="0"/>
    </xf>
    <xf numFmtId="0" fontId="3" fillId="0" borderId="50" xfId="0" applyFont="1" applyBorder="1" applyAlignment="1" applyProtection="1">
      <alignment horizontal="left" vertical="top" wrapText="1"/>
      <protection locked="0"/>
    </xf>
    <xf numFmtId="0" fontId="16" fillId="6" borderId="6" xfId="0" applyFont="1" applyFill="1" applyBorder="1" applyAlignment="1" applyProtection="1">
      <alignment horizontal="left" vertical="center" wrapText="1"/>
      <protection locked="0"/>
    </xf>
    <xf numFmtId="0" fontId="16" fillId="6" borderId="48" xfId="0" applyFont="1" applyFill="1" applyBorder="1" applyAlignment="1" applyProtection="1">
      <alignment horizontal="left" vertical="center" wrapText="1"/>
      <protection locked="0"/>
    </xf>
    <xf numFmtId="0" fontId="16" fillId="6" borderId="9" xfId="0" applyFont="1" applyFill="1" applyBorder="1" applyAlignment="1" applyProtection="1">
      <alignment horizontal="left" vertical="center" wrapText="1"/>
      <protection locked="0"/>
    </xf>
    <xf numFmtId="0" fontId="16" fillId="6" borderId="46" xfId="0" applyFont="1" applyFill="1" applyBorder="1" applyAlignment="1" applyProtection="1">
      <alignment horizontal="left" vertical="center" wrapText="1"/>
      <protection locked="0"/>
    </xf>
    <xf numFmtId="9" fontId="16" fillId="6" borderId="6" xfId="0" applyNumberFormat="1" applyFont="1" applyFill="1" applyBorder="1" applyAlignment="1" applyProtection="1">
      <alignment horizontal="center" vertical="center" wrapText="1"/>
      <protection locked="0"/>
    </xf>
    <xf numFmtId="0" fontId="16" fillId="0" borderId="6" xfId="0" applyFont="1" applyBorder="1" applyAlignment="1">
      <alignment horizontal="left" vertical="center" wrapText="1"/>
    </xf>
    <xf numFmtId="0" fontId="0" fillId="0" borderId="10" xfId="0" applyBorder="1" applyAlignment="1">
      <alignment horizontal="center" vertical="center" wrapText="1"/>
    </xf>
    <xf numFmtId="49" fontId="16" fillId="10" borderId="6" xfId="0" applyNumberFormat="1" applyFont="1" applyFill="1" applyBorder="1" applyAlignment="1">
      <alignment horizontal="center" vertical="center" wrapText="1"/>
    </xf>
    <xf numFmtId="49" fontId="0" fillId="0" borderId="6" xfId="0" applyNumberFormat="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21" fillId="0" borderId="0" xfId="0" applyFont="1" applyAlignment="1">
      <alignment horizontal="center" wrapText="1"/>
    </xf>
    <xf numFmtId="0" fontId="16" fillId="11" borderId="20" xfId="4" applyFont="1" applyFill="1" applyBorder="1" applyAlignment="1">
      <alignment horizontal="left" vertical="center" wrapText="1"/>
    </xf>
    <xf numFmtId="0" fontId="16" fillId="11" borderId="0" xfId="4" applyFont="1" applyFill="1" applyAlignment="1">
      <alignment horizontal="left" vertical="center" wrapText="1"/>
    </xf>
    <xf numFmtId="0" fontId="0" fillId="0" borderId="0" xfId="0" applyAlignment="1">
      <alignment vertical="center" wrapText="1"/>
    </xf>
    <xf numFmtId="0" fontId="16" fillId="11" borderId="6" xfId="0" applyFont="1" applyFill="1" applyBorder="1" applyAlignment="1">
      <alignment horizontal="left" vertical="top" wrapText="1"/>
    </xf>
    <xf numFmtId="0" fontId="0" fillId="11" borderId="6" xfId="0" applyFill="1" applyBorder="1" applyAlignment="1">
      <alignment horizontal="left" vertical="top" wrapText="1"/>
    </xf>
    <xf numFmtId="9" fontId="16" fillId="6" borderId="6" xfId="2" applyFont="1" applyFill="1" applyBorder="1" applyAlignment="1" applyProtection="1">
      <alignment horizontal="center" vertical="center" wrapText="1"/>
      <protection locked="0"/>
    </xf>
    <xf numFmtId="9" fontId="16" fillId="6" borderId="5" xfId="2" applyFont="1" applyFill="1" applyBorder="1" applyAlignment="1" applyProtection="1">
      <alignment horizontal="center" vertical="center" wrapText="1"/>
      <protection locked="0"/>
    </xf>
    <xf numFmtId="0" fontId="16" fillId="6" borderId="37" xfId="0" applyFont="1" applyFill="1" applyBorder="1" applyAlignment="1" applyProtection="1">
      <alignment horizontal="center" vertical="center" wrapText="1"/>
      <protection locked="0"/>
    </xf>
    <xf numFmtId="0" fontId="16" fillId="6" borderId="17" xfId="0" applyFont="1" applyFill="1" applyBorder="1" applyAlignment="1" applyProtection="1">
      <alignment horizontal="center" vertical="center" wrapText="1"/>
      <protection locked="0"/>
    </xf>
    <xf numFmtId="0" fontId="0" fillId="0" borderId="28" xfId="0" applyBorder="1" applyAlignment="1">
      <alignment horizontal="center"/>
    </xf>
    <xf numFmtId="0" fontId="0" fillId="0" borderId="12" xfId="0" applyBorder="1" applyAlignment="1">
      <alignment horizontal="center"/>
    </xf>
    <xf numFmtId="0" fontId="16" fillId="6" borderId="38" xfId="0" applyFont="1" applyFill="1" applyBorder="1" applyAlignment="1" applyProtection="1">
      <alignment horizontal="left" vertical="center" wrapText="1"/>
      <protection locked="0"/>
    </xf>
    <xf numFmtId="0" fontId="16" fillId="6" borderId="58" xfId="0" applyFont="1" applyFill="1" applyBorder="1" applyAlignment="1" applyProtection="1">
      <alignment horizontal="left" vertical="center" wrapText="1"/>
      <protection locked="0"/>
    </xf>
    <xf numFmtId="0" fontId="16" fillId="0" borderId="80" xfId="0" applyFont="1" applyBorder="1" applyAlignment="1">
      <alignment horizontal="center" vertical="center" wrapText="1"/>
    </xf>
    <xf numFmtId="0" fontId="16" fillId="0" borderId="1" xfId="0" applyFont="1" applyBorder="1" applyAlignment="1">
      <alignment horizontal="center" vertical="center" wrapText="1"/>
    </xf>
    <xf numFmtId="9" fontId="16" fillId="6" borderId="62" xfId="2" applyFont="1" applyFill="1" applyBorder="1" applyAlignment="1" applyProtection="1">
      <alignment horizontal="center" vertical="center" wrapText="1"/>
      <protection locked="0"/>
    </xf>
    <xf numFmtId="0" fontId="16" fillId="0" borderId="62" xfId="0" applyFont="1" applyBorder="1" applyAlignment="1">
      <alignment horizontal="left" vertical="top" wrapText="1"/>
    </xf>
    <xf numFmtId="0" fontId="79" fillId="8" borderId="12" xfId="0" applyFont="1" applyFill="1" applyBorder="1" applyAlignment="1">
      <alignment horizontal="center" vertical="center" wrapText="1"/>
    </xf>
    <xf numFmtId="0" fontId="79" fillId="8" borderId="0" xfId="0" applyFont="1" applyFill="1" applyAlignment="1">
      <alignment horizontal="center" vertical="center" wrapText="1"/>
    </xf>
    <xf numFmtId="0" fontId="79" fillId="8" borderId="37" xfId="0" applyFont="1" applyFill="1" applyBorder="1" applyAlignment="1">
      <alignment horizontal="center" vertical="center" wrapText="1"/>
    </xf>
    <xf numFmtId="0" fontId="79" fillId="8" borderId="19" xfId="0" applyFont="1" applyFill="1" applyBorder="1" applyAlignment="1">
      <alignment horizontal="center" vertical="center" wrapText="1"/>
    </xf>
    <xf numFmtId="0" fontId="79" fillId="8" borderId="2" xfId="0" applyFont="1" applyFill="1" applyBorder="1" applyAlignment="1">
      <alignment horizontal="center" vertical="center" wrapText="1"/>
    </xf>
    <xf numFmtId="0" fontId="79" fillId="8" borderId="27" xfId="0" applyFont="1" applyFill="1" applyBorder="1" applyAlignment="1">
      <alignment horizontal="center" vertical="center" wrapText="1"/>
    </xf>
    <xf numFmtId="0" fontId="16" fillId="0" borderId="29" xfId="4" applyFont="1" applyBorder="1" applyAlignment="1">
      <alignment horizontal="left" vertical="center" wrapText="1"/>
    </xf>
    <xf numFmtId="0" fontId="16" fillId="0" borderId="37" xfId="4" applyFont="1" applyBorder="1" applyAlignment="1">
      <alignment horizontal="left" vertical="center" wrapText="1"/>
    </xf>
    <xf numFmtId="0" fontId="0" fillId="0" borderId="17" xfId="0" applyBorder="1" applyAlignment="1">
      <alignment wrapText="1"/>
    </xf>
    <xf numFmtId="0" fontId="25" fillId="20" borderId="30" xfId="0" applyFont="1" applyFill="1" applyBorder="1" applyAlignment="1">
      <alignment horizontal="center" vertical="center"/>
    </xf>
    <xf numFmtId="0" fontId="25" fillId="20" borderId="39" xfId="0" applyFont="1" applyFill="1" applyBorder="1" applyAlignment="1">
      <alignment horizontal="center" vertical="center"/>
    </xf>
    <xf numFmtId="0" fontId="119" fillId="0" borderId="28" xfId="0" applyFont="1" applyBorder="1" applyAlignment="1">
      <alignment horizontal="center" vertical="top" wrapText="1"/>
    </xf>
    <xf numFmtId="0" fontId="119" fillId="0" borderId="12" xfId="0" applyFont="1" applyBorder="1" applyAlignment="1">
      <alignment horizontal="center" vertical="top" wrapText="1"/>
    </xf>
    <xf numFmtId="0" fontId="121" fillId="0" borderId="36" xfId="0" applyFont="1" applyBorder="1" applyAlignment="1">
      <alignment horizontal="center" vertical="top" wrapText="1"/>
    </xf>
    <xf numFmtId="9" fontId="16" fillId="6" borderId="60" xfId="2" applyFont="1" applyFill="1" applyBorder="1" applyAlignment="1" applyProtection="1">
      <alignment horizontal="center" vertical="center" wrapText="1"/>
      <protection locked="0"/>
    </xf>
    <xf numFmtId="0" fontId="79" fillId="8" borderId="58" xfId="0" applyFont="1" applyFill="1" applyBorder="1" applyAlignment="1">
      <alignment horizontal="center" vertical="center" wrapText="1"/>
    </xf>
    <xf numFmtId="0" fontId="79" fillId="8" borderId="52" xfId="0" applyFont="1" applyFill="1" applyBorder="1" applyAlignment="1">
      <alignment horizontal="center" vertical="center" wrapText="1"/>
    </xf>
    <xf numFmtId="0" fontId="79" fillId="8" borderId="81" xfId="0" applyFont="1" applyFill="1" applyBorder="1" applyAlignment="1">
      <alignment horizontal="center" vertical="center" wrapText="1"/>
    </xf>
    <xf numFmtId="0" fontId="0" fillId="0" borderId="16" xfId="0" applyBorder="1" applyAlignment="1">
      <alignment wrapText="1"/>
    </xf>
    <xf numFmtId="0" fontId="16" fillId="0" borderId="52" xfId="0" applyFont="1"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38" fillId="0" borderId="52" xfId="0" applyFont="1" applyBorder="1" applyAlignment="1" applyProtection="1">
      <alignment horizontal="left" vertical="top" wrapText="1"/>
      <protection locked="0"/>
    </xf>
    <xf numFmtId="44" fontId="79" fillId="8" borderId="33" xfId="72" applyFont="1" applyFill="1" applyBorder="1" applyAlignment="1">
      <alignment horizontal="center" vertical="center" wrapText="1"/>
    </xf>
    <xf numFmtId="0" fontId="0" fillId="0" borderId="34" xfId="0" applyBorder="1" applyAlignment="1">
      <alignment wrapText="1"/>
    </xf>
    <xf numFmtId="0" fontId="38" fillId="0" borderId="5" xfId="0" applyFont="1" applyBorder="1" applyAlignment="1" applyProtection="1">
      <alignment horizontal="left" vertical="top" wrapText="1"/>
      <protection locked="0"/>
    </xf>
    <xf numFmtId="0" fontId="0" fillId="0" borderId="62" xfId="0" applyBorder="1" applyAlignment="1" applyProtection="1">
      <alignment horizontal="left" vertical="top" wrapText="1"/>
      <protection locked="0"/>
    </xf>
    <xf numFmtId="0" fontId="0" fillId="0" borderId="60" xfId="0" applyBorder="1" applyAlignment="1" applyProtection="1">
      <alignment horizontal="left" vertical="top" wrapText="1"/>
      <protection locked="0"/>
    </xf>
    <xf numFmtId="0" fontId="76" fillId="49" borderId="37" xfId="0" applyFont="1" applyFill="1" applyBorder="1" applyAlignment="1">
      <alignment horizontal="left" indent="3"/>
    </xf>
    <xf numFmtId="0" fontId="76" fillId="49" borderId="110" xfId="0" applyFont="1" applyFill="1" applyBorder="1" applyAlignment="1">
      <alignment horizontal="left" indent="3"/>
    </xf>
    <xf numFmtId="0" fontId="16" fillId="6" borderId="29" xfId="0" applyFont="1" applyFill="1" applyBorder="1" applyAlignment="1" applyProtection="1">
      <alignment horizontal="center" vertical="center" wrapText="1"/>
      <protection locked="0"/>
    </xf>
    <xf numFmtId="0" fontId="25" fillId="12" borderId="6" xfId="0" applyFont="1" applyFill="1" applyBorder="1" applyAlignment="1">
      <alignment vertical="top" wrapText="1"/>
    </xf>
    <xf numFmtId="0" fontId="16" fillId="2" borderId="6" xfId="0" applyFont="1" applyFill="1" applyBorder="1" applyAlignment="1">
      <alignment vertical="top" wrapText="1"/>
    </xf>
    <xf numFmtId="0" fontId="16" fillId="0" borderId="6" xfId="0" applyFont="1" applyBorder="1" applyAlignment="1">
      <alignment vertical="top" wrapText="1"/>
    </xf>
    <xf numFmtId="0" fontId="16" fillId="6" borderId="39" xfId="0" applyFont="1" applyFill="1" applyBorder="1" applyAlignment="1" applyProtection="1">
      <alignment horizontal="left" vertical="center" wrapText="1"/>
      <protection locked="0"/>
    </xf>
    <xf numFmtId="0" fontId="16" fillId="6" borderId="54" xfId="0" applyFont="1" applyFill="1" applyBorder="1" applyAlignment="1" applyProtection="1">
      <alignment horizontal="left" vertical="center" wrapText="1"/>
      <protection locked="0"/>
    </xf>
    <xf numFmtId="0" fontId="16" fillId="6" borderId="45" xfId="0" applyFont="1" applyFill="1" applyBorder="1" applyAlignment="1" applyProtection="1">
      <alignment horizontal="left" vertical="center" wrapText="1"/>
      <protection locked="0"/>
    </xf>
    <xf numFmtId="0" fontId="16" fillId="0" borderId="14" xfId="0" applyFont="1" applyBorder="1" applyAlignment="1">
      <alignment vertical="top" wrapText="1"/>
    </xf>
    <xf numFmtId="0" fontId="16" fillId="0" borderId="57" xfId="0" applyFont="1" applyBorder="1" applyAlignment="1">
      <alignment vertical="top" wrapText="1"/>
    </xf>
    <xf numFmtId="0" fontId="16" fillId="0" borderId="15" xfId="0" applyFont="1" applyBorder="1" applyAlignment="1">
      <alignment vertical="top" wrapText="1"/>
    </xf>
    <xf numFmtId="0" fontId="16" fillId="0" borderId="7" xfId="0" applyFont="1" applyBorder="1" applyAlignment="1">
      <alignment vertical="top" wrapText="1"/>
    </xf>
    <xf numFmtId="0" fontId="16" fillId="0" borderId="25" xfId="0" applyFont="1" applyBorder="1" applyAlignment="1">
      <alignment vertical="top" wrapText="1"/>
    </xf>
    <xf numFmtId="0" fontId="119" fillId="0" borderId="6" xfId="0" applyFont="1" applyBorder="1" applyAlignment="1">
      <alignment horizontal="center" vertical="top" wrapText="1"/>
    </xf>
    <xf numFmtId="0" fontId="121" fillId="0" borderId="6" xfId="0" applyFont="1" applyBorder="1" applyAlignment="1">
      <alignment horizontal="center" vertical="top" wrapText="1"/>
    </xf>
    <xf numFmtId="0" fontId="16" fillId="11" borderId="6" xfId="4" applyFont="1" applyFill="1" applyBorder="1" applyAlignment="1">
      <alignment horizontal="left" vertical="center"/>
    </xf>
    <xf numFmtId="0" fontId="0" fillId="0" borderId="6" xfId="0" applyBorder="1"/>
    <xf numFmtId="0" fontId="16" fillId="0" borderId="5" xfId="4" applyFont="1" applyBorder="1" applyAlignment="1">
      <alignment horizontal="left" vertical="center" wrapText="1"/>
    </xf>
    <xf numFmtId="0" fontId="0" fillId="0" borderId="10" xfId="0" applyBorder="1" applyAlignment="1">
      <alignment horizontal="center" vertical="center"/>
    </xf>
    <xf numFmtId="49" fontId="0" fillId="0" borderId="6" xfId="0" applyNumberFormat="1" applyBorder="1" applyAlignment="1">
      <alignment vertical="center"/>
    </xf>
    <xf numFmtId="0" fontId="0" fillId="0" borderId="6" xfId="0" applyBorder="1" applyProtection="1">
      <protection locked="0"/>
    </xf>
    <xf numFmtId="0" fontId="38" fillId="0" borderId="6" xfId="0" applyFont="1" applyBorder="1" applyAlignment="1">
      <alignment vertical="top" wrapText="1"/>
    </xf>
    <xf numFmtId="0" fontId="0" fillId="0" borderId="6" xfId="0" applyBorder="1" applyAlignment="1">
      <alignment vertical="top" wrapText="1"/>
    </xf>
    <xf numFmtId="0" fontId="0" fillId="0" borderId="15" xfId="0" applyBorder="1" applyAlignment="1">
      <alignment vertical="top"/>
    </xf>
    <xf numFmtId="0" fontId="38" fillId="0" borderId="6" xfId="0" applyFont="1" applyBorder="1" applyAlignment="1">
      <alignment horizontal="center" vertical="top" wrapText="1"/>
    </xf>
    <xf numFmtId="0" fontId="0" fillId="0" borderId="6" xfId="0" applyBorder="1" applyAlignment="1">
      <alignment horizontal="center" vertical="top" wrapText="1"/>
    </xf>
    <xf numFmtId="0" fontId="38" fillId="0" borderId="48" xfId="0" applyFont="1" applyBorder="1" applyAlignment="1" applyProtection="1">
      <alignment horizontal="left" vertical="top" wrapText="1"/>
      <protection locked="0"/>
    </xf>
    <xf numFmtId="0" fontId="45" fillId="0" borderId="6" xfId="0" applyFont="1" applyBorder="1" applyAlignment="1">
      <alignment vertical="top" wrapText="1"/>
    </xf>
    <xf numFmtId="0" fontId="49" fillId="0" borderId="0" xfId="0" applyFont="1" applyAlignment="1">
      <alignment horizontal="center" vertical="top" wrapText="1"/>
    </xf>
    <xf numFmtId="0" fontId="46" fillId="11" borderId="73" xfId="4" applyFont="1" applyFill="1" applyBorder="1" applyAlignment="1">
      <alignment horizontal="left" vertical="center"/>
    </xf>
    <xf numFmtId="0" fontId="13" fillId="8" borderId="22" xfId="4" applyFont="1" applyFill="1" applyBorder="1" applyAlignment="1">
      <alignment horizontal="center" vertical="center" wrapText="1"/>
    </xf>
    <xf numFmtId="0" fontId="13" fillId="8" borderId="9" xfId="4" applyFont="1" applyFill="1" applyBorder="1" applyAlignment="1">
      <alignment horizontal="center" vertical="center" wrapText="1"/>
    </xf>
    <xf numFmtId="0" fontId="23" fillId="9" borderId="9" xfId="4" applyFont="1" applyFill="1" applyBorder="1" applyAlignment="1">
      <alignment horizontal="center" vertical="center" wrapText="1"/>
    </xf>
    <xf numFmtId="0" fontId="18" fillId="8" borderId="19" xfId="4" applyFont="1" applyFill="1" applyBorder="1" applyAlignment="1">
      <alignment horizontal="center" vertical="center" wrapText="1"/>
    </xf>
    <xf numFmtId="0" fontId="18" fillId="8" borderId="12" xfId="4" applyFont="1" applyFill="1" applyBorder="1" applyAlignment="1">
      <alignment horizontal="center" vertical="center" wrapText="1"/>
    </xf>
    <xf numFmtId="0" fontId="18" fillId="8" borderId="36" xfId="4" applyFont="1" applyFill="1" applyBorder="1" applyAlignment="1">
      <alignment horizontal="center" vertical="center" wrapText="1"/>
    </xf>
    <xf numFmtId="0" fontId="18" fillId="8" borderId="4" xfId="4" applyFont="1" applyFill="1" applyBorder="1" applyAlignment="1">
      <alignment horizontal="center" vertical="center" wrapText="1"/>
    </xf>
    <xf numFmtId="0" fontId="18" fillId="8" borderId="1" xfId="4" applyFont="1" applyFill="1" applyBorder="1" applyAlignment="1">
      <alignment horizontal="center" vertical="center" wrapText="1"/>
    </xf>
    <xf numFmtId="0" fontId="18" fillId="8" borderId="53" xfId="4" applyFont="1" applyFill="1" applyBorder="1" applyAlignment="1">
      <alignment horizontal="center" vertical="center" wrapText="1"/>
    </xf>
    <xf numFmtId="0" fontId="13" fillId="8" borderId="30" xfId="0" applyFont="1" applyFill="1" applyBorder="1" applyAlignment="1">
      <alignment horizontal="center" vertical="center"/>
    </xf>
    <xf numFmtId="0" fontId="13" fillId="8" borderId="39" xfId="0" applyFont="1" applyFill="1" applyBorder="1" applyAlignment="1">
      <alignment horizontal="center" vertical="center"/>
    </xf>
    <xf numFmtId="0" fontId="15" fillId="8" borderId="7" xfId="0" applyFont="1" applyFill="1" applyBorder="1" applyAlignment="1">
      <alignment horizontal="left" vertical="center" wrapText="1"/>
    </xf>
    <xf numFmtId="0" fontId="25" fillId="8" borderId="25" xfId="0" applyFont="1" applyFill="1" applyBorder="1" applyAlignment="1">
      <alignment horizontal="center" vertical="center" wrapText="1"/>
    </xf>
    <xf numFmtId="0" fontId="25" fillId="8" borderId="81" xfId="0" applyFont="1" applyFill="1" applyBorder="1" applyAlignment="1">
      <alignment horizontal="center" vertical="center" wrapText="1"/>
    </xf>
    <xf numFmtId="49" fontId="23" fillId="13" borderId="8" xfId="0" applyNumberFormat="1" applyFont="1" applyFill="1" applyBorder="1" applyAlignment="1" applyProtection="1">
      <alignment horizontal="center" vertical="center" wrapText="1"/>
      <protection locked="0"/>
    </xf>
    <xf numFmtId="0" fontId="16" fillId="0" borderId="8" xfId="0" quotePrefix="1" applyFont="1" applyBorder="1" applyAlignment="1">
      <alignment horizontal="left" vertical="center" wrapText="1"/>
    </xf>
    <xf numFmtId="0" fontId="16" fillId="0" borderId="8" xfId="0" applyFont="1" applyBorder="1" applyAlignment="1">
      <alignment horizontal="left" vertical="top" wrapText="1"/>
    </xf>
    <xf numFmtId="0" fontId="16" fillId="0" borderId="51" xfId="0" applyFont="1" applyBorder="1" applyAlignment="1">
      <alignment horizontal="left" vertical="top" wrapText="1"/>
    </xf>
    <xf numFmtId="0" fontId="13" fillId="12" borderId="9" xfId="0" applyFont="1" applyFill="1" applyBorder="1" applyAlignment="1">
      <alignment horizontal="left" vertical="center" wrapText="1"/>
    </xf>
    <xf numFmtId="0" fontId="13" fillId="12" borderId="46" xfId="0" applyFont="1" applyFill="1" applyBorder="1" applyAlignment="1">
      <alignment horizontal="left" vertical="center" wrapText="1"/>
    </xf>
    <xf numFmtId="0" fontId="16" fillId="2" borderId="14"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6" fillId="2" borderId="57" xfId="0" applyFont="1" applyFill="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57" xfId="0" applyFont="1" applyBorder="1" applyAlignment="1">
      <alignment horizontal="left" vertical="center" wrapText="1"/>
    </xf>
    <xf numFmtId="0" fontId="16" fillId="0" borderId="25" xfId="0" applyFont="1" applyBorder="1" applyAlignment="1">
      <alignment horizontal="left" vertical="center" wrapText="1"/>
    </xf>
    <xf numFmtId="0" fontId="16" fillId="0" borderId="61" xfId="0" applyFont="1" applyBorder="1" applyAlignment="1">
      <alignment horizontal="left" vertical="center" wrapText="1"/>
    </xf>
    <xf numFmtId="0" fontId="16" fillId="0" borderId="79" xfId="0" applyFont="1" applyBorder="1" applyAlignment="1">
      <alignment horizontal="left" vertical="center" wrapText="1"/>
    </xf>
    <xf numFmtId="0" fontId="16" fillId="0" borderId="3" xfId="0" applyFont="1" applyBorder="1" applyAlignment="1">
      <alignment horizontal="left" vertical="center" wrapText="1"/>
    </xf>
    <xf numFmtId="0" fontId="16" fillId="0" borderId="70" xfId="0" applyFont="1" applyBorder="1" applyAlignment="1">
      <alignment horizontal="left" vertical="center" wrapText="1"/>
    </xf>
    <xf numFmtId="0" fontId="16" fillId="0" borderId="2" xfId="0" applyFont="1" applyBorder="1" applyAlignment="1">
      <alignment horizontal="left" vertical="center" wrapText="1"/>
    </xf>
    <xf numFmtId="0" fontId="16" fillId="0" borderId="67" xfId="0" applyFont="1" applyBorder="1" applyAlignment="1">
      <alignment horizontal="left" vertical="center" wrapText="1"/>
    </xf>
    <xf numFmtId="0" fontId="16" fillId="0" borderId="69" xfId="0" applyFont="1" applyBorder="1" applyAlignment="1">
      <alignment horizontal="left" vertical="center" wrapText="1"/>
    </xf>
    <xf numFmtId="0" fontId="16" fillId="0" borderId="43" xfId="0" applyFont="1" applyBorder="1" applyAlignment="1">
      <alignment horizontal="left" vertical="top" wrapText="1"/>
    </xf>
    <xf numFmtId="0" fontId="16" fillId="0" borderId="44" xfId="0" applyFont="1" applyBorder="1" applyAlignment="1">
      <alignment horizontal="left" vertical="top" wrapText="1"/>
    </xf>
    <xf numFmtId="0" fontId="16" fillId="0" borderId="45" xfId="0" applyFont="1" applyBorder="1" applyAlignment="1">
      <alignment horizontal="left" vertical="top" wrapText="1"/>
    </xf>
    <xf numFmtId="0" fontId="15" fillId="8" borderId="33" xfId="0" applyFont="1" applyFill="1" applyBorder="1" applyAlignment="1">
      <alignment horizontal="center" vertical="center" textRotation="90" wrapText="1"/>
    </xf>
    <xf numFmtId="0" fontId="15" fillId="8" borderId="34" xfId="0" applyFont="1" applyFill="1" applyBorder="1" applyAlignment="1">
      <alignment horizontal="center" vertical="center" textRotation="90" wrapText="1"/>
    </xf>
    <xf numFmtId="0" fontId="15" fillId="8" borderId="35" xfId="0" applyFont="1" applyFill="1" applyBorder="1" applyAlignment="1">
      <alignment horizontal="center" vertical="center" textRotation="90" wrapText="1"/>
    </xf>
    <xf numFmtId="0" fontId="23" fillId="7" borderId="33" xfId="0" applyFont="1" applyFill="1" applyBorder="1" applyAlignment="1">
      <alignment horizontal="center" vertical="center" wrapText="1"/>
    </xf>
    <xf numFmtId="0" fontId="23" fillId="7" borderId="35" xfId="0" applyFont="1" applyFill="1" applyBorder="1" applyAlignment="1">
      <alignment horizontal="center" vertical="center" wrapText="1"/>
    </xf>
    <xf numFmtId="0" fontId="16" fillId="0" borderId="46" xfId="0" applyFont="1" applyBorder="1" applyAlignment="1">
      <alignment horizontal="left" vertical="top" wrapText="1"/>
    </xf>
    <xf numFmtId="0" fontId="16" fillId="0" borderId="48" xfId="0" applyFont="1" applyBorder="1" applyAlignment="1">
      <alignment horizontal="left" vertical="top" wrapText="1"/>
    </xf>
    <xf numFmtId="0" fontId="16" fillId="0" borderId="49" xfId="0" applyFont="1" applyBorder="1" applyAlignment="1">
      <alignment horizontal="left" vertical="top" wrapText="1"/>
    </xf>
    <xf numFmtId="0" fontId="16" fillId="0" borderId="18" xfId="0" applyFont="1" applyBorder="1" applyAlignment="1">
      <alignment horizontal="left" vertical="top" wrapText="1"/>
    </xf>
    <xf numFmtId="0" fontId="23" fillId="0" borderId="31" xfId="0" quotePrefix="1" applyFont="1" applyBorder="1" applyAlignment="1">
      <alignment horizontal="center" vertical="top" wrapText="1"/>
    </xf>
    <xf numFmtId="0" fontId="23" fillId="0" borderId="39" xfId="0" quotePrefix="1" applyFont="1" applyBorder="1" applyAlignment="1">
      <alignment horizontal="center" vertical="top" wrapText="1"/>
    </xf>
    <xf numFmtId="0" fontId="15" fillId="8" borderId="20" xfId="0" applyFont="1" applyFill="1" applyBorder="1" applyAlignment="1">
      <alignment horizontal="center" vertical="center" textRotation="90" wrapText="1"/>
    </xf>
    <xf numFmtId="0" fontId="16" fillId="7" borderId="9" xfId="0" applyFont="1" applyFill="1" applyBorder="1" applyAlignment="1">
      <alignment horizontal="center" vertical="top" wrapText="1"/>
    </xf>
    <xf numFmtId="0" fontId="16" fillId="0" borderId="10" xfId="0" quotePrefix="1" applyFont="1" applyBorder="1" applyAlignment="1">
      <alignment horizontal="right" vertical="top" wrapText="1"/>
    </xf>
    <xf numFmtId="0" fontId="16" fillId="0" borderId="10" xfId="0" applyFont="1" applyBorder="1" applyAlignment="1">
      <alignment horizontal="right" vertical="top" wrapText="1"/>
    </xf>
    <xf numFmtId="0" fontId="16" fillId="0" borderId="11" xfId="0" applyFont="1" applyBorder="1" applyAlignment="1">
      <alignment horizontal="right" vertical="top" wrapText="1"/>
    </xf>
    <xf numFmtId="0" fontId="23" fillId="7" borderId="6" xfId="0" applyFont="1" applyFill="1" applyBorder="1" applyAlignment="1">
      <alignment horizontal="center" vertical="center" wrapText="1"/>
    </xf>
    <xf numFmtId="0" fontId="16" fillId="0" borderId="6" xfId="0" applyFont="1" applyBorder="1" applyAlignment="1">
      <alignment horizontal="right" vertical="top" wrapText="1"/>
    </xf>
    <xf numFmtId="0" fontId="16" fillId="0" borderId="7" xfId="0" applyFont="1" applyBorder="1" applyAlignment="1">
      <alignment horizontal="right" vertical="top" wrapText="1"/>
    </xf>
    <xf numFmtId="0" fontId="16" fillId="0" borderId="30" xfId="0" quotePrefix="1" applyFont="1" applyBorder="1" applyAlignment="1">
      <alignment horizontal="right" vertical="top" wrapText="1"/>
    </xf>
    <xf numFmtId="0" fontId="16" fillId="0" borderId="31" xfId="0" quotePrefix="1" applyFont="1" applyBorder="1" applyAlignment="1">
      <alignment horizontal="right" vertical="top" wrapText="1"/>
    </xf>
    <xf numFmtId="0" fontId="16" fillId="0" borderId="23" xfId="0" quotePrefix="1" applyFont="1" applyBorder="1" applyAlignment="1">
      <alignment horizontal="right" vertical="top" wrapText="1"/>
    </xf>
    <xf numFmtId="0" fontId="16" fillId="0" borderId="47" xfId="0" applyFont="1" applyBorder="1" applyAlignment="1">
      <alignment horizontal="left" vertical="top" wrapText="1"/>
    </xf>
    <xf numFmtId="0" fontId="16" fillId="0" borderId="50" xfId="0" applyFont="1" applyBorder="1" applyAlignment="1">
      <alignment horizontal="left" vertical="top" wrapText="1"/>
    </xf>
    <xf numFmtId="0" fontId="16" fillId="7" borderId="14" xfId="0" applyFont="1" applyFill="1" applyBorder="1" applyAlignment="1">
      <alignment horizontal="center" vertical="top" wrapText="1"/>
    </xf>
    <xf numFmtId="0" fontId="16" fillId="7" borderId="57" xfId="0" applyFont="1" applyFill="1" applyBorder="1" applyAlignment="1">
      <alignment horizontal="center" vertical="top" wrapText="1"/>
    </xf>
    <xf numFmtId="0" fontId="16" fillId="7" borderId="15" xfId="0" applyFont="1" applyFill="1" applyBorder="1" applyAlignment="1">
      <alignment horizontal="center" vertical="top" wrapText="1"/>
    </xf>
    <xf numFmtId="0" fontId="16" fillId="0" borderId="15" xfId="0" quotePrefix="1" applyFont="1" applyBorder="1" applyAlignment="1">
      <alignment horizontal="right" vertical="top" wrapText="1"/>
    </xf>
    <xf numFmtId="0" fontId="16" fillId="0" borderId="11" xfId="0" quotePrefix="1" applyFont="1" applyBorder="1" applyAlignment="1">
      <alignment horizontal="right" vertical="top" wrapText="1"/>
    </xf>
    <xf numFmtId="0" fontId="16" fillId="0" borderId="30" xfId="0" applyFont="1" applyBorder="1" applyAlignment="1">
      <alignment horizontal="right" vertical="top" wrapText="1"/>
    </xf>
    <xf numFmtId="0" fontId="16" fillId="0" borderId="31" xfId="0" applyFont="1" applyBorder="1" applyAlignment="1">
      <alignment horizontal="right" vertical="top" wrapText="1"/>
    </xf>
    <xf numFmtId="0" fontId="16" fillId="0" borderId="39" xfId="0" applyFont="1" applyBorder="1" applyAlignment="1">
      <alignment horizontal="right" vertical="top" wrapText="1"/>
    </xf>
    <xf numFmtId="0" fontId="16" fillId="0" borderId="3" xfId="0" applyFont="1" applyBorder="1" applyAlignment="1">
      <alignment horizontal="center" vertical="top" wrapText="1"/>
    </xf>
    <xf numFmtId="0" fontId="16" fillId="0" borderId="2" xfId="0" applyFont="1" applyBorder="1" applyAlignment="1">
      <alignment horizontal="center" vertical="top" wrapText="1"/>
    </xf>
    <xf numFmtId="0" fontId="16" fillId="0" borderId="27" xfId="0" applyFont="1" applyBorder="1" applyAlignment="1">
      <alignment horizontal="center" vertical="top" wrapText="1"/>
    </xf>
    <xf numFmtId="0" fontId="16" fillId="9" borderId="5" xfId="0" applyFont="1" applyFill="1" applyBorder="1" applyAlignment="1">
      <alignment horizontal="center" vertical="top" wrapText="1"/>
    </xf>
    <xf numFmtId="0" fontId="16" fillId="9" borderId="62" xfId="0" applyFont="1" applyFill="1" applyBorder="1" applyAlignment="1">
      <alignment horizontal="center" vertical="top" wrapText="1"/>
    </xf>
    <xf numFmtId="0" fontId="16" fillId="9" borderId="54" xfId="0" applyFont="1" applyFill="1" applyBorder="1" applyAlignment="1">
      <alignment horizontal="center" vertical="top" wrapText="1"/>
    </xf>
    <xf numFmtId="0" fontId="16" fillId="9" borderId="47" xfId="0" applyFont="1" applyFill="1" applyBorder="1" applyAlignment="1">
      <alignment horizontal="center" vertical="top" wrapText="1"/>
    </xf>
    <xf numFmtId="0" fontId="16" fillId="9" borderId="44" xfId="0" applyFont="1" applyFill="1" applyBorder="1" applyAlignment="1">
      <alignment horizontal="center" vertical="top" wrapText="1"/>
    </xf>
    <xf numFmtId="0" fontId="16" fillId="9" borderId="45" xfId="0" applyFont="1" applyFill="1" applyBorder="1" applyAlignment="1">
      <alignment horizontal="center" vertical="top" wrapText="1"/>
    </xf>
    <xf numFmtId="0" fontId="16" fillId="4" borderId="33" xfId="0" applyFont="1" applyFill="1" applyBorder="1" applyAlignment="1">
      <alignment horizontal="left" vertical="center" wrapText="1"/>
    </xf>
    <xf numFmtId="0" fontId="16" fillId="4" borderId="34" xfId="0" applyFont="1" applyFill="1" applyBorder="1" applyAlignment="1">
      <alignment horizontal="left" vertical="center" wrapText="1"/>
    </xf>
    <xf numFmtId="0" fontId="16" fillId="4" borderId="35" xfId="0" applyFont="1" applyFill="1" applyBorder="1" applyAlignment="1">
      <alignment horizontal="left" vertical="center" wrapText="1"/>
    </xf>
    <xf numFmtId="9" fontId="16" fillId="0" borderId="48" xfId="0" applyNumberFormat="1" applyFont="1" applyBorder="1" applyAlignment="1">
      <alignment horizontal="left" vertical="top" wrapText="1"/>
    </xf>
    <xf numFmtId="9" fontId="16" fillId="0" borderId="49" xfId="0" applyNumberFormat="1" applyFont="1" applyBorder="1" applyAlignment="1">
      <alignment horizontal="left" vertical="top" wrapText="1"/>
    </xf>
    <xf numFmtId="0" fontId="16" fillId="0" borderId="23" xfId="0" applyFont="1" applyBorder="1" applyAlignment="1">
      <alignment horizontal="right" vertical="top" wrapText="1"/>
    </xf>
    <xf numFmtId="0" fontId="16" fillId="9" borderId="60" xfId="0" applyFont="1" applyFill="1" applyBorder="1" applyAlignment="1">
      <alignment horizontal="center" vertical="top" wrapText="1"/>
    </xf>
    <xf numFmtId="0" fontId="16" fillId="9" borderId="50" xfId="0" applyFont="1" applyFill="1" applyBorder="1" applyAlignment="1">
      <alignment horizontal="center" vertical="top" wrapText="1"/>
    </xf>
    <xf numFmtId="0" fontId="16" fillId="9" borderId="6" xfId="0" applyFont="1" applyFill="1" applyBorder="1" applyAlignment="1">
      <alignment horizontal="center" vertical="top" wrapText="1"/>
    </xf>
    <xf numFmtId="0" fontId="16" fillId="9" borderId="7" xfId="0" applyFont="1" applyFill="1" applyBorder="1" applyAlignment="1">
      <alignment horizontal="center" vertical="top" wrapText="1"/>
    </xf>
    <xf numFmtId="0" fontId="16" fillId="0" borderId="48" xfId="0" applyFont="1" applyBorder="1" applyAlignment="1">
      <alignment horizontal="center" vertical="top" wrapText="1"/>
    </xf>
    <xf numFmtId="0" fontId="15" fillId="8" borderId="29" xfId="0" applyFont="1" applyFill="1" applyBorder="1" applyAlignment="1">
      <alignment horizontal="center" vertical="center" textRotation="90" wrapText="1"/>
    </xf>
    <xf numFmtId="0" fontId="23" fillId="6" borderId="33" xfId="0" applyFont="1" applyFill="1" applyBorder="1" applyAlignment="1">
      <alignment horizontal="center" vertical="center" wrapText="1"/>
    </xf>
    <xf numFmtId="0" fontId="23" fillId="6" borderId="35" xfId="0" applyFont="1" applyFill="1" applyBorder="1" applyAlignment="1">
      <alignment horizontal="center" vertical="center" wrapText="1"/>
    </xf>
    <xf numFmtId="0" fontId="16" fillId="7" borderId="52" xfId="0" applyFont="1" applyFill="1" applyBorder="1" applyAlignment="1">
      <alignment horizontal="center" vertical="top" wrapText="1"/>
    </xf>
    <xf numFmtId="0" fontId="16" fillId="7" borderId="18" xfId="0" applyFont="1" applyFill="1" applyBorder="1" applyAlignment="1">
      <alignment horizontal="center" vertical="top" wrapText="1"/>
    </xf>
    <xf numFmtId="0" fontId="16" fillId="7" borderId="38" xfId="0" applyFont="1" applyFill="1" applyBorder="1" applyAlignment="1">
      <alignment horizontal="center" vertical="top" wrapText="1"/>
    </xf>
    <xf numFmtId="0" fontId="16" fillId="7" borderId="63" xfId="0" applyFont="1" applyFill="1" applyBorder="1" applyAlignment="1">
      <alignment horizontal="center" vertical="top" wrapText="1"/>
    </xf>
    <xf numFmtId="0" fontId="16" fillId="0" borderId="47" xfId="0" applyFont="1" applyBorder="1" applyAlignment="1">
      <alignment horizontal="center" vertical="top" wrapText="1"/>
    </xf>
    <xf numFmtId="0" fontId="16" fillId="0" borderId="44" xfId="0" applyFont="1" applyBorder="1" applyAlignment="1">
      <alignment horizontal="center" vertical="top" wrapText="1"/>
    </xf>
    <xf numFmtId="0" fontId="16" fillId="0" borderId="50" xfId="0" applyFont="1" applyBorder="1" applyAlignment="1">
      <alignment horizontal="center" vertical="top" wrapText="1"/>
    </xf>
    <xf numFmtId="0" fontId="16" fillId="0" borderId="14" xfId="0" applyFont="1" applyBorder="1" applyAlignment="1">
      <alignment horizontal="center" vertical="top" wrapText="1"/>
    </xf>
    <xf numFmtId="0" fontId="16" fillId="0" borderId="33" xfId="0" applyFont="1" applyBorder="1" applyAlignment="1">
      <alignment horizontal="left" vertical="center" wrapText="1"/>
    </xf>
    <xf numFmtId="0" fontId="16" fillId="0" borderId="34" xfId="0" applyFont="1" applyBorder="1" applyAlignment="1">
      <alignment horizontal="left" vertical="center" wrapText="1"/>
    </xf>
    <xf numFmtId="0" fontId="23" fillId="0" borderId="31" xfId="0" applyFont="1" applyBorder="1" applyAlignment="1">
      <alignment horizontal="center" vertical="top" wrapText="1"/>
    </xf>
    <xf numFmtId="0" fontId="23" fillId="0" borderId="39" xfId="0" applyFont="1" applyBorder="1" applyAlignment="1">
      <alignment horizontal="center" vertical="top" wrapText="1"/>
    </xf>
    <xf numFmtId="0" fontId="16" fillId="0" borderId="43"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35" xfId="0" applyFont="1" applyBorder="1" applyAlignment="1">
      <alignment horizontal="center" vertical="center" wrapText="1"/>
    </xf>
    <xf numFmtId="0" fontId="23" fillId="0" borderId="31" xfId="0" applyFont="1" applyBorder="1" applyAlignment="1">
      <alignment horizontal="left" vertical="top" wrapText="1"/>
    </xf>
    <xf numFmtId="0" fontId="23" fillId="0" borderId="39" xfId="0" applyFont="1" applyBorder="1" applyAlignment="1">
      <alignment horizontal="left" vertical="top" wrapText="1"/>
    </xf>
    <xf numFmtId="0" fontId="40" fillId="0" borderId="0" xfId="0" applyFont="1" applyAlignment="1">
      <alignment horizontal="center" vertical="top" wrapText="1"/>
    </xf>
    <xf numFmtId="0" fontId="17" fillId="0" borderId="0" xfId="0" applyFont="1" applyAlignment="1">
      <alignment horizontal="center" vertical="top" wrapText="1"/>
    </xf>
    <xf numFmtId="0" fontId="15" fillId="8" borderId="32" xfId="0" applyFont="1" applyFill="1" applyBorder="1" applyAlignment="1">
      <alignment horizontal="center" vertical="center" textRotation="90" wrapText="1"/>
    </xf>
    <xf numFmtId="0" fontId="15" fillId="8" borderId="31" xfId="0" applyFont="1" applyFill="1" applyBorder="1" applyAlignment="1">
      <alignment horizontal="center" vertical="center" textRotation="90" wrapText="1"/>
    </xf>
    <xf numFmtId="0" fontId="15" fillId="8" borderId="39" xfId="0" applyFont="1" applyFill="1" applyBorder="1" applyAlignment="1">
      <alignment horizontal="center" vertical="center" textRotation="90" wrapText="1"/>
    </xf>
    <xf numFmtId="0" fontId="15" fillId="8" borderId="33" xfId="1" applyFont="1" applyFill="1" applyBorder="1" applyAlignment="1" applyProtection="1">
      <alignment horizontal="center" vertical="center" textRotation="90" wrapText="1"/>
    </xf>
    <xf numFmtId="0" fontId="15" fillId="8" borderId="34" xfId="1" applyFont="1" applyFill="1" applyBorder="1" applyAlignment="1" applyProtection="1">
      <alignment horizontal="center" vertical="center" textRotation="90" wrapText="1"/>
    </xf>
    <xf numFmtId="0" fontId="15" fillId="8" borderId="20" xfId="1" applyFont="1" applyFill="1" applyBorder="1" applyAlignment="1" applyProtection="1">
      <alignment horizontal="center" vertical="center" textRotation="90" wrapText="1"/>
    </xf>
    <xf numFmtId="0" fontId="15" fillId="8" borderId="35" xfId="1" applyFont="1" applyFill="1" applyBorder="1" applyAlignment="1" applyProtection="1">
      <alignment horizontal="center" vertical="center" textRotation="90" wrapText="1"/>
    </xf>
    <xf numFmtId="0" fontId="16" fillId="0" borderId="43" xfId="0" applyFont="1" applyBorder="1" applyAlignment="1">
      <alignment horizontal="left" vertical="center" wrapText="1"/>
    </xf>
    <xf numFmtId="0" fontId="16" fillId="0" borderId="44" xfId="0" applyFont="1" applyBorder="1" applyAlignment="1">
      <alignment horizontal="left" vertical="center" wrapText="1"/>
    </xf>
    <xf numFmtId="0" fontId="16" fillId="0" borderId="45" xfId="0" applyFont="1" applyBorder="1" applyAlignment="1">
      <alignment horizontal="left" vertical="center" wrapText="1"/>
    </xf>
    <xf numFmtId="0" fontId="16" fillId="0" borderId="30" xfId="0" applyFont="1" applyBorder="1" applyAlignment="1">
      <alignment horizontal="left" vertical="top" wrapText="1"/>
    </xf>
    <xf numFmtId="0" fontId="16" fillId="0" borderId="31" xfId="0" applyFont="1" applyBorder="1" applyAlignment="1">
      <alignment horizontal="left" vertical="top" wrapText="1"/>
    </xf>
    <xf numFmtId="0" fontId="16" fillId="0" borderId="39" xfId="0" applyFont="1" applyBorder="1" applyAlignment="1">
      <alignment horizontal="left" vertical="top" wrapText="1"/>
    </xf>
    <xf numFmtId="0" fontId="25" fillId="20" borderId="10" xfId="4" applyFont="1" applyFill="1" applyBorder="1" applyAlignment="1">
      <alignment horizontal="center" vertical="center" wrapText="1"/>
    </xf>
    <xf numFmtId="0" fontId="25" fillId="20" borderId="6" xfId="4" applyFont="1" applyFill="1" applyBorder="1" applyAlignment="1">
      <alignment horizontal="center" vertical="center" wrapText="1"/>
    </xf>
    <xf numFmtId="0" fontId="23" fillId="9" borderId="6" xfId="4" applyFont="1" applyFill="1" applyBorder="1" applyAlignment="1">
      <alignment horizontal="center" vertical="center" wrapText="1"/>
    </xf>
    <xf numFmtId="0" fontId="23" fillId="32" borderId="15" xfId="0" applyFont="1" applyFill="1" applyBorder="1" applyAlignment="1">
      <alignment vertical="center" wrapText="1"/>
    </xf>
    <xf numFmtId="0" fontId="0" fillId="0" borderId="6" xfId="0" applyBorder="1" applyAlignment="1">
      <alignment wrapText="1"/>
    </xf>
    <xf numFmtId="0" fontId="0" fillId="0" borderId="14" xfId="0" applyBorder="1" applyAlignment="1">
      <alignment wrapText="1"/>
    </xf>
    <xf numFmtId="0" fontId="23" fillId="32" borderId="57" xfId="0" applyFont="1" applyFill="1" applyBorder="1" applyAlignment="1">
      <alignment vertical="center" wrapText="1"/>
    </xf>
    <xf numFmtId="0" fontId="0" fillId="0" borderId="57" xfId="0" applyBorder="1" applyAlignment="1">
      <alignment wrapText="1"/>
    </xf>
    <xf numFmtId="0" fontId="123" fillId="0" borderId="0" xfId="68" applyFont="1" applyAlignment="1">
      <alignment horizontal="center" vertical="center"/>
    </xf>
    <xf numFmtId="0" fontId="16" fillId="0" borderId="22" xfId="0" applyFont="1" applyBorder="1" applyAlignment="1">
      <alignment horizontal="center" vertical="center"/>
    </xf>
    <xf numFmtId="0" fontId="16" fillId="0" borderId="9" xfId="0" applyFont="1" applyBorder="1" applyAlignment="1">
      <alignment horizontal="center" vertical="center"/>
    </xf>
    <xf numFmtId="0" fontId="23" fillId="32" borderId="57" xfId="0" applyFont="1" applyFill="1" applyBorder="1" applyAlignment="1">
      <alignment horizontal="left" vertical="center"/>
    </xf>
    <xf numFmtId="0" fontId="0" fillId="0" borderId="57" xfId="0" applyBorder="1" applyAlignment="1">
      <alignment horizontal="left" vertical="center"/>
    </xf>
    <xf numFmtId="0" fontId="23" fillId="32" borderId="57" xfId="0" applyFont="1" applyFill="1" applyBorder="1" applyAlignment="1">
      <alignment horizontal="left" vertical="center" wrapText="1"/>
    </xf>
    <xf numFmtId="0" fontId="0" fillId="0" borderId="57" xfId="0" applyBorder="1" applyAlignment="1">
      <alignment vertical="center" wrapText="1"/>
    </xf>
    <xf numFmtId="0" fontId="25" fillId="20" borderId="10" xfId="0" applyFont="1" applyFill="1" applyBorder="1" applyAlignment="1" applyProtection="1">
      <alignment horizontal="center" vertical="center"/>
      <protection locked="0"/>
    </xf>
    <xf numFmtId="0" fontId="25" fillId="20" borderId="11" xfId="0" applyFont="1" applyFill="1" applyBorder="1" applyAlignment="1" applyProtection="1">
      <alignment horizontal="center" vertical="center"/>
      <protection locked="0"/>
    </xf>
    <xf numFmtId="0" fontId="16" fillId="2" borderId="61" xfId="0" applyFont="1" applyFill="1" applyBorder="1" applyAlignment="1">
      <alignment horizontal="left" vertical="top" wrapText="1"/>
    </xf>
    <xf numFmtId="0" fontId="16" fillId="2" borderId="49" xfId="0" applyFont="1" applyFill="1" applyBorder="1" applyAlignment="1">
      <alignment horizontal="left" vertical="top" wrapText="1"/>
    </xf>
    <xf numFmtId="0" fontId="29" fillId="0" borderId="0" xfId="0" applyFont="1" applyAlignment="1">
      <alignment vertical="center"/>
    </xf>
    <xf numFmtId="0" fontId="0" fillId="0" borderId="0" xfId="0" applyAlignment="1">
      <alignment vertical="center"/>
    </xf>
    <xf numFmtId="0" fontId="120" fillId="0" borderId="36" xfId="0" applyFont="1" applyBorder="1" applyAlignment="1">
      <alignment horizontal="center" vertical="top" wrapText="1"/>
    </xf>
    <xf numFmtId="0" fontId="16" fillId="0" borderId="16" xfId="0" applyFont="1" applyBorder="1"/>
    <xf numFmtId="0" fontId="16" fillId="0" borderId="17" xfId="0" applyFont="1" applyBorder="1" applyAlignment="1">
      <alignment wrapText="1"/>
    </xf>
    <xf numFmtId="0" fontId="16" fillId="10" borderId="20" xfId="4" applyFont="1" applyFill="1" applyBorder="1" applyAlignment="1">
      <alignment horizontal="left" vertical="center" wrapText="1"/>
    </xf>
    <xf numFmtId="0" fontId="16" fillId="10" borderId="0" xfId="4" applyFont="1" applyFill="1" applyAlignment="1">
      <alignment horizontal="left" vertical="center" wrapText="1"/>
    </xf>
    <xf numFmtId="0" fontId="16" fillId="0" borderId="16" xfId="0" applyFont="1" applyBorder="1" applyAlignment="1">
      <alignment wrapText="1"/>
    </xf>
    <xf numFmtId="0" fontId="25" fillId="20" borderId="23" xfId="4" applyFont="1" applyFill="1" applyBorder="1" applyAlignment="1">
      <alignment horizontal="center" vertical="center" wrapText="1"/>
    </xf>
    <xf numFmtId="0" fontId="25" fillId="20" borderId="60" xfId="4" applyFont="1" applyFill="1" applyBorder="1" applyAlignment="1">
      <alignment horizontal="center" vertical="center" wrapText="1"/>
    </xf>
    <xf numFmtId="0" fontId="25" fillId="20" borderId="50" xfId="4" applyFont="1" applyFill="1" applyBorder="1" applyAlignment="1">
      <alignment horizontal="center" vertical="center" wrapText="1"/>
    </xf>
    <xf numFmtId="0" fontId="23" fillId="9" borderId="23" xfId="4" applyFont="1" applyFill="1" applyBorder="1" applyAlignment="1">
      <alignment horizontal="center" vertical="center" wrapText="1"/>
    </xf>
    <xf numFmtId="0" fontId="23" fillId="9" borderId="60" xfId="4" applyFont="1" applyFill="1" applyBorder="1" applyAlignment="1">
      <alignment horizontal="center" vertical="center" wrapText="1"/>
    </xf>
    <xf numFmtId="0" fontId="23" fillId="9" borderId="50" xfId="4" applyFont="1" applyFill="1" applyBorder="1" applyAlignment="1">
      <alignment horizontal="center" vertical="center" wrapText="1"/>
    </xf>
    <xf numFmtId="0" fontId="79" fillId="8" borderId="69" xfId="0" applyFont="1" applyFill="1" applyBorder="1" applyAlignment="1">
      <alignment horizontal="center" vertical="top" wrapText="1"/>
    </xf>
    <xf numFmtId="0" fontId="79" fillId="8" borderId="0" xfId="0" applyFont="1" applyFill="1" applyAlignment="1">
      <alignment horizontal="center" vertical="top" wrapText="1"/>
    </xf>
    <xf numFmtId="0" fontId="79" fillId="8" borderId="37" xfId="0" applyFont="1" applyFill="1" applyBorder="1" applyAlignment="1">
      <alignment horizontal="center" vertical="top" wrapText="1"/>
    </xf>
    <xf numFmtId="0" fontId="79" fillId="8" borderId="49" xfId="0" applyFont="1" applyFill="1" applyBorder="1" applyAlignment="1">
      <alignment horizontal="center" vertical="top" wrapText="1"/>
    </xf>
    <xf numFmtId="0" fontId="25" fillId="20" borderId="30" xfId="0" applyFont="1" applyFill="1" applyBorder="1" applyAlignment="1" applyProtection="1">
      <alignment horizontal="center" vertical="center"/>
      <protection locked="0"/>
    </xf>
    <xf numFmtId="0" fontId="25" fillId="20" borderId="23" xfId="0" applyFont="1" applyFill="1" applyBorder="1" applyAlignment="1" applyProtection="1">
      <alignment horizontal="center" vertical="center"/>
      <protection locked="0"/>
    </xf>
    <xf numFmtId="0" fontId="25" fillId="0" borderId="77" xfId="0" applyFont="1" applyBorder="1" applyAlignment="1">
      <alignment horizontal="center" vertical="center"/>
    </xf>
    <xf numFmtId="0" fontId="25" fillId="0" borderId="69" xfId="0" applyFont="1" applyBorder="1" applyAlignment="1">
      <alignment horizontal="center" vertical="center"/>
    </xf>
    <xf numFmtId="0" fontId="25" fillId="0" borderId="78" xfId="0" applyFont="1" applyBorder="1" applyAlignment="1">
      <alignment horizontal="center" vertical="center"/>
    </xf>
    <xf numFmtId="0" fontId="25" fillId="0" borderId="80" xfId="0" applyFont="1" applyBorder="1" applyAlignment="1">
      <alignment horizontal="center" vertical="center"/>
    </xf>
    <xf numFmtId="0" fontId="25" fillId="0" borderId="1" xfId="0" applyFont="1" applyBorder="1" applyAlignment="1">
      <alignment horizontal="center" vertical="center"/>
    </xf>
    <xf numFmtId="0" fontId="25" fillId="0" borderId="53" xfId="0" applyFont="1" applyBorder="1" applyAlignment="1">
      <alignment horizontal="center" vertical="center"/>
    </xf>
    <xf numFmtId="0" fontId="16" fillId="0" borderId="78" xfId="0" applyFont="1" applyBorder="1" applyAlignment="1">
      <alignment horizontal="center" vertical="center" wrapText="1"/>
    </xf>
    <xf numFmtId="0" fontId="16" fillId="0" borderId="53" xfId="0" applyFont="1" applyBorder="1" applyAlignment="1">
      <alignment horizontal="center" vertical="center" wrapText="1"/>
    </xf>
    <xf numFmtId="0" fontId="25" fillId="12" borderId="63" xfId="0" applyFont="1" applyFill="1" applyBorder="1" applyAlignment="1">
      <alignment horizontal="left" vertical="top" wrapText="1"/>
    </xf>
    <xf numFmtId="0" fontId="25" fillId="12" borderId="46" xfId="0" applyFont="1" applyFill="1" applyBorder="1" applyAlignment="1">
      <alignment horizontal="left" vertical="top" wrapText="1"/>
    </xf>
    <xf numFmtId="0" fontId="16" fillId="0" borderId="56" xfId="0" applyFont="1" applyBorder="1" applyAlignment="1">
      <alignment horizontal="left" vertical="top" wrapText="1"/>
    </xf>
    <xf numFmtId="0" fontId="16" fillId="0" borderId="52" xfId="0" applyFont="1" applyBorder="1" applyAlignment="1">
      <alignment horizontal="left" vertical="top" wrapText="1"/>
    </xf>
    <xf numFmtId="0" fontId="25" fillId="12" borderId="80" xfId="0" applyFont="1" applyFill="1" applyBorder="1" applyAlignment="1">
      <alignment horizontal="left" vertical="top" wrapText="1"/>
    </xf>
    <xf numFmtId="0" fontId="25" fillId="12" borderId="1" xfId="0" applyFont="1" applyFill="1" applyBorder="1" applyAlignment="1">
      <alignment horizontal="left" vertical="top" wrapText="1"/>
    </xf>
    <xf numFmtId="0" fontId="16" fillId="0" borderId="53" xfId="0" applyFont="1" applyBorder="1" applyAlignment="1">
      <alignment vertical="top" wrapText="1"/>
    </xf>
    <xf numFmtId="0" fontId="16" fillId="0" borderId="61" xfId="0" applyFont="1" applyBorder="1" applyAlignment="1">
      <alignment horizontal="left" vertical="top" wrapText="1"/>
    </xf>
    <xf numFmtId="0" fontId="0" fillId="0" borderId="0" xfId="0" applyAlignment="1">
      <alignment horizontal="left"/>
    </xf>
    <xf numFmtId="0" fontId="59" fillId="10" borderId="57" xfId="5" quotePrefix="1" applyFont="1" applyFill="1" applyBorder="1" applyAlignment="1">
      <alignment horizontal="left" indent="1"/>
    </xf>
    <xf numFmtId="0" fontId="59" fillId="0" borderId="20" xfId="5" applyFont="1" applyBorder="1" applyAlignment="1" applyProtection="1">
      <alignment horizontal="center"/>
      <protection locked="0"/>
    </xf>
    <xf numFmtId="0" fontId="59" fillId="0" borderId="0" xfId="5" applyFont="1" applyAlignment="1" applyProtection="1">
      <alignment horizontal="center"/>
      <protection locked="0"/>
    </xf>
    <xf numFmtId="0" fontId="59" fillId="0" borderId="16" xfId="5" applyFont="1" applyBorder="1" applyAlignment="1" applyProtection="1">
      <alignment horizontal="center"/>
      <protection locked="0"/>
    </xf>
    <xf numFmtId="0" fontId="61" fillId="0" borderId="28" xfId="5" applyFont="1" applyBorder="1" applyAlignment="1">
      <alignment horizontal="left" vertical="center" wrapText="1"/>
    </xf>
    <xf numFmtId="0" fontId="61" fillId="0" borderId="12" xfId="5" applyFont="1" applyBorder="1" applyAlignment="1">
      <alignment horizontal="left" vertical="center" wrapText="1"/>
    </xf>
    <xf numFmtId="8" fontId="65" fillId="39" borderId="57" xfId="5" applyNumberFormat="1" applyFont="1" applyFill="1" applyBorder="1" applyAlignment="1">
      <alignment horizontal="left" indent="2"/>
    </xf>
    <xf numFmtId="8" fontId="93" fillId="39" borderId="57" xfId="0" applyNumberFormat="1" applyFont="1" applyFill="1" applyBorder="1" applyAlignment="1">
      <alignment horizontal="left" indent="2"/>
    </xf>
    <xf numFmtId="0" fontId="15" fillId="12" borderId="20" xfId="0" applyFont="1" applyFill="1" applyBorder="1" applyAlignment="1">
      <alignment vertical="center"/>
    </xf>
    <xf numFmtId="0" fontId="24" fillId="0" borderId="48" xfId="0" applyFont="1" applyBorder="1" applyAlignment="1">
      <alignment horizontal="left" vertical="center" wrapText="1"/>
    </xf>
    <xf numFmtId="0" fontId="29" fillId="10" borderId="6" xfId="0" applyFont="1" applyFill="1" applyBorder="1" applyAlignment="1">
      <alignment horizontal="left" vertical="center" wrapText="1"/>
    </xf>
    <xf numFmtId="0" fontId="29" fillId="10" borderId="48" xfId="0"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49" xfId="0" applyFont="1" applyFill="1" applyBorder="1" applyAlignment="1">
      <alignment horizontal="left" vertical="center" wrapText="1"/>
    </xf>
    <xf numFmtId="0" fontId="15" fillId="20" borderId="9" xfId="0" applyFont="1" applyFill="1" applyBorder="1" applyAlignment="1">
      <alignment horizontal="left" vertical="center" wrapText="1"/>
    </xf>
    <xf numFmtId="0" fontId="15" fillId="20" borderId="46" xfId="0" applyFont="1" applyFill="1" applyBorder="1" applyAlignment="1">
      <alignment horizontal="left" vertical="center" wrapText="1"/>
    </xf>
    <xf numFmtId="0" fontId="24" fillId="0" borderId="6" xfId="0" applyFont="1" applyBorder="1" applyAlignment="1">
      <alignment horizontal="left" vertical="top" wrapText="1"/>
    </xf>
    <xf numFmtId="0" fontId="24" fillId="0" borderId="48" xfId="0" applyFont="1" applyBorder="1" applyAlignment="1">
      <alignment horizontal="left" vertical="top" wrapText="1"/>
    </xf>
    <xf numFmtId="0" fontId="29" fillId="10" borderId="6" xfId="0" quotePrefix="1" applyFont="1" applyFill="1" applyBorder="1" applyAlignment="1">
      <alignment horizontal="left" vertical="center" wrapText="1"/>
    </xf>
    <xf numFmtId="0" fontId="29" fillId="10" borderId="48" xfId="0" quotePrefix="1" applyFont="1" applyFill="1" applyBorder="1" applyAlignment="1">
      <alignment horizontal="left" vertical="center" wrapText="1"/>
    </xf>
    <xf numFmtId="0" fontId="23" fillId="0" borderId="6" xfId="0" applyFont="1" applyBorder="1" applyAlignment="1">
      <alignment horizontal="left" vertical="center" wrapText="1"/>
    </xf>
    <xf numFmtId="0" fontId="23" fillId="0" borderId="48" xfId="0" applyFont="1" applyBorder="1" applyAlignment="1">
      <alignment horizontal="left" vertical="center" wrapText="1"/>
    </xf>
    <xf numFmtId="0" fontId="25" fillId="0" borderId="22" xfId="0" applyFont="1" applyBorder="1" applyAlignment="1">
      <alignment horizontal="center" vertical="center"/>
    </xf>
    <xf numFmtId="0" fontId="25" fillId="0" borderId="9" xfId="0" applyFont="1" applyBorder="1" applyAlignment="1">
      <alignment horizontal="center" vertical="center"/>
    </xf>
    <xf numFmtId="0" fontId="16" fillId="0" borderId="9" xfId="0" applyFont="1" applyBorder="1" applyAlignment="1">
      <alignment horizontal="center" vertical="center" wrapText="1"/>
    </xf>
    <xf numFmtId="49" fontId="23" fillId="35" borderId="62" xfId="0" applyNumberFormat="1" applyFont="1" applyFill="1" applyBorder="1" applyAlignment="1">
      <alignment horizontal="center" vertical="center" wrapText="1"/>
    </xf>
    <xf numFmtId="0" fontId="79" fillId="8" borderId="7" xfId="0" applyFont="1" applyFill="1" applyBorder="1" applyAlignment="1">
      <alignment horizontal="center" vertical="center" wrapText="1"/>
    </xf>
    <xf numFmtId="49" fontId="23" fillId="35" borderId="25" xfId="0" applyNumberFormat="1" applyFont="1" applyFill="1" applyBorder="1" applyAlignment="1">
      <alignment horizontal="center" vertical="center" wrapText="1"/>
    </xf>
    <xf numFmtId="49" fontId="23" fillId="35" borderId="79" xfId="0" applyNumberFormat="1" applyFont="1" applyFill="1" applyBorder="1" applyAlignment="1">
      <alignment horizontal="center" vertical="center" wrapText="1"/>
    </xf>
    <xf numFmtId="49" fontId="23" fillId="35" borderId="61" xfId="0" applyNumberFormat="1" applyFont="1" applyFill="1" applyBorder="1" applyAlignment="1">
      <alignment horizontal="center" vertical="center" wrapText="1"/>
    </xf>
    <xf numFmtId="0" fontId="16" fillId="6" borderId="37" xfId="0" applyFont="1" applyFill="1" applyBorder="1" applyAlignment="1">
      <alignment horizontal="center" vertical="top" wrapText="1"/>
    </xf>
    <xf numFmtId="0" fontId="119" fillId="0" borderId="28" xfId="0" applyFont="1" applyBorder="1" applyAlignment="1">
      <alignment horizontal="center" vertical="center" wrapText="1"/>
    </xf>
    <xf numFmtId="0" fontId="119" fillId="0" borderId="12" xfId="0" applyFont="1" applyBorder="1" applyAlignment="1">
      <alignment horizontal="center" vertical="center" wrapText="1"/>
    </xf>
    <xf numFmtId="0" fontId="120" fillId="0" borderId="36" xfId="0" applyFont="1" applyBorder="1" applyAlignment="1">
      <alignment vertical="center" wrapText="1"/>
    </xf>
    <xf numFmtId="49" fontId="23" fillId="35" borderId="54" xfId="0" applyNumberFormat="1" applyFont="1" applyFill="1" applyBorder="1" applyAlignment="1">
      <alignment horizontal="center" vertical="center" wrapText="1"/>
    </xf>
    <xf numFmtId="0" fontId="23" fillId="0" borderId="7" xfId="0" applyFont="1" applyBorder="1" applyAlignment="1">
      <alignment horizontal="left" vertical="center" wrapText="1"/>
    </xf>
    <xf numFmtId="0" fontId="16" fillId="0" borderId="16" xfId="0" applyFont="1" applyBorder="1" applyAlignment="1">
      <alignment horizontal="left" vertical="top" wrapText="1"/>
    </xf>
    <xf numFmtId="49" fontId="23" fillId="35" borderId="6" xfId="0" applyNumberFormat="1" applyFont="1" applyFill="1" applyBorder="1" applyAlignment="1">
      <alignment horizontal="center" vertical="center" wrapText="1"/>
    </xf>
    <xf numFmtId="0" fontId="16" fillId="0" borderId="111" xfId="0" applyFont="1" applyBorder="1" applyAlignment="1">
      <alignment horizontal="left" vertical="top" wrapText="1"/>
    </xf>
    <xf numFmtId="0" fontId="22" fillId="0" borderId="6" xfId="0" applyFont="1" applyBorder="1" applyAlignment="1">
      <alignment horizontal="center" vertical="center" wrapText="1"/>
    </xf>
    <xf numFmtId="0" fontId="23" fillId="0" borderId="77" xfId="0" applyFont="1" applyBorder="1" applyAlignment="1">
      <alignment horizontal="center" vertical="center" wrapText="1"/>
    </xf>
    <xf numFmtId="0" fontId="23" fillId="0" borderId="69"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0" xfId="0" applyFont="1" applyAlignment="1">
      <alignment horizontal="center" vertical="center" wrapText="1"/>
    </xf>
    <xf numFmtId="0" fontId="23" fillId="0" borderId="6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7"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69" xfId="0" applyFont="1" applyBorder="1" applyAlignment="1">
      <alignment horizontal="center" vertical="center" wrapText="1"/>
    </xf>
    <xf numFmtId="0" fontId="25" fillId="0" borderId="70" xfId="0" applyFont="1" applyBorder="1" applyAlignment="1">
      <alignment horizontal="center" vertical="center" wrapText="1"/>
    </xf>
    <xf numFmtId="0" fontId="25" fillId="0" borderId="0" xfId="0" applyFont="1" applyAlignment="1">
      <alignment horizontal="center" vertical="center" wrapText="1"/>
    </xf>
    <xf numFmtId="0" fontId="25" fillId="0" borderId="67"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7" xfId="0" applyFont="1" applyBorder="1" applyAlignment="1">
      <alignment horizontal="center" vertical="center" wrapText="1"/>
    </xf>
    <xf numFmtId="0" fontId="23" fillId="0" borderId="111" xfId="0" applyFont="1" applyBorder="1" applyAlignment="1">
      <alignment horizontal="left" vertical="top" wrapText="1"/>
    </xf>
    <xf numFmtId="0" fontId="23" fillId="0" borderId="7" xfId="0" applyFont="1" applyBorder="1" applyAlignment="1">
      <alignment horizontal="left" vertical="top" wrapText="1"/>
    </xf>
    <xf numFmtId="0" fontId="25" fillId="12" borderId="2" xfId="0" quotePrefix="1" applyFont="1" applyFill="1" applyBorder="1" applyAlignment="1">
      <alignment horizontal="left" vertical="top" wrapText="1"/>
    </xf>
    <xf numFmtId="0" fontId="25" fillId="12" borderId="0" xfId="0" quotePrefix="1" applyFont="1" applyFill="1" applyAlignment="1">
      <alignment horizontal="left" vertical="top" wrapText="1"/>
    </xf>
    <xf numFmtId="0" fontId="16" fillId="0" borderId="90"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14"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87"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7" xfId="0" applyFont="1" applyBorder="1" applyAlignment="1">
      <alignment horizontal="center" vertical="center" wrapText="1"/>
    </xf>
    <xf numFmtId="0" fontId="16" fillId="6" borderId="6" xfId="0" applyFont="1" applyFill="1" applyBorder="1" applyAlignment="1">
      <alignment horizontal="left" vertical="top" wrapText="1"/>
    </xf>
    <xf numFmtId="0" fontId="25" fillId="20" borderId="7" xfId="0" applyFont="1" applyFill="1" applyBorder="1" applyAlignment="1">
      <alignment horizontal="left" vertical="top" wrapText="1"/>
    </xf>
    <xf numFmtId="0" fontId="25" fillId="0" borderId="77" xfId="0" applyFont="1" applyBorder="1" applyAlignment="1">
      <alignment horizontal="center" vertical="center" wrapText="1"/>
    </xf>
    <xf numFmtId="0" fontId="25" fillId="0" borderId="90" xfId="0" applyFont="1" applyBorder="1" applyAlignment="1">
      <alignment horizontal="center" vertical="center" wrapText="1"/>
    </xf>
    <xf numFmtId="0" fontId="25" fillId="0" borderId="114" xfId="0" applyFont="1" applyBorder="1" applyAlignment="1">
      <alignment horizontal="center" vertical="center" wrapText="1"/>
    </xf>
    <xf numFmtId="0" fontId="25" fillId="0" borderId="104" xfId="0" applyFont="1" applyBorder="1" applyAlignment="1">
      <alignment horizontal="center" vertical="center" wrapText="1"/>
    </xf>
    <xf numFmtId="0" fontId="25" fillId="0" borderId="64" xfId="0" applyFont="1" applyBorder="1" applyAlignment="1">
      <alignment horizontal="center" vertical="center" wrapText="1"/>
    </xf>
    <xf numFmtId="0" fontId="16" fillId="0" borderId="16" xfId="0" applyFont="1" applyBorder="1" applyAlignment="1">
      <alignment horizontal="left" vertical="center"/>
    </xf>
    <xf numFmtId="0" fontId="16" fillId="0" borderId="87" xfId="0" applyFont="1" applyBorder="1" applyAlignment="1">
      <alignment horizontal="center" vertical="center"/>
    </xf>
    <xf numFmtId="0" fontId="16" fillId="0" borderId="0" xfId="0" applyFont="1" applyAlignment="1">
      <alignment horizontal="center" vertical="center"/>
    </xf>
    <xf numFmtId="0" fontId="16" fillId="0" borderId="67" xfId="0" applyFont="1" applyBorder="1" applyAlignment="1">
      <alignment horizontal="center" vertical="center"/>
    </xf>
    <xf numFmtId="0" fontId="16" fillId="0" borderId="20" xfId="0" applyFont="1" applyBorder="1" applyAlignment="1">
      <alignment horizontal="center" vertical="center"/>
    </xf>
    <xf numFmtId="9" fontId="16" fillId="0" borderId="5" xfId="0" applyNumberFormat="1" applyFont="1" applyBorder="1" applyAlignment="1">
      <alignment horizontal="left" vertical="top" wrapText="1"/>
    </xf>
    <xf numFmtId="0" fontId="16" fillId="0" borderId="28" xfId="0" applyFont="1" applyBorder="1" applyAlignment="1">
      <alignment horizontal="center" vertical="center" wrapText="1"/>
    </xf>
    <xf numFmtId="0" fontId="16" fillId="0" borderId="12" xfId="0" applyFont="1" applyBorder="1" applyAlignment="1">
      <alignment horizontal="center" vertical="center" wrapText="1"/>
    </xf>
    <xf numFmtId="0" fontId="16" fillId="6" borderId="0" xfId="0" applyFont="1" applyFill="1" applyAlignment="1">
      <alignment horizontal="center" vertical="center" wrapText="1"/>
    </xf>
    <xf numFmtId="0" fontId="16" fillId="6" borderId="0" xfId="0" applyFont="1" applyFill="1" applyAlignment="1">
      <alignment horizontal="center" vertical="top" wrapText="1"/>
    </xf>
    <xf numFmtId="0" fontId="0" fillId="0" borderId="16" xfId="0" applyBorder="1" applyAlignment="1">
      <alignment vertical="top" wrapText="1"/>
    </xf>
    <xf numFmtId="0" fontId="16" fillId="6" borderId="37" xfId="0" applyFont="1" applyFill="1" applyBorder="1" applyAlignment="1">
      <alignment horizontal="center" vertical="center" wrapText="1"/>
    </xf>
    <xf numFmtId="0" fontId="25" fillId="20" borderId="46" xfId="4" applyFont="1" applyFill="1" applyBorder="1" applyAlignment="1">
      <alignment horizontal="center" vertical="center" wrapText="1"/>
    </xf>
    <xf numFmtId="0" fontId="23" fillId="9" borderId="82" xfId="4" applyFont="1" applyFill="1" applyBorder="1" applyAlignment="1">
      <alignment horizontal="center" vertical="center" wrapText="1"/>
    </xf>
    <xf numFmtId="0" fontId="23" fillId="9" borderId="76" xfId="4" applyFont="1" applyFill="1" applyBorder="1" applyAlignment="1">
      <alignment horizontal="center" vertical="center" wrapText="1"/>
    </xf>
    <xf numFmtId="0" fontId="23" fillId="9" borderId="83" xfId="4" applyFont="1" applyFill="1" applyBorder="1" applyAlignment="1">
      <alignment horizontal="center" vertical="center" wrapText="1"/>
    </xf>
    <xf numFmtId="0" fontId="79" fillId="8" borderId="28" xfId="0" applyFont="1" applyFill="1" applyBorder="1" applyAlignment="1">
      <alignment horizontal="center" vertical="center" wrapText="1"/>
    </xf>
    <xf numFmtId="0" fontId="79" fillId="8" borderId="29" xfId="0" applyFont="1" applyFill="1" applyBorder="1" applyAlignment="1">
      <alignment horizontal="center" vertical="center" wrapText="1"/>
    </xf>
    <xf numFmtId="0" fontId="117" fillId="0" borderId="37" xfId="0" applyFont="1" applyBorder="1" applyAlignment="1">
      <alignment horizontal="center" vertical="center" wrapText="1"/>
    </xf>
    <xf numFmtId="0" fontId="25" fillId="12" borderId="28" xfId="0" applyFont="1" applyFill="1" applyBorder="1" applyAlignment="1">
      <alignment horizontal="left" vertical="top" wrapText="1"/>
    </xf>
    <xf numFmtId="0" fontId="25" fillId="12" borderId="12" xfId="0" applyFont="1" applyFill="1" applyBorder="1" applyAlignment="1">
      <alignment horizontal="left" vertical="top" wrapText="1"/>
    </xf>
    <xf numFmtId="0" fontId="0" fillId="0" borderId="36" xfId="0" applyBorder="1" applyAlignment="1">
      <alignment horizontal="left" vertical="top" wrapText="1"/>
    </xf>
    <xf numFmtId="0" fontId="79" fillId="8" borderId="36" xfId="0" applyFont="1" applyFill="1" applyBorder="1" applyAlignment="1">
      <alignment horizontal="center" vertical="center" wrapText="1"/>
    </xf>
    <xf numFmtId="0" fontId="117" fillId="0" borderId="17" xfId="0" applyFont="1" applyBorder="1" applyAlignment="1">
      <alignment horizontal="center" vertical="center" wrapText="1"/>
    </xf>
    <xf numFmtId="49" fontId="23" fillId="35" borderId="60" xfId="0" applyNumberFormat="1" applyFont="1" applyFill="1" applyBorder="1" applyAlignment="1">
      <alignment horizontal="center" vertical="center" wrapText="1"/>
    </xf>
    <xf numFmtId="0" fontId="16" fillId="10" borderId="6"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62" xfId="0" applyFont="1" applyFill="1" applyBorder="1" applyAlignment="1">
      <alignment horizontal="center" vertical="center" wrapText="1"/>
    </xf>
    <xf numFmtId="0" fontId="23" fillId="6" borderId="60"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25" fillId="12" borderId="19" xfId="0" applyFont="1" applyFill="1" applyBorder="1" applyAlignment="1">
      <alignment horizontal="left" vertical="top" wrapText="1"/>
    </xf>
    <xf numFmtId="0" fontId="23" fillId="6" borderId="6" xfId="0" applyFont="1" applyFill="1" applyBorder="1" applyAlignment="1">
      <alignment horizontal="center" vertical="center" wrapText="1"/>
    </xf>
    <xf numFmtId="0" fontId="25" fillId="12" borderId="38" xfId="0" applyFont="1" applyFill="1" applyBorder="1" applyAlignment="1">
      <alignment horizontal="left" vertical="top" wrapText="1"/>
    </xf>
    <xf numFmtId="0" fontId="0" fillId="0" borderId="58" xfId="0" applyBorder="1" applyAlignment="1">
      <alignment horizontal="left" vertical="top" wrapText="1"/>
    </xf>
    <xf numFmtId="0" fontId="16" fillId="0" borderId="79" xfId="0" applyFont="1" applyBorder="1" applyAlignment="1">
      <alignment horizontal="left" vertical="top" wrapText="1"/>
    </xf>
    <xf numFmtId="0" fontId="16" fillId="6" borderId="5" xfId="0" applyFont="1" applyFill="1" applyBorder="1" applyAlignment="1">
      <alignment horizontal="center" vertical="center" wrapText="1"/>
    </xf>
    <xf numFmtId="0" fontId="16" fillId="6" borderId="62" xfId="0" applyFont="1" applyFill="1" applyBorder="1" applyAlignment="1">
      <alignment horizontal="center" vertical="center" wrapText="1"/>
    </xf>
    <xf numFmtId="0" fontId="16" fillId="6" borderId="54"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16" fillId="10" borderId="7" xfId="0" applyFont="1" applyFill="1" applyBorder="1" applyAlignment="1">
      <alignment horizontal="left" vertical="top"/>
    </xf>
    <xf numFmtId="0" fontId="16" fillId="10" borderId="5" xfId="0" applyFont="1" applyFill="1" applyBorder="1" applyAlignment="1">
      <alignment horizontal="center" vertical="center" wrapText="1"/>
    </xf>
    <xf numFmtId="0" fontId="16" fillId="0" borderId="60" xfId="0" applyFont="1" applyBorder="1" applyAlignment="1">
      <alignment horizontal="center" vertical="center" wrapText="1"/>
    </xf>
    <xf numFmtId="0" fontId="16" fillId="9" borderId="5" xfId="0" applyFont="1" applyFill="1" applyBorder="1" applyAlignment="1">
      <alignment horizontal="center" vertical="center" wrapText="1"/>
    </xf>
    <xf numFmtId="0" fontId="16" fillId="10" borderId="7" xfId="0" applyFont="1" applyFill="1" applyBorder="1" applyAlignment="1">
      <alignment horizontal="center" vertical="center" wrapText="1"/>
    </xf>
    <xf numFmtId="0" fontId="16" fillId="10" borderId="0" xfId="0" applyFont="1" applyFill="1" applyAlignment="1">
      <alignment horizontal="left" vertical="center" wrapText="1"/>
    </xf>
    <xf numFmtId="0" fontId="16" fillId="10" borderId="67" xfId="0" applyFont="1" applyFill="1" applyBorder="1" applyAlignment="1">
      <alignment horizontal="left" vertical="center" wrapText="1"/>
    </xf>
    <xf numFmtId="0" fontId="16" fillId="10" borderId="0" xfId="0" applyFont="1" applyFill="1" applyAlignment="1">
      <alignment horizontal="left" vertical="center"/>
    </xf>
    <xf numFmtId="0" fontId="16" fillId="10" borderId="67" xfId="0" applyFont="1" applyFill="1" applyBorder="1" applyAlignment="1">
      <alignment horizontal="left" vertical="center"/>
    </xf>
    <xf numFmtId="0" fontId="16" fillId="0" borderId="15" xfId="0" applyFont="1" applyBorder="1" applyAlignment="1">
      <alignment horizontal="left" vertical="top"/>
    </xf>
    <xf numFmtId="9" fontId="16" fillId="10" borderId="4" xfId="2" applyFont="1" applyFill="1" applyBorder="1" applyAlignment="1">
      <alignment horizontal="left" vertical="top" wrapText="1"/>
    </xf>
    <xf numFmtId="0" fontId="16" fillId="0" borderId="112" xfId="0" applyFont="1" applyBorder="1" applyAlignment="1">
      <alignment horizontal="center" vertical="center" wrapText="1"/>
    </xf>
    <xf numFmtId="0" fontId="16" fillId="0" borderId="113" xfId="0" applyFont="1" applyBorder="1" applyAlignment="1">
      <alignment horizontal="center" vertical="center" wrapText="1"/>
    </xf>
    <xf numFmtId="44" fontId="79" fillId="8" borderId="58" xfId="72" applyFont="1" applyFill="1" applyBorder="1" applyAlignment="1">
      <alignment horizontal="center" vertical="center" wrapText="1"/>
    </xf>
    <xf numFmtId="44" fontId="79" fillId="8" borderId="52" xfId="72" applyFont="1" applyFill="1" applyBorder="1" applyAlignment="1">
      <alignment horizontal="center" vertical="center" wrapText="1"/>
    </xf>
    <xf numFmtId="44" fontId="79" fillId="8" borderId="81" xfId="72" applyFont="1" applyFill="1" applyBorder="1" applyAlignment="1">
      <alignment horizontal="center" vertical="center" wrapText="1"/>
    </xf>
    <xf numFmtId="0" fontId="16" fillId="6" borderId="1" xfId="0" applyFont="1" applyFill="1" applyBorder="1" applyAlignment="1">
      <alignment horizontal="left" vertical="center" wrapText="1"/>
    </xf>
    <xf numFmtId="0" fontId="16" fillId="6" borderId="57" xfId="0" applyFont="1" applyFill="1" applyBorder="1" applyAlignment="1">
      <alignment horizontal="left" vertical="center" wrapText="1"/>
    </xf>
    <xf numFmtId="0" fontId="16" fillId="6" borderId="79" xfId="0" applyFont="1" applyFill="1" applyBorder="1" applyAlignment="1">
      <alignment horizontal="left" vertical="center" wrapText="1"/>
    </xf>
    <xf numFmtId="0" fontId="0" fillId="0" borderId="37" xfId="0" applyBorder="1" applyAlignment="1">
      <alignment wrapText="1"/>
    </xf>
    <xf numFmtId="0" fontId="25" fillId="12" borderId="65" xfId="0" applyFont="1" applyFill="1" applyBorder="1" applyAlignment="1">
      <alignment horizontal="left" vertical="top" wrapText="1"/>
    </xf>
    <xf numFmtId="0" fontId="38" fillId="0" borderId="47" xfId="0" applyFont="1"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16" fillId="0" borderId="84" xfId="0" applyFont="1" applyBorder="1" applyAlignment="1">
      <alignment horizontal="center" vertical="center" wrapText="1"/>
    </xf>
    <xf numFmtId="0" fontId="22" fillId="0" borderId="94" xfId="0" applyFont="1" applyBorder="1" applyAlignment="1">
      <alignment horizontal="center" vertical="center" wrapText="1"/>
    </xf>
    <xf numFmtId="0" fontId="22" fillId="0" borderId="86"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2" xfId="0" applyFont="1" applyBorder="1" applyAlignment="1">
      <alignment horizontal="center" vertical="center" wrapText="1"/>
    </xf>
    <xf numFmtId="1" fontId="16" fillId="0" borderId="5" xfId="0" applyNumberFormat="1" applyFont="1" applyBorder="1" applyAlignment="1">
      <alignment horizontal="center" vertical="center" wrapText="1"/>
    </xf>
    <xf numFmtId="1" fontId="16" fillId="0" borderId="62" xfId="0" applyNumberFormat="1" applyFont="1" applyBorder="1" applyAlignment="1">
      <alignment horizontal="center" vertical="center" wrapText="1"/>
    </xf>
    <xf numFmtId="1" fontId="16" fillId="0" borderId="54" xfId="0" applyNumberFormat="1" applyFont="1" applyBorder="1" applyAlignment="1">
      <alignment horizontal="center" vertical="center" wrapText="1"/>
    </xf>
    <xf numFmtId="0" fontId="16" fillId="34" borderId="5" xfId="0" applyFont="1" applyFill="1" applyBorder="1" applyAlignment="1">
      <alignment horizontal="center" vertical="center" wrapText="1"/>
    </xf>
    <xf numFmtId="0" fontId="16" fillId="34" borderId="62" xfId="0" applyFont="1" applyFill="1" applyBorder="1" applyAlignment="1">
      <alignment horizontal="center" vertical="center" wrapText="1"/>
    </xf>
    <xf numFmtId="0" fontId="16" fillId="34" borderId="54" xfId="0" applyFont="1" applyFill="1" applyBorder="1" applyAlignment="1">
      <alignment horizontal="center" vertical="center" wrapText="1"/>
    </xf>
    <xf numFmtId="0" fontId="16" fillId="9" borderId="62" xfId="0" applyFont="1" applyFill="1" applyBorder="1" applyAlignment="1">
      <alignment horizontal="center" vertical="center" wrapText="1"/>
    </xf>
    <xf numFmtId="0" fontId="16" fillId="9" borderId="54" xfId="0" applyFont="1" applyFill="1" applyBorder="1" applyAlignment="1">
      <alignment horizontal="center" vertical="center" wrapText="1"/>
    </xf>
    <xf numFmtId="0" fontId="16" fillId="6" borderId="6" xfId="0" applyFont="1" applyFill="1" applyBorder="1" applyAlignment="1">
      <alignment horizontal="center" vertical="center" wrapText="1"/>
    </xf>
    <xf numFmtId="9" fontId="38" fillId="0" borderId="6" xfId="0" applyNumberFormat="1" applyFont="1" applyBorder="1" applyAlignment="1">
      <alignment horizontal="center" vertical="center"/>
    </xf>
    <xf numFmtId="9" fontId="16" fillId="0" borderId="6" xfId="0" applyNumberFormat="1" applyFont="1" applyBorder="1" applyAlignment="1">
      <alignment horizontal="center" vertical="center"/>
    </xf>
    <xf numFmtId="0" fontId="0" fillId="0" borderId="7" xfId="0" applyBorder="1" applyAlignment="1">
      <alignment horizontal="left" vertical="top" wrapText="1"/>
    </xf>
    <xf numFmtId="0" fontId="16" fillId="0" borderId="78" xfId="0" applyFont="1" applyBorder="1" applyAlignment="1">
      <alignment horizontal="left" vertical="top" wrapText="1"/>
    </xf>
    <xf numFmtId="0" fontId="0" fillId="0" borderId="17" xfId="0" applyBorder="1" applyAlignment="1">
      <alignment horizontal="left" vertical="top" wrapText="1"/>
    </xf>
    <xf numFmtId="9" fontId="16" fillId="0" borderId="6" xfId="0" applyNumberFormat="1" applyFont="1" applyBorder="1" applyAlignment="1">
      <alignment horizontal="center" vertical="top"/>
    </xf>
    <xf numFmtId="0" fontId="16" fillId="0" borderId="81" xfId="0" applyFont="1" applyBorder="1" applyAlignment="1">
      <alignment horizontal="left" vertical="top" wrapText="1"/>
    </xf>
    <xf numFmtId="9" fontId="16" fillId="0" borderId="6" xfId="0" applyNumberFormat="1" applyFont="1" applyBorder="1" applyAlignment="1">
      <alignment horizontal="center"/>
    </xf>
    <xf numFmtId="0" fontId="16" fillId="10" borderId="78" xfId="0" applyFont="1" applyFill="1" applyBorder="1" applyAlignment="1">
      <alignment horizontal="left" vertical="top" wrapText="1"/>
    </xf>
    <xf numFmtId="0" fontId="79" fillId="8" borderId="20" xfId="0" applyFont="1" applyFill="1" applyBorder="1" applyAlignment="1">
      <alignment horizontal="center" vertical="center" wrapText="1"/>
    </xf>
    <xf numFmtId="0" fontId="79" fillId="8" borderId="80" xfId="0" applyFont="1" applyFill="1" applyBorder="1" applyAlignment="1">
      <alignment horizontal="center" vertical="center" wrapText="1"/>
    </xf>
    <xf numFmtId="0" fontId="79" fillId="8" borderId="1" xfId="0" applyFont="1" applyFill="1" applyBorder="1" applyAlignment="1">
      <alignment horizontal="center" vertical="center" wrapText="1"/>
    </xf>
    <xf numFmtId="0" fontId="79" fillId="8" borderId="78" xfId="0" applyFont="1" applyFill="1" applyBorder="1" applyAlignment="1">
      <alignment horizontal="center" vertical="center" wrapText="1"/>
    </xf>
    <xf numFmtId="0" fontId="25" fillId="20" borderId="31" xfId="0" applyFont="1" applyFill="1" applyBorder="1" applyAlignment="1">
      <alignment horizontal="center" vertical="center"/>
    </xf>
    <xf numFmtId="0" fontId="16" fillId="0" borderId="65" xfId="0" applyFont="1" applyBorder="1" applyAlignment="1">
      <alignment horizontal="center" vertical="center" wrapText="1"/>
    </xf>
    <xf numFmtId="0" fontId="16" fillId="6" borderId="68" xfId="0" applyFont="1" applyFill="1" applyBorder="1" applyAlignment="1">
      <alignment horizontal="left" vertical="center" wrapText="1"/>
    </xf>
    <xf numFmtId="0" fontId="16" fillId="6" borderId="57"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61" xfId="0" applyFont="1" applyFill="1" applyBorder="1" applyAlignment="1">
      <alignment horizontal="center" vertical="center" wrapText="1"/>
    </xf>
    <xf numFmtId="0" fontId="25" fillId="12" borderId="71" xfId="0" applyFont="1" applyFill="1" applyBorder="1" applyAlignment="1">
      <alignment horizontal="left" vertical="top" wrapText="1"/>
    </xf>
    <xf numFmtId="0" fontId="25" fillId="12" borderId="14" xfId="0" applyFont="1" applyFill="1" applyBorder="1" applyAlignment="1">
      <alignment horizontal="left" vertical="top" wrapText="1"/>
    </xf>
    <xf numFmtId="0" fontId="25" fillId="12" borderId="57" xfId="0" applyFont="1" applyFill="1" applyBorder="1" applyAlignment="1">
      <alignment horizontal="left" vertical="top" wrapText="1"/>
    </xf>
    <xf numFmtId="0" fontId="16" fillId="0" borderId="7" xfId="0" quotePrefix="1" applyFont="1" applyBorder="1" applyAlignment="1">
      <alignment horizontal="left" vertical="top" wrapText="1"/>
    </xf>
    <xf numFmtId="0" fontId="0" fillId="0" borderId="77"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7" xfId="0" applyBorder="1" applyAlignment="1">
      <alignment horizontal="center"/>
    </xf>
    <xf numFmtId="0" fontId="0" fillId="0" borderId="80" xfId="0" applyBorder="1" applyAlignment="1">
      <alignment horizontal="center"/>
    </xf>
    <xf numFmtId="0" fontId="0" fillId="0" borderId="1" xfId="0" applyBorder="1" applyAlignment="1">
      <alignment horizontal="center"/>
    </xf>
    <xf numFmtId="0" fontId="0" fillId="0" borderId="68" xfId="0" applyBorder="1" applyAlignment="1">
      <alignment horizontal="center"/>
    </xf>
    <xf numFmtId="9" fontId="16" fillId="6" borderId="5" xfId="0" applyNumberFormat="1" applyFont="1" applyFill="1" applyBorder="1" applyAlignment="1">
      <alignment horizontal="center" vertical="center" wrapText="1"/>
    </xf>
    <xf numFmtId="9" fontId="16" fillId="6" borderId="62" xfId="0" applyNumberFormat="1" applyFont="1" applyFill="1" applyBorder="1" applyAlignment="1">
      <alignment horizontal="center" vertical="center" wrapText="1"/>
    </xf>
    <xf numFmtId="9" fontId="16" fillId="6" borderId="60" xfId="0" applyNumberFormat="1" applyFont="1" applyFill="1" applyBorder="1" applyAlignment="1">
      <alignment horizontal="center" vertical="center" wrapText="1"/>
    </xf>
    <xf numFmtId="0" fontId="0" fillId="0" borderId="30" xfId="0" applyBorder="1" applyAlignment="1">
      <alignment horizontal="center"/>
    </xf>
    <xf numFmtId="0" fontId="0" fillId="0" borderId="5" xfId="0" applyBorder="1" applyAlignment="1">
      <alignment horizontal="center"/>
    </xf>
    <xf numFmtId="0" fontId="79" fillId="8" borderId="53" xfId="0" applyFont="1" applyFill="1" applyBorder="1" applyAlignment="1">
      <alignment horizontal="left" vertical="top" wrapText="1"/>
    </xf>
    <xf numFmtId="0" fontId="79" fillId="8" borderId="52" xfId="0" applyFont="1" applyFill="1" applyBorder="1" applyAlignment="1">
      <alignment horizontal="left" vertical="top" wrapText="1"/>
    </xf>
    <xf numFmtId="0" fontId="79" fillId="8" borderId="81" xfId="0" applyFont="1" applyFill="1" applyBorder="1" applyAlignment="1">
      <alignment horizontal="left" vertical="top" wrapText="1"/>
    </xf>
    <xf numFmtId="0" fontId="16" fillId="0" borderId="54" xfId="0" applyFont="1" applyBorder="1" applyAlignment="1">
      <alignment horizontal="left" vertical="top" wrapText="1"/>
    </xf>
    <xf numFmtId="0" fontId="16" fillId="0" borderId="27" xfId="0" applyFont="1" applyBorder="1" applyAlignment="1">
      <alignment horizontal="left" vertical="top" wrapText="1"/>
    </xf>
    <xf numFmtId="49" fontId="23" fillId="35" borderId="7" xfId="0" applyNumberFormat="1" applyFont="1" applyFill="1" applyBorder="1" applyAlignment="1">
      <alignment horizontal="center" vertical="center" wrapText="1"/>
    </xf>
    <xf numFmtId="0" fontId="16" fillId="0" borderId="7" xfId="0" applyFont="1" applyBorder="1" applyAlignment="1">
      <alignment horizontal="left" vertical="center" wrapText="1"/>
    </xf>
    <xf numFmtId="0" fontId="16" fillId="0" borderId="7" xfId="0" quotePrefix="1" applyFont="1" applyBorder="1" applyAlignment="1">
      <alignment horizontal="left" vertical="center" wrapText="1"/>
    </xf>
    <xf numFmtId="0" fontId="79" fillId="8" borderId="19" xfId="0" applyFont="1" applyFill="1" applyBorder="1" applyAlignment="1">
      <alignment horizontal="left" vertical="top" wrapText="1"/>
    </xf>
    <xf numFmtId="0" fontId="79" fillId="8" borderId="12" xfId="0" applyFont="1" applyFill="1" applyBorder="1" applyAlignment="1">
      <alignment horizontal="left" vertical="top" wrapText="1"/>
    </xf>
    <xf numFmtId="0" fontId="79" fillId="8" borderId="2" xfId="0" applyFont="1" applyFill="1" applyBorder="1" applyAlignment="1">
      <alignment horizontal="left" vertical="top" wrapText="1"/>
    </xf>
    <xf numFmtId="0" fontId="79" fillId="8" borderId="0" xfId="0" applyFont="1" applyFill="1" applyAlignment="1">
      <alignment horizontal="left" vertical="top" wrapText="1"/>
    </xf>
    <xf numFmtId="0" fontId="79" fillId="8" borderId="27" xfId="0" applyFont="1" applyFill="1" applyBorder="1" applyAlignment="1">
      <alignment horizontal="left" vertical="top" wrapText="1"/>
    </xf>
    <xf numFmtId="0" fontId="79" fillId="8" borderId="37" xfId="0" applyFont="1" applyFill="1" applyBorder="1" applyAlignment="1">
      <alignment horizontal="left" vertical="top" wrapText="1"/>
    </xf>
    <xf numFmtId="0" fontId="0" fillId="0" borderId="50" xfId="0" applyBorder="1" applyAlignment="1">
      <alignment horizontal="left" vertical="top" wrapText="1"/>
    </xf>
    <xf numFmtId="0" fontId="16" fillId="0" borderId="68" xfId="0" applyFont="1" applyBorder="1" applyAlignment="1">
      <alignment horizontal="center" vertical="center" wrapText="1"/>
    </xf>
    <xf numFmtId="9" fontId="16" fillId="6" borderId="6" xfId="2" applyFont="1" applyFill="1" applyBorder="1" applyAlignment="1">
      <alignment horizontal="center" vertical="center" wrapText="1"/>
    </xf>
    <xf numFmtId="9" fontId="16" fillId="6" borderId="5" xfId="2" applyFont="1" applyFill="1" applyBorder="1" applyAlignment="1">
      <alignment horizontal="center" vertical="center" wrapText="1"/>
    </xf>
    <xf numFmtId="9" fontId="16" fillId="6" borderId="62" xfId="2" applyFont="1" applyFill="1" applyBorder="1" applyAlignment="1">
      <alignment horizontal="center" vertical="center" wrapText="1"/>
    </xf>
    <xf numFmtId="9" fontId="16" fillId="6" borderId="60" xfId="2" applyFont="1" applyFill="1" applyBorder="1" applyAlignment="1">
      <alignment horizontal="center" vertical="center" wrapText="1"/>
    </xf>
    <xf numFmtId="1" fontId="16" fillId="6" borderId="6" xfId="2" applyNumberFormat="1" applyFont="1" applyFill="1" applyBorder="1" applyAlignment="1">
      <alignment horizontal="center" vertical="center" wrapText="1"/>
    </xf>
    <xf numFmtId="1" fontId="16" fillId="6" borderId="7" xfId="2" applyNumberFormat="1" applyFont="1" applyFill="1" applyBorder="1" applyAlignment="1">
      <alignment horizontal="center" vertical="center" wrapText="1"/>
    </xf>
    <xf numFmtId="0" fontId="79" fillId="8" borderId="48" xfId="0" applyFont="1" applyFill="1" applyBorder="1" applyAlignment="1">
      <alignment horizontal="center" vertical="center" wrapText="1"/>
    </xf>
    <xf numFmtId="0" fontId="84" fillId="22" borderId="16" xfId="5" applyFont="1" applyFill="1" applyBorder="1" applyAlignment="1">
      <alignment horizontal="left"/>
    </xf>
    <xf numFmtId="0" fontId="16" fillId="6" borderId="7" xfId="0" applyFont="1" applyFill="1" applyBorder="1" applyAlignment="1">
      <alignment horizontal="left" vertical="center" wrapText="1"/>
    </xf>
    <xf numFmtId="0" fontId="16" fillId="6" borderId="17" xfId="0" applyFont="1" applyFill="1" applyBorder="1" applyAlignment="1">
      <alignment horizontal="center" vertical="center" wrapText="1"/>
    </xf>
    <xf numFmtId="0" fontId="124" fillId="0" borderId="1" xfId="68" applyFont="1" applyBorder="1" applyAlignment="1">
      <alignment horizontal="center" vertical="center"/>
    </xf>
    <xf numFmtId="0" fontId="23" fillId="32" borderId="9" xfId="0" applyFont="1" applyFill="1" applyBorder="1" applyAlignment="1">
      <alignment horizontal="center" vertical="center" wrapText="1"/>
    </xf>
    <xf numFmtId="0" fontId="23" fillId="32" borderId="6" xfId="0" applyFont="1" applyFill="1" applyBorder="1" applyAlignment="1">
      <alignment horizontal="center" vertical="center" wrapText="1"/>
    </xf>
    <xf numFmtId="0" fontId="79" fillId="12" borderId="71" xfId="0" applyFont="1" applyFill="1" applyBorder="1" applyAlignment="1">
      <alignment horizontal="center"/>
    </xf>
    <xf numFmtId="0" fontId="79" fillId="12" borderId="38" xfId="0" applyFont="1" applyFill="1" applyBorder="1" applyAlignment="1">
      <alignment horizontal="center"/>
    </xf>
    <xf numFmtId="0" fontId="79" fillId="12" borderId="58" xfId="0" applyFont="1" applyFill="1" applyBorder="1" applyAlignment="1">
      <alignment horizontal="center"/>
    </xf>
    <xf numFmtId="0" fontId="79" fillId="12" borderId="71" xfId="0" applyFont="1" applyFill="1" applyBorder="1" applyAlignment="1">
      <alignment horizontal="center" wrapText="1"/>
    </xf>
    <xf numFmtId="0" fontId="79" fillId="12" borderId="38" xfId="0" applyFont="1" applyFill="1" applyBorder="1" applyAlignment="1">
      <alignment horizontal="center" wrapText="1"/>
    </xf>
    <xf numFmtId="0" fontId="79" fillId="12" borderId="58" xfId="0" applyFont="1" applyFill="1" applyBorder="1" applyAlignment="1">
      <alignment horizontal="center" wrapText="1"/>
    </xf>
    <xf numFmtId="0" fontId="119" fillId="0" borderId="28" xfId="0" applyFont="1" applyBorder="1" applyAlignment="1">
      <alignment horizontal="left" vertical="top" wrapText="1"/>
    </xf>
    <xf numFmtId="0" fontId="119" fillId="0" borderId="12" xfId="0" applyFont="1" applyBorder="1" applyAlignment="1">
      <alignment horizontal="left" vertical="top" wrapText="1"/>
    </xf>
    <xf numFmtId="0" fontId="120" fillId="0" borderId="36" xfId="0" applyFont="1" applyBorder="1" applyAlignment="1">
      <alignment horizontal="left" vertical="top" wrapText="1"/>
    </xf>
    <xf numFmtId="0" fontId="25" fillId="12" borderId="14" xfId="0" applyFont="1" applyFill="1" applyBorder="1" applyAlignment="1">
      <alignment vertical="top" wrapText="1"/>
    </xf>
    <xf numFmtId="0" fontId="25" fillId="12" borderId="57" xfId="0" applyFont="1" applyFill="1" applyBorder="1" applyAlignment="1">
      <alignment vertical="top" wrapText="1"/>
    </xf>
    <xf numFmtId="0" fontId="25" fillId="12" borderId="15" xfId="0" applyFont="1" applyFill="1" applyBorder="1" applyAlignment="1">
      <alignment vertical="top" wrapText="1"/>
    </xf>
  </cellXfs>
  <cellStyles count="100">
    <cellStyle name="Comma" xfId="73" builtinId="3"/>
    <cellStyle name="Currency" xfId="72" builtinId="4"/>
    <cellStyle name="Currency 2" xfId="7" xr:uid="{00000000-0005-0000-0000-000002000000}"/>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Hyperlink" xfId="1" builtinId="8"/>
    <cellStyle name="Hyperlink 2" xfId="6" xr:uid="{00000000-0005-0000-0000-00001D000000}"/>
    <cellStyle name="Normal" xfId="0" builtinId="0"/>
    <cellStyle name="Normal 2" xfId="5" xr:uid="{00000000-0005-0000-0000-00001F000000}"/>
    <cellStyle name="Normal 2 2" xfId="12" xr:uid="{00000000-0005-0000-0000-000020000000}"/>
    <cellStyle name="Normal 2 2 2" xfId="34" xr:uid="{00000000-0005-0000-0000-000021000000}"/>
    <cellStyle name="Normal 2 2 2 2" xfId="68" xr:uid="{00000000-0005-0000-0000-000022000000}"/>
    <cellStyle name="Normal 2 2 3" xfId="23" xr:uid="{00000000-0005-0000-0000-000023000000}"/>
    <cellStyle name="Normal 2 2 3 2" xfId="57" xr:uid="{00000000-0005-0000-0000-000024000000}"/>
    <cellStyle name="Normal 2 2 4" xfId="46" xr:uid="{00000000-0005-0000-0000-000025000000}"/>
    <cellStyle name="Normal 2 3" xfId="29" xr:uid="{00000000-0005-0000-0000-000026000000}"/>
    <cellStyle name="Normal 2 3 2" xfId="63" xr:uid="{00000000-0005-0000-0000-000027000000}"/>
    <cellStyle name="Normal 2 4" xfId="18" xr:uid="{00000000-0005-0000-0000-000028000000}"/>
    <cellStyle name="Normal 2 4 2" xfId="52" xr:uid="{00000000-0005-0000-0000-000029000000}"/>
    <cellStyle name="Normal 2 5" xfId="41" xr:uid="{00000000-0005-0000-0000-00002A000000}"/>
    <cellStyle name="Normal 3" xfId="3" xr:uid="{00000000-0005-0000-0000-00002B000000}"/>
    <cellStyle name="Normal 3 2" xfId="10" xr:uid="{00000000-0005-0000-0000-00002C000000}"/>
    <cellStyle name="Normal 3 2 2" xfId="32" xr:uid="{00000000-0005-0000-0000-00002D000000}"/>
    <cellStyle name="Normal 3 2 2 2" xfId="66" xr:uid="{00000000-0005-0000-0000-00002E000000}"/>
    <cellStyle name="Normal 3 2 3" xfId="21" xr:uid="{00000000-0005-0000-0000-00002F000000}"/>
    <cellStyle name="Normal 3 2 3 2" xfId="55" xr:uid="{00000000-0005-0000-0000-000030000000}"/>
    <cellStyle name="Normal 3 2 4" xfId="44" xr:uid="{00000000-0005-0000-0000-000031000000}"/>
    <cellStyle name="Normal 3 3" xfId="27" xr:uid="{00000000-0005-0000-0000-000032000000}"/>
    <cellStyle name="Normal 3 3 2" xfId="61" xr:uid="{00000000-0005-0000-0000-000033000000}"/>
    <cellStyle name="Normal 3 4" xfId="16" xr:uid="{00000000-0005-0000-0000-000034000000}"/>
    <cellStyle name="Normal 3 4 2" xfId="50" xr:uid="{00000000-0005-0000-0000-000035000000}"/>
    <cellStyle name="Normal 3 5" xfId="39" xr:uid="{00000000-0005-0000-0000-000036000000}"/>
    <cellStyle name="Normal 4" xfId="4" xr:uid="{00000000-0005-0000-0000-000037000000}"/>
    <cellStyle name="Normal 4 2" xfId="11" xr:uid="{00000000-0005-0000-0000-000038000000}"/>
    <cellStyle name="Normal 4 2 2" xfId="33" xr:uid="{00000000-0005-0000-0000-000039000000}"/>
    <cellStyle name="Normal 4 2 2 2" xfId="67" xr:uid="{00000000-0005-0000-0000-00003A000000}"/>
    <cellStyle name="Normal 4 2 3" xfId="22" xr:uid="{00000000-0005-0000-0000-00003B000000}"/>
    <cellStyle name="Normal 4 2 3 2" xfId="56" xr:uid="{00000000-0005-0000-0000-00003C000000}"/>
    <cellStyle name="Normal 4 2 4" xfId="45" xr:uid="{00000000-0005-0000-0000-00003D000000}"/>
    <cellStyle name="Normal 4 3" xfId="28" xr:uid="{00000000-0005-0000-0000-00003E000000}"/>
    <cellStyle name="Normal 4 3 2" xfId="62" xr:uid="{00000000-0005-0000-0000-00003F000000}"/>
    <cellStyle name="Normal 4 4" xfId="17" xr:uid="{00000000-0005-0000-0000-000040000000}"/>
    <cellStyle name="Normal 4 4 2" xfId="51" xr:uid="{00000000-0005-0000-0000-000041000000}"/>
    <cellStyle name="Normal 4 5" xfId="40" xr:uid="{00000000-0005-0000-0000-000042000000}"/>
    <cellStyle name="Normal 5" xfId="8" xr:uid="{00000000-0005-0000-0000-000043000000}"/>
    <cellStyle name="Normal 5 2" xfId="13" xr:uid="{00000000-0005-0000-0000-000044000000}"/>
    <cellStyle name="Normal 5 2 2" xfId="35" xr:uid="{00000000-0005-0000-0000-000045000000}"/>
    <cellStyle name="Normal 5 2 2 2" xfId="69" xr:uid="{00000000-0005-0000-0000-000046000000}"/>
    <cellStyle name="Normal 5 2 3" xfId="24" xr:uid="{00000000-0005-0000-0000-000047000000}"/>
    <cellStyle name="Normal 5 2 3 2" xfId="58" xr:uid="{00000000-0005-0000-0000-000048000000}"/>
    <cellStyle name="Normal 5 2 4" xfId="47" xr:uid="{00000000-0005-0000-0000-000049000000}"/>
    <cellStyle name="Normal 5 3" xfId="30" xr:uid="{00000000-0005-0000-0000-00004A000000}"/>
    <cellStyle name="Normal 5 3 2" xfId="64" xr:uid="{00000000-0005-0000-0000-00004B000000}"/>
    <cellStyle name="Normal 5 4" xfId="19" xr:uid="{00000000-0005-0000-0000-00004C000000}"/>
    <cellStyle name="Normal 5 4 2" xfId="53" xr:uid="{00000000-0005-0000-0000-00004D000000}"/>
    <cellStyle name="Normal 5 5" xfId="42" xr:uid="{00000000-0005-0000-0000-00004E000000}"/>
    <cellStyle name="Normal 6" xfId="9" xr:uid="{00000000-0005-0000-0000-00004F000000}"/>
    <cellStyle name="Normal 6 2" xfId="14" xr:uid="{00000000-0005-0000-0000-000050000000}"/>
    <cellStyle name="Normal 6 2 2" xfId="36" xr:uid="{00000000-0005-0000-0000-000051000000}"/>
    <cellStyle name="Normal 6 2 2 2" xfId="70" xr:uid="{00000000-0005-0000-0000-000052000000}"/>
    <cellStyle name="Normal 6 2 3" xfId="25" xr:uid="{00000000-0005-0000-0000-000053000000}"/>
    <cellStyle name="Normal 6 2 3 2" xfId="59" xr:uid="{00000000-0005-0000-0000-000054000000}"/>
    <cellStyle name="Normal 6 2 4" xfId="48" xr:uid="{00000000-0005-0000-0000-000055000000}"/>
    <cellStyle name="Normal 6 3" xfId="31" xr:uid="{00000000-0005-0000-0000-000056000000}"/>
    <cellStyle name="Normal 6 3 2" xfId="65" xr:uid="{00000000-0005-0000-0000-000057000000}"/>
    <cellStyle name="Normal 6 4" xfId="20" xr:uid="{00000000-0005-0000-0000-000058000000}"/>
    <cellStyle name="Normal 6 4 2" xfId="54" xr:uid="{00000000-0005-0000-0000-000059000000}"/>
    <cellStyle name="Normal 6 5" xfId="43" xr:uid="{00000000-0005-0000-0000-00005A000000}"/>
    <cellStyle name="Normal 7" xfId="15" xr:uid="{00000000-0005-0000-0000-00005B000000}"/>
    <cellStyle name="Normal 7 2" xfId="37" xr:uid="{00000000-0005-0000-0000-00005C000000}"/>
    <cellStyle name="Normal 7 2 2" xfId="71" xr:uid="{00000000-0005-0000-0000-00005D000000}"/>
    <cellStyle name="Normal 7 3" xfId="26" xr:uid="{00000000-0005-0000-0000-00005E000000}"/>
    <cellStyle name="Normal 7 3 2" xfId="60" xr:uid="{00000000-0005-0000-0000-00005F000000}"/>
    <cellStyle name="Normal 7 4" xfId="49" xr:uid="{00000000-0005-0000-0000-000060000000}"/>
    <cellStyle name="Normal 8" xfId="38" xr:uid="{00000000-0005-0000-0000-000061000000}"/>
    <cellStyle name="Normal 9" xfId="74" xr:uid="{00000000-0005-0000-0000-000062000000}"/>
    <cellStyle name="Percent" xfId="2" builtinId="5"/>
  </cellStyles>
  <dxfs count="0"/>
  <tableStyles count="0" defaultTableStyle="TableStyleMedium9" defaultPivotStyle="PivotStyleLight16"/>
  <colors>
    <mruColors>
      <color rgb="FFFFFF66"/>
      <color rgb="FF008000"/>
      <color rgb="FFD1FFD1"/>
      <color rgb="FF66FF33"/>
      <color rgb="FF00B0F0"/>
      <color rgb="FF996633"/>
      <color rgb="FF0099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1207770</xdr:colOff>
      <xdr:row>0</xdr:row>
      <xdr:rowOff>0</xdr:rowOff>
    </xdr:from>
    <xdr:to>
      <xdr:col>5</xdr:col>
      <xdr:colOff>285750</xdr:colOff>
      <xdr:row>0</xdr:row>
      <xdr:rowOff>666750</xdr:rowOff>
    </xdr:to>
    <xdr:pic>
      <xdr:nvPicPr>
        <xdr:cNvPr id="3" name="Picture 2" descr="FGBC Logo Horizontal 300x72 100dpi.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2598420" y="0"/>
          <a:ext cx="2836545" cy="662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1314450</xdr:colOff>
      <xdr:row>0</xdr:row>
      <xdr:rowOff>142875</xdr:rowOff>
    </xdr:from>
    <xdr:to>
      <xdr:col>3</xdr:col>
      <xdr:colOff>775123</xdr:colOff>
      <xdr:row>1</xdr:row>
      <xdr:rowOff>464</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42875"/>
          <a:ext cx="2762250" cy="6625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542925</xdr:colOff>
      <xdr:row>182</xdr:row>
      <xdr:rowOff>628650</xdr:rowOff>
    </xdr:from>
    <xdr:to>
      <xdr:col>6</xdr:col>
      <xdr:colOff>552450</xdr:colOff>
      <xdr:row>183</xdr:row>
      <xdr:rowOff>9525</xdr:rowOff>
    </xdr:to>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t="16251"/>
        <a:stretch>
          <a:fillRect/>
        </a:stretch>
      </xdr:blipFill>
      <xdr:spPr bwMode="auto">
        <a:xfrm>
          <a:off x="2647950" y="48729900"/>
          <a:ext cx="9525" cy="9525"/>
        </a:xfrm>
        <a:prstGeom prst="rect">
          <a:avLst/>
        </a:prstGeom>
        <a:noFill/>
        <a:ln w="9525">
          <a:solidFill>
            <a:srgbClr val="000000"/>
          </a:solidFill>
          <a:miter lim="800000"/>
          <a:headEnd/>
          <a:tailEnd/>
        </a:ln>
      </xdr:spPr>
    </xdr:pic>
    <xdr:clientData/>
  </xdr:twoCellAnchor>
  <xdr:twoCellAnchor editAs="oneCell">
    <xdr:from>
      <xdr:col>6</xdr:col>
      <xdr:colOff>505888</xdr:colOff>
      <xdr:row>2</xdr:row>
      <xdr:rowOff>24806</xdr:rowOff>
    </xdr:from>
    <xdr:to>
      <xdr:col>6</xdr:col>
      <xdr:colOff>2444755</xdr:colOff>
      <xdr:row>2</xdr:row>
      <xdr:rowOff>423334</xdr:rowOff>
    </xdr:to>
    <xdr:pic>
      <xdr:nvPicPr>
        <xdr:cNvPr id="3" name="Picture 2" descr="FGBC Logo Horizontal 288x69 lo-res.jp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rcRect b="14206"/>
        <a:stretch>
          <a:fillRect/>
        </a:stretch>
      </xdr:blipFill>
      <xdr:spPr bwMode="auto">
        <a:xfrm>
          <a:off x="2610913" y="529631"/>
          <a:ext cx="1938867" cy="39852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C:/Users/SOsso_000/AppData/Local/Microsoft/Windows/INetCache/Content.Outlook/YCZ1F3K9/Copy%20of%20Green%20Home%20Standard%20v7%20Checklist%202010%208-9-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aster Mitigation"/>
      <sheetName val="Lot Choice"/>
      <sheetName val="Site"/>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drawing" Target="../drawings/drawing3.xm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hyperlink" Target="mailto:info@FloridaGreenBuilding.org" TargetMode="External"/><Relationship Id="rId3" Type="http://schemas.openxmlformats.org/officeDocument/2006/relationships/hyperlink" Target="http://florida-green-building-coalition.myshopify.com/" TargetMode="External"/><Relationship Id="rId7" Type="http://schemas.openxmlformats.org/officeDocument/2006/relationships/hyperlink" Target="http://www.floridagreenbuilding.org/" TargetMode="External"/><Relationship Id="rId2" Type="http://schemas.openxmlformats.org/officeDocument/2006/relationships/hyperlink" Target="http://www.floridagreenbuilding.org/" TargetMode="External"/><Relationship Id="rId1" Type="http://schemas.openxmlformats.org/officeDocument/2006/relationships/printerSettings" Target="../printerSettings/printerSettings1.bin"/><Relationship Id="rId6" Type="http://schemas.openxmlformats.org/officeDocument/2006/relationships/hyperlink" Target="http://www.floridagreenbuilding.org/" TargetMode="External"/><Relationship Id="rId11" Type="http://schemas.openxmlformats.org/officeDocument/2006/relationships/vmlDrawing" Target="../drawings/vmlDrawing2.vml"/><Relationship Id="rId5" Type="http://schemas.openxmlformats.org/officeDocument/2006/relationships/hyperlink" Target="https://form.jotform.com/13214027746" TargetMode="External"/><Relationship Id="rId10" Type="http://schemas.openxmlformats.org/officeDocument/2006/relationships/drawing" Target="../drawings/drawing1.xml"/><Relationship Id="rId4" Type="http://schemas.openxmlformats.org/officeDocument/2006/relationships/hyperlink" Target="http://florida-green-building-coalition.myshopify.co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floridagreenbuilding.org" TargetMode="Externa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39"/>
  <sheetViews>
    <sheetView topLeftCell="A4" zoomScale="115" zoomScaleNormal="115" zoomScaleSheetLayoutView="100" zoomScalePageLayoutView="115" workbookViewId="0">
      <selection activeCell="B16" sqref="B16"/>
    </sheetView>
  </sheetViews>
  <sheetFormatPr baseColWidth="10" defaultColWidth="8.83203125" defaultRowHeight="14" x14ac:dyDescent="0.15"/>
  <cols>
    <col min="1" max="1" width="9.33203125" style="2" customWidth="1"/>
    <col min="2" max="2" width="17.33203125" style="2" customWidth="1"/>
    <col min="3" max="3" width="48.83203125" style="4" customWidth="1"/>
    <col min="4" max="4" width="66" style="3" customWidth="1"/>
    <col min="5" max="5" width="16.33203125" style="4" customWidth="1"/>
    <col min="6" max="7" width="8.83203125" style="4"/>
    <col min="8" max="8" width="11.33203125" style="4" customWidth="1"/>
    <col min="9" max="16384" width="8.83203125" style="4"/>
  </cols>
  <sheetData>
    <row r="1" spans="1:6" ht="19" x14ac:dyDescent="0.25">
      <c r="A1" s="1719" t="s">
        <v>486</v>
      </c>
      <c r="B1" s="1720"/>
      <c r="C1" s="1720"/>
      <c r="D1" s="1721"/>
      <c r="E1" s="778"/>
      <c r="F1" s="778"/>
    </row>
    <row r="2" spans="1:6" ht="49.5" customHeight="1" thickBot="1" x14ac:dyDescent="0.2">
      <c r="A2" s="1722" t="s">
        <v>1067</v>
      </c>
      <c r="B2" s="1723"/>
      <c r="C2" s="1723"/>
      <c r="D2" s="1724"/>
    </row>
    <row r="3" spans="1:6" ht="32.25" customHeight="1" thickBot="1" x14ac:dyDescent="0.2">
      <c r="A3" s="426"/>
      <c r="B3" s="427" t="str">
        <f>IF(AND(B6=E37,B9=E37, B10=E37, B11=E37, B13=E37, B16=E37, B17=E37, B18=E37, B19=E37, B20=E37, B25=E37, B26=E37, B29=E37),"YES","NO")</f>
        <v>NO</v>
      </c>
      <c r="C3" s="428" t="s">
        <v>487</v>
      </c>
      <c r="D3" s="802"/>
      <c r="E3" s="798" t="s">
        <v>1398</v>
      </c>
    </row>
    <row r="4" spans="1:6" ht="17" thickBot="1" x14ac:dyDescent="0.2">
      <c r="A4" s="1715" t="s">
        <v>380</v>
      </c>
      <c r="B4" s="1716"/>
      <c r="C4" s="1717"/>
      <c r="D4" s="803" t="s">
        <v>360</v>
      </c>
      <c r="E4" s="799"/>
    </row>
    <row r="5" spans="1:6" ht="17" hidden="1" thickBot="1" x14ac:dyDescent="0.2">
      <c r="A5" s="126"/>
      <c r="B5" s="388" t="s">
        <v>485</v>
      </c>
      <c r="C5" s="46"/>
      <c r="D5" s="804"/>
      <c r="E5" s="800"/>
    </row>
    <row r="6" spans="1:6" ht="66.75" customHeight="1" thickBot="1" x14ac:dyDescent="0.2">
      <c r="A6" s="389" t="s">
        <v>474</v>
      </c>
      <c r="B6" s="549" t="s">
        <v>512</v>
      </c>
      <c r="C6" s="390" t="s">
        <v>454</v>
      </c>
      <c r="D6" s="805" t="s">
        <v>1316</v>
      </c>
      <c r="E6" s="801"/>
    </row>
    <row r="7" spans="1:6" ht="15" customHeight="1" thickBot="1" x14ac:dyDescent="0.2">
      <c r="A7" s="1715" t="s">
        <v>379</v>
      </c>
      <c r="B7" s="1716"/>
      <c r="C7" s="1717"/>
      <c r="D7" s="803" t="s">
        <v>360</v>
      </c>
    </row>
    <row r="8" spans="1:6" ht="15" hidden="1" thickBot="1" x14ac:dyDescent="0.2">
      <c r="A8" s="535"/>
      <c r="B8" s="536" t="s">
        <v>485</v>
      </c>
      <c r="C8" s="537"/>
      <c r="D8" s="804"/>
    </row>
    <row r="9" spans="1:6" ht="27.75" customHeight="1" thickBot="1" x14ac:dyDescent="0.2">
      <c r="A9" s="35" t="s">
        <v>475</v>
      </c>
      <c r="B9" s="549" t="s">
        <v>512</v>
      </c>
      <c r="C9" s="44" t="s">
        <v>74</v>
      </c>
      <c r="D9" s="806" t="s">
        <v>935</v>
      </c>
    </row>
    <row r="10" spans="1:6" ht="26.25" customHeight="1" thickBot="1" x14ac:dyDescent="0.2">
      <c r="A10" s="392" t="s">
        <v>476</v>
      </c>
      <c r="B10" s="549" t="s">
        <v>512</v>
      </c>
      <c r="C10" s="391" t="s">
        <v>75</v>
      </c>
      <c r="D10" s="794" t="s">
        <v>936</v>
      </c>
    </row>
    <row r="11" spans="1:6" ht="121" thickBot="1" x14ac:dyDescent="0.25">
      <c r="A11" s="392" t="s">
        <v>477</v>
      </c>
      <c r="B11" s="549" t="s">
        <v>512</v>
      </c>
      <c r="C11" s="393" t="s">
        <v>303</v>
      </c>
      <c r="D11" s="807" t="s">
        <v>1267</v>
      </c>
    </row>
    <row r="12" spans="1:6" ht="44.25" customHeight="1" thickBot="1" x14ac:dyDescent="0.2">
      <c r="A12" s="546" t="s">
        <v>478</v>
      </c>
      <c r="B12" s="549" t="s">
        <v>512</v>
      </c>
      <c r="C12" s="547" t="s">
        <v>232</v>
      </c>
      <c r="D12" s="794" t="s">
        <v>1351</v>
      </c>
    </row>
    <row r="13" spans="1:6" ht="29.25" customHeight="1" thickBot="1" x14ac:dyDescent="0.2">
      <c r="A13" s="394" t="s">
        <v>1299</v>
      </c>
      <c r="B13" s="549" t="s">
        <v>512</v>
      </c>
      <c r="C13" s="390" t="s">
        <v>0</v>
      </c>
      <c r="D13" s="795" t="s">
        <v>234</v>
      </c>
    </row>
    <row r="14" spans="1:6" ht="15" x14ac:dyDescent="0.15">
      <c r="A14" s="1715" t="s">
        <v>383</v>
      </c>
      <c r="B14" s="1716"/>
      <c r="C14" s="1717"/>
      <c r="D14" s="803" t="s">
        <v>360</v>
      </c>
    </row>
    <row r="15" spans="1:6" hidden="1" x14ac:dyDescent="0.15">
      <c r="A15" s="126"/>
      <c r="B15" s="388" t="s">
        <v>485</v>
      </c>
      <c r="C15" s="391"/>
      <c r="D15" s="804"/>
    </row>
    <row r="16" spans="1:6" ht="13.5" customHeight="1" thickBot="1" x14ac:dyDescent="0.2">
      <c r="A16" s="392" t="s">
        <v>479</v>
      </c>
      <c r="B16" s="549" t="s">
        <v>488</v>
      </c>
      <c r="C16" s="81" t="s">
        <v>246</v>
      </c>
      <c r="D16" s="794" t="s">
        <v>247</v>
      </c>
    </row>
    <row r="17" spans="1:4" ht="16" thickBot="1" x14ac:dyDescent="0.2">
      <c r="A17" s="392" t="s">
        <v>479</v>
      </c>
      <c r="B17" s="549" t="s">
        <v>510</v>
      </c>
      <c r="C17" s="81" t="s">
        <v>311</v>
      </c>
      <c r="D17" s="794" t="s">
        <v>363</v>
      </c>
    </row>
    <row r="18" spans="1:4" ht="15" customHeight="1" thickBot="1" x14ac:dyDescent="0.2">
      <c r="A18" s="392" t="s">
        <v>480</v>
      </c>
      <c r="B18" s="549" t="s">
        <v>511</v>
      </c>
      <c r="C18" s="393" t="s">
        <v>304</v>
      </c>
      <c r="D18" s="794" t="s">
        <v>305</v>
      </c>
    </row>
    <row r="19" spans="1:4" ht="16" thickBot="1" x14ac:dyDescent="0.2">
      <c r="A19" s="392" t="s">
        <v>481</v>
      </c>
      <c r="B19" s="549" t="s">
        <v>488</v>
      </c>
      <c r="C19" s="548" t="s">
        <v>542</v>
      </c>
      <c r="D19" s="794" t="s">
        <v>541</v>
      </c>
    </row>
    <row r="20" spans="1:4" ht="16" thickBot="1" x14ac:dyDescent="0.2">
      <c r="A20" s="392" t="s">
        <v>482</v>
      </c>
      <c r="B20" s="549" t="s">
        <v>488</v>
      </c>
      <c r="C20" s="396" t="s">
        <v>177</v>
      </c>
      <c r="D20" s="795" t="s">
        <v>119</v>
      </c>
    </row>
    <row r="21" spans="1:4" ht="15" x14ac:dyDescent="0.15">
      <c r="A21" s="1715" t="s">
        <v>1300</v>
      </c>
      <c r="B21" s="1716"/>
      <c r="C21" s="1717"/>
      <c r="D21" s="803" t="s">
        <v>360</v>
      </c>
    </row>
    <row r="22" spans="1:4" ht="31" thickBot="1" x14ac:dyDescent="0.2">
      <c r="A22" s="395" t="s">
        <v>1301</v>
      </c>
      <c r="B22" s="549" t="s">
        <v>512</v>
      </c>
      <c r="C22" s="393" t="s">
        <v>1302</v>
      </c>
      <c r="D22" s="794" t="s">
        <v>788</v>
      </c>
    </row>
    <row r="23" spans="1:4" ht="15" x14ac:dyDescent="0.15">
      <c r="A23" s="1715" t="s">
        <v>385</v>
      </c>
      <c r="B23" s="1716"/>
      <c r="C23" s="1717"/>
      <c r="D23" s="803" t="s">
        <v>360</v>
      </c>
    </row>
    <row r="24" spans="1:4" hidden="1" x14ac:dyDescent="0.15">
      <c r="A24" s="126"/>
      <c r="B24" s="388" t="s">
        <v>485</v>
      </c>
      <c r="C24" s="391"/>
      <c r="D24" s="804"/>
    </row>
    <row r="25" spans="1:4" ht="31" thickBot="1" x14ac:dyDescent="0.2">
      <c r="A25" s="395" t="s">
        <v>483</v>
      </c>
      <c r="B25" s="549" t="s">
        <v>512</v>
      </c>
      <c r="C25" s="81" t="s">
        <v>298</v>
      </c>
      <c r="D25" s="794" t="s">
        <v>53</v>
      </c>
    </row>
    <row r="26" spans="1:4" ht="31" thickBot="1" x14ac:dyDescent="0.2">
      <c r="A26" s="389" t="s">
        <v>484</v>
      </c>
      <c r="B26" s="549" t="s">
        <v>512</v>
      </c>
      <c r="C26" s="396" t="s">
        <v>299</v>
      </c>
      <c r="D26" s="795" t="s">
        <v>15</v>
      </c>
    </row>
    <row r="27" spans="1:4" ht="15" x14ac:dyDescent="0.15">
      <c r="A27" s="1725" t="s">
        <v>387</v>
      </c>
      <c r="B27" s="1726"/>
      <c r="C27" s="1727"/>
      <c r="D27" s="803" t="s">
        <v>360</v>
      </c>
    </row>
    <row r="28" spans="1:4" hidden="1" x14ac:dyDescent="0.15">
      <c r="A28" s="375"/>
      <c r="B28" s="388" t="s">
        <v>485</v>
      </c>
      <c r="C28" s="397"/>
      <c r="D28" s="804"/>
    </row>
    <row r="29" spans="1:4" ht="16" thickBot="1" x14ac:dyDescent="0.2">
      <c r="A29" s="389" t="s">
        <v>1306</v>
      </c>
      <c r="B29" s="549" t="s">
        <v>512</v>
      </c>
      <c r="C29" s="396" t="s">
        <v>8</v>
      </c>
      <c r="D29" s="795" t="s">
        <v>22</v>
      </c>
    </row>
    <row r="30" spans="1:4" ht="15" x14ac:dyDescent="0.15">
      <c r="A30" s="1715" t="s">
        <v>389</v>
      </c>
      <c r="B30" s="1716"/>
      <c r="C30" s="1717"/>
      <c r="D30" s="803" t="s">
        <v>360</v>
      </c>
    </row>
    <row r="31" spans="1:4" hidden="1" x14ac:dyDescent="0.15">
      <c r="A31" s="126"/>
      <c r="B31" s="9"/>
      <c r="C31" s="391"/>
      <c r="D31" s="804"/>
    </row>
    <row r="32" spans="1:4" ht="15" customHeight="1" thickBot="1" x14ac:dyDescent="0.2">
      <c r="A32" s="394"/>
      <c r="B32" s="398"/>
      <c r="C32" s="399" t="s">
        <v>934</v>
      </c>
      <c r="D32" s="808"/>
    </row>
    <row r="33" spans="1:10" ht="15" x14ac:dyDescent="0.15">
      <c r="D33" s="522" t="str">
        <f>Instructions!A5</f>
        <v>Revised 12-26-2024</v>
      </c>
    </row>
    <row r="34" spans="1:10" ht="15" x14ac:dyDescent="0.15">
      <c r="D34" s="368"/>
      <c r="E34" s="4" t="s">
        <v>488</v>
      </c>
    </row>
    <row r="35" spans="1:10" ht="15" x14ac:dyDescent="0.15">
      <c r="A35" s="4"/>
      <c r="D35" s="368"/>
      <c r="E35" s="4" t="s">
        <v>510</v>
      </c>
    </row>
    <row r="36" spans="1:10" ht="15" x14ac:dyDescent="0.15">
      <c r="A36" s="4"/>
      <c r="D36" s="368"/>
      <c r="E36" s="4" t="s">
        <v>511</v>
      </c>
    </row>
    <row r="37" spans="1:10" ht="15" x14ac:dyDescent="0.15">
      <c r="A37" s="4"/>
      <c r="E37" s="4" t="s">
        <v>512</v>
      </c>
    </row>
    <row r="38" spans="1:10" x14ac:dyDescent="0.15">
      <c r="A38" s="4"/>
    </row>
    <row r="39" spans="1:10" ht="15" x14ac:dyDescent="0.15">
      <c r="H39" s="1718"/>
      <c r="I39" s="1718"/>
      <c r="J39" s="770"/>
    </row>
  </sheetData>
  <sheetProtection selectLockedCells="1"/>
  <customSheetViews>
    <customSheetView guid="{F1B267DB-70DC-6F42-AC92-32AC1AD9EEAB}" scale="115" showPageBreaks="1" printArea="1" hiddenRows="1" state="hidden" topLeftCell="A4">
      <selection activeCell="B16" sqref="B16"/>
      <pageMargins left="0" right="0" top="0.33" bottom="0.56000000000000005" header="0.5" footer="0.25"/>
      <printOptions horizontalCentered="1" verticalCentered="1"/>
      <pageSetup scale="95" orientation="landscape" cellComments="asDisplayed"/>
      <headerFooter alignWithMargins="0">
        <oddFooter>&amp;L&amp;8FGBC Commercial Certification &amp;C&amp;G&amp;R&amp;P of &amp;N</oddFooter>
      </headerFooter>
    </customSheetView>
  </customSheetViews>
  <mergeCells count="10">
    <mergeCell ref="A21:C21"/>
    <mergeCell ref="H39:I39"/>
    <mergeCell ref="A1:D1"/>
    <mergeCell ref="A2:D2"/>
    <mergeCell ref="A27:C27"/>
    <mergeCell ref="A23:C23"/>
    <mergeCell ref="A30:C30"/>
    <mergeCell ref="A14:C14"/>
    <mergeCell ref="A7:C7"/>
    <mergeCell ref="A4:C4"/>
  </mergeCells>
  <dataValidations count="1">
    <dataValidation type="list" allowBlank="1" showErrorMessage="1" promptTitle="Required" prompt="To achieve certification ALL prerequisites must be achieved" sqref="B22 B25:B26 B16:B20 B9:B13 B6 B29" xr:uid="{00000000-0002-0000-0000-000000000000}">
      <formula1>_</formula1>
    </dataValidation>
  </dataValidations>
  <printOptions horizontalCentered="1" verticalCentered="1"/>
  <pageMargins left="0" right="0" top="0.33" bottom="0.56000000000000005" header="0.5" footer="0.25"/>
  <pageSetup scale="95" orientation="landscape" cellComments="asDisplayed"/>
  <headerFooter alignWithMargins="0">
    <oddFooter>&amp;L&amp;8FGBC Commercial Certification &amp;C&amp;G&amp;R&amp;P of &amp;N</oddFooter>
  </headerFooter>
  <legacyDrawingHF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144"/>
  <sheetViews>
    <sheetView topLeftCell="A29" zoomScaleNormal="100" zoomScaleSheetLayoutView="90" zoomScalePageLayoutView="120" workbookViewId="0">
      <selection activeCell="F31" sqref="F31:G31"/>
    </sheetView>
  </sheetViews>
  <sheetFormatPr baseColWidth="10" defaultColWidth="8.83203125" defaultRowHeight="14" x14ac:dyDescent="0.15"/>
  <cols>
    <col min="1" max="1" width="8.33203125" style="309" customWidth="1"/>
    <col min="2" max="2" width="9" style="2" customWidth="1"/>
    <col min="3" max="3" width="10.33203125" style="309" customWidth="1"/>
    <col min="4" max="4" width="8.33203125" style="309" customWidth="1"/>
    <col min="5" max="5" width="25.83203125" style="92" customWidth="1"/>
    <col min="6" max="6" width="8.33203125" style="309" customWidth="1"/>
    <col min="7" max="7" width="52.6640625" style="92" customWidth="1"/>
    <col min="8" max="8" width="46.33203125" style="92" customWidth="1"/>
    <col min="9" max="9" width="42.83203125" style="410" customWidth="1"/>
    <col min="10" max="13" width="8.83203125" style="410" hidden="1" customWidth="1"/>
    <col min="14" max="14" width="8.83203125" style="4" hidden="1" customWidth="1"/>
    <col min="15" max="15" width="15.33203125" style="4" hidden="1" customWidth="1"/>
    <col min="16" max="16" width="8.83203125" style="4" hidden="1" customWidth="1"/>
    <col min="17" max="17" width="10.6640625" style="4" hidden="1" customWidth="1"/>
    <col min="18" max="18" width="8.83203125" style="4" hidden="1" customWidth="1"/>
    <col min="19" max="19" width="19.33203125" style="4" hidden="1" customWidth="1"/>
    <col min="20" max="22" width="8.83203125" style="4" hidden="1" customWidth="1"/>
    <col min="23" max="26" width="8.83203125" style="4" customWidth="1"/>
    <col min="27" max="16384" width="8.83203125" style="4"/>
  </cols>
  <sheetData>
    <row r="1" spans="1:14" ht="22" customHeight="1" x14ac:dyDescent="0.15">
      <c r="A1" s="2138" t="s">
        <v>737</v>
      </c>
      <c r="B1" s="2139"/>
      <c r="C1" s="2139"/>
      <c r="D1" s="2139"/>
      <c r="E1" s="2139"/>
      <c r="F1" s="2139"/>
      <c r="G1" s="2139"/>
      <c r="H1" s="2140"/>
      <c r="I1" s="1501"/>
      <c r="N1" s="410"/>
    </row>
    <row r="2" spans="1:14" x14ac:dyDescent="0.15">
      <c r="A2" s="2110" t="s">
        <v>761</v>
      </c>
      <c r="B2" s="2111"/>
      <c r="C2" s="2111"/>
      <c r="D2" s="2111"/>
      <c r="E2" s="2111"/>
      <c r="F2" s="2111"/>
      <c r="G2" s="2111"/>
      <c r="H2" s="2145"/>
      <c r="I2" s="1452"/>
      <c r="N2" s="410"/>
    </row>
    <row r="3" spans="1:14" ht="33.75" customHeight="1" thickBot="1" x14ac:dyDescent="0.2">
      <c r="A3" s="2133" t="s">
        <v>2116</v>
      </c>
      <c r="B3" s="2134"/>
      <c r="C3" s="2134"/>
      <c r="D3" s="2134"/>
      <c r="E3" s="2134"/>
      <c r="F3" s="2134"/>
      <c r="G3" s="2134"/>
      <c r="H3" s="2135"/>
      <c r="I3" s="1452"/>
      <c r="N3" s="410"/>
    </row>
    <row r="4" spans="1:14" ht="24.75" customHeight="1" x14ac:dyDescent="0.15">
      <c r="A4" s="1876" t="s">
        <v>508</v>
      </c>
      <c r="B4" s="1877"/>
      <c r="C4" s="1877"/>
      <c r="D4" s="2130" t="s">
        <v>738</v>
      </c>
      <c r="E4" s="2127"/>
      <c r="F4" s="2127" t="s">
        <v>360</v>
      </c>
      <c r="G4" s="2127"/>
      <c r="H4" s="2142" t="s">
        <v>1398</v>
      </c>
      <c r="I4" s="2149" t="s">
        <v>2081</v>
      </c>
      <c r="N4" s="410"/>
    </row>
    <row r="5" spans="1:14" ht="54" customHeight="1" x14ac:dyDescent="0.15">
      <c r="A5" s="2136"/>
      <c r="B5" s="424" t="s">
        <v>176</v>
      </c>
      <c r="C5" s="424" t="s">
        <v>1167</v>
      </c>
      <c r="D5" s="2131"/>
      <c r="E5" s="2128"/>
      <c r="F5" s="2128"/>
      <c r="G5" s="2128"/>
      <c r="H5" s="2143"/>
      <c r="I5" s="2150"/>
      <c r="N5" s="410"/>
    </row>
    <row r="6" spans="1:14" ht="16.5" customHeight="1" thickBot="1" x14ac:dyDescent="0.2">
      <c r="A6" s="2137"/>
      <c r="B6" s="1411">
        <f>SUM(B7,B24,B34)</f>
        <v>39</v>
      </c>
      <c r="C6" s="429">
        <f>SUM(C7,C24,C34)</f>
        <v>0</v>
      </c>
      <c r="D6" s="2132"/>
      <c r="E6" s="2129"/>
      <c r="F6" s="2129"/>
      <c r="G6" s="2129"/>
      <c r="H6" s="2144"/>
      <c r="I6" s="2150"/>
      <c r="N6" s="410"/>
    </row>
    <row r="7" spans="1:14" ht="15" customHeight="1" x14ac:dyDescent="0.15">
      <c r="A7" s="872" t="s">
        <v>740</v>
      </c>
      <c r="B7" s="1410">
        <v>21</v>
      </c>
      <c r="C7" s="859">
        <f>SUM(C8,C9,C15,C17,C22,C23)</f>
        <v>0</v>
      </c>
      <c r="D7" s="1930" t="s">
        <v>756</v>
      </c>
      <c r="E7" s="1930"/>
      <c r="F7" s="1930"/>
      <c r="G7" s="1931"/>
      <c r="H7" s="1451"/>
      <c r="I7" s="1518"/>
      <c r="N7" s="410"/>
    </row>
    <row r="8" spans="1:14" ht="63" customHeight="1" x14ac:dyDescent="0.15">
      <c r="A8" s="238" t="s">
        <v>1607</v>
      </c>
      <c r="B8" s="1409" t="s">
        <v>2058</v>
      </c>
      <c r="C8" s="542"/>
      <c r="D8" s="1864" t="s">
        <v>199</v>
      </c>
      <c r="E8" s="1864"/>
      <c r="F8" s="1864" t="s">
        <v>2140</v>
      </c>
      <c r="G8" s="1927"/>
      <c r="H8" s="270" t="s">
        <v>1609</v>
      </c>
      <c r="I8" s="1660"/>
      <c r="N8" s="410"/>
    </row>
    <row r="9" spans="1:14" ht="15" customHeight="1" x14ac:dyDescent="0.15">
      <c r="A9" s="238" t="s">
        <v>1608</v>
      </c>
      <c r="B9" s="1409" t="s">
        <v>2051</v>
      </c>
      <c r="C9" s="541">
        <f>IF(OR(D11=G52,D11=H52,D11=H53),0,IF(D11&gt;=0.2,4,(IF(D11&gt;=0.15,3,(IF(D11&gt;=0.1,2,IF(D11&gt;=0.05,1,0)))))))</f>
        <v>0</v>
      </c>
      <c r="D9" s="1864" t="s">
        <v>206</v>
      </c>
      <c r="E9" s="1864"/>
      <c r="F9" s="1864"/>
      <c r="G9" s="1927"/>
      <c r="H9" s="2064" t="s">
        <v>1684</v>
      </c>
      <c r="I9" s="2151"/>
      <c r="K9" s="410" t="str">
        <f>H9</f>
        <v xml:space="preserve">Submit the completed materials checklist and supporting documentation of the percentages claimed including budget documentation.  </v>
      </c>
      <c r="N9" s="410"/>
    </row>
    <row r="10" spans="1:14" ht="67.75" customHeight="1" x14ac:dyDescent="0.15">
      <c r="A10" s="2026"/>
      <c r="B10" s="2027"/>
      <c r="C10" s="2027"/>
      <c r="D10" s="1864" t="s">
        <v>873</v>
      </c>
      <c r="E10" s="1864"/>
      <c r="F10" s="1864"/>
      <c r="G10" s="1927"/>
      <c r="H10" s="2004"/>
      <c r="I10" s="2152"/>
      <c r="N10" s="410"/>
    </row>
    <row r="11" spans="1:14" ht="15" x14ac:dyDescent="0.15">
      <c r="A11" s="1916"/>
      <c r="B11" s="1917"/>
      <c r="C11" s="1917"/>
      <c r="D11" s="2115"/>
      <c r="E11" s="1864" t="s">
        <v>825</v>
      </c>
      <c r="F11" s="32" t="s">
        <v>557</v>
      </c>
      <c r="G11" s="1026" t="s">
        <v>1248</v>
      </c>
      <c r="H11" s="2004"/>
      <c r="I11" s="2152"/>
      <c r="N11" s="410"/>
    </row>
    <row r="12" spans="1:14" ht="15" x14ac:dyDescent="0.15">
      <c r="A12" s="1916"/>
      <c r="B12" s="1917"/>
      <c r="C12" s="1917"/>
      <c r="D12" s="2115"/>
      <c r="E12" s="1864"/>
      <c r="F12" s="32" t="s">
        <v>799</v>
      </c>
      <c r="G12" s="1026" t="s">
        <v>1249</v>
      </c>
      <c r="H12" s="2004"/>
      <c r="I12" s="2152"/>
      <c r="N12" s="410"/>
    </row>
    <row r="13" spans="1:14" ht="15" x14ac:dyDescent="0.15">
      <c r="A13" s="1916"/>
      <c r="B13" s="1917"/>
      <c r="C13" s="1917"/>
      <c r="D13" s="2115"/>
      <c r="E13" s="1864"/>
      <c r="F13" s="32" t="s">
        <v>558</v>
      </c>
      <c r="G13" s="1026" t="s">
        <v>1250</v>
      </c>
      <c r="H13" s="2004"/>
      <c r="I13" s="2152"/>
      <c r="N13" s="410"/>
    </row>
    <row r="14" spans="1:14" ht="15" x14ac:dyDescent="0.15">
      <c r="A14" s="2123"/>
      <c r="B14" s="2124"/>
      <c r="C14" s="1917"/>
      <c r="D14" s="2115"/>
      <c r="E14" s="1864"/>
      <c r="F14" s="32" t="s">
        <v>822</v>
      </c>
      <c r="G14" s="1026" t="s">
        <v>1251</v>
      </c>
      <c r="H14" s="2005"/>
      <c r="I14" s="2153"/>
      <c r="N14" s="410"/>
    </row>
    <row r="15" spans="1:14" ht="15" customHeight="1" x14ac:dyDescent="0.15">
      <c r="A15" s="238" t="s">
        <v>1610</v>
      </c>
      <c r="B15" s="1400">
        <v>1</v>
      </c>
      <c r="C15" s="542"/>
      <c r="D15" s="1864" t="s">
        <v>210</v>
      </c>
      <c r="E15" s="1864"/>
      <c r="F15" s="1864" t="s">
        <v>219</v>
      </c>
      <c r="G15" s="1927"/>
      <c r="H15" s="2064" t="s">
        <v>2125</v>
      </c>
      <c r="I15" s="2151"/>
      <c r="K15" s="410" t="str">
        <f>H15</f>
        <v xml:space="preserve">Complete the Materials Spreadsheet in the checklist.  Provide approved submittals for materials and documentation of the products rapidly renewable content.  </v>
      </c>
      <c r="N15" s="410"/>
    </row>
    <row r="16" spans="1:14" ht="44" customHeight="1" x14ac:dyDescent="0.15">
      <c r="A16" s="2026"/>
      <c r="B16" s="2027"/>
      <c r="C16" s="1917"/>
      <c r="D16" s="1864" t="s">
        <v>874</v>
      </c>
      <c r="E16" s="1864"/>
      <c r="F16" s="1864"/>
      <c r="G16" s="1927"/>
      <c r="H16" s="2004"/>
      <c r="I16" s="2153"/>
      <c r="N16" s="410"/>
    </row>
    <row r="17" spans="1:15" ht="15" customHeight="1" x14ac:dyDescent="0.15">
      <c r="A17" s="238" t="s">
        <v>1730</v>
      </c>
      <c r="B17" s="1409" t="s">
        <v>2052</v>
      </c>
      <c r="C17" s="541">
        <f>IF(OR(D19=G52,D19=H52,D19=H53),0,IF(D19&gt;=0.8,3,(IF(D19&gt;=0.5955,2,(IF(D19&gt;=0.3955,1,0))))))</f>
        <v>0</v>
      </c>
      <c r="D17" s="1864" t="s">
        <v>214</v>
      </c>
      <c r="E17" s="1864"/>
      <c r="F17" s="1864" t="s">
        <v>834</v>
      </c>
      <c r="G17" s="1927"/>
      <c r="H17" s="2064" t="s">
        <v>1686</v>
      </c>
      <c r="I17" s="2151"/>
      <c r="K17" s="410" t="str">
        <f>H17</f>
        <v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v>
      </c>
      <c r="N17" s="410"/>
    </row>
    <row r="18" spans="1:15" ht="59" customHeight="1" x14ac:dyDescent="0.15">
      <c r="A18" s="2026"/>
      <c r="B18" s="2027"/>
      <c r="C18" s="2027"/>
      <c r="D18" s="1864" t="s">
        <v>1996</v>
      </c>
      <c r="E18" s="1864"/>
      <c r="F18" s="1864"/>
      <c r="G18" s="1927"/>
      <c r="H18" s="2004"/>
      <c r="I18" s="2152"/>
      <c r="N18" s="410"/>
    </row>
    <row r="19" spans="1:15" ht="15" x14ac:dyDescent="0.15">
      <c r="A19" s="1916"/>
      <c r="B19" s="1917"/>
      <c r="C19" s="1917"/>
      <c r="D19" s="2115"/>
      <c r="E19" s="1864" t="s">
        <v>827</v>
      </c>
      <c r="F19" s="32" t="s">
        <v>557</v>
      </c>
      <c r="G19" s="1026" t="s">
        <v>1797</v>
      </c>
      <c r="H19" s="2004"/>
      <c r="I19" s="2152"/>
      <c r="N19" s="410"/>
    </row>
    <row r="20" spans="1:15" ht="15" x14ac:dyDescent="0.15">
      <c r="A20" s="1916"/>
      <c r="B20" s="1917"/>
      <c r="C20" s="1917"/>
      <c r="D20" s="2115"/>
      <c r="E20" s="1864"/>
      <c r="F20" s="32" t="s">
        <v>799</v>
      </c>
      <c r="G20" s="1026" t="s">
        <v>1798</v>
      </c>
      <c r="H20" s="2004"/>
      <c r="I20" s="2152"/>
      <c r="N20" s="410"/>
    </row>
    <row r="21" spans="1:15" ht="15" x14ac:dyDescent="0.15">
      <c r="A21" s="1916"/>
      <c r="B21" s="1917"/>
      <c r="C21" s="1917"/>
      <c r="D21" s="2116"/>
      <c r="E21" s="1983"/>
      <c r="F21" s="55" t="s">
        <v>558</v>
      </c>
      <c r="G21" s="1389" t="s">
        <v>1799</v>
      </c>
      <c r="H21" s="2004"/>
      <c r="I21" s="2153"/>
      <c r="N21" s="410"/>
    </row>
    <row r="22" spans="1:15" ht="43" customHeight="1" x14ac:dyDescent="0.15">
      <c r="A22" s="238" t="s">
        <v>1731</v>
      </c>
      <c r="B22" s="318">
        <v>1</v>
      </c>
      <c r="C22" s="542"/>
      <c r="D22" s="1864" t="s">
        <v>760</v>
      </c>
      <c r="E22" s="1864"/>
      <c r="F22" s="1864" t="s">
        <v>1997</v>
      </c>
      <c r="G22" s="1864"/>
      <c r="H22" s="1494" t="s">
        <v>1998</v>
      </c>
      <c r="I22" s="1664"/>
      <c r="N22" s="410"/>
    </row>
    <row r="23" spans="1:15" ht="42" customHeight="1" x14ac:dyDescent="0.15">
      <c r="A23" s="238" t="s">
        <v>1999</v>
      </c>
      <c r="B23" s="318">
        <v>2</v>
      </c>
      <c r="C23" s="542"/>
      <c r="D23" s="1864" t="s">
        <v>2000</v>
      </c>
      <c r="E23" s="1864"/>
      <c r="F23" s="1864" t="s">
        <v>2001</v>
      </c>
      <c r="G23" s="1864"/>
      <c r="H23" s="1494" t="s">
        <v>2002</v>
      </c>
      <c r="I23" s="1664"/>
      <c r="N23" s="410"/>
    </row>
    <row r="24" spans="1:15" ht="28.5" customHeight="1" x14ac:dyDescent="0.15">
      <c r="A24" s="1024" t="s">
        <v>743</v>
      </c>
      <c r="B24" s="863">
        <v>9</v>
      </c>
      <c r="C24" s="864">
        <f>SUM(C25:C33)</f>
        <v>0</v>
      </c>
      <c r="D24" s="1941" t="s">
        <v>201</v>
      </c>
      <c r="E24" s="1941"/>
      <c r="F24" s="1941"/>
      <c r="G24" s="1942"/>
      <c r="H24" s="1450"/>
      <c r="I24" s="1453"/>
      <c r="N24" s="410"/>
    </row>
    <row r="25" spans="1:15" ht="59" customHeight="1" x14ac:dyDescent="0.15">
      <c r="A25" s="238" t="s">
        <v>1611</v>
      </c>
      <c r="B25" s="1409" t="s">
        <v>2057</v>
      </c>
      <c r="C25" s="541">
        <f>IF(OR(D26=G52,D26=H52, D26=H53),0,IF(D26&gt;=0.8955,4,(IF(D26&gt;=0.75,3,(IF(D26&gt;=0.5,2,IF(D26&gt;=0.25,0,0)))))))</f>
        <v>0</v>
      </c>
      <c r="D25" s="1983" t="s">
        <v>745</v>
      </c>
      <c r="E25" s="1864"/>
      <c r="F25" s="1996" t="s">
        <v>1612</v>
      </c>
      <c r="G25" s="2066"/>
      <c r="H25" s="2064" t="s">
        <v>1613</v>
      </c>
      <c r="I25" s="2151"/>
      <c r="J25" s="2148"/>
      <c r="L25" s="410" t="str">
        <f>H25</f>
        <v xml:space="preserve">Provide copies of the monthly waste reports indicating diverted waste and calculate the total waste material diversion rate </v>
      </c>
      <c r="N25" s="410"/>
      <c r="O25" s="410"/>
    </row>
    <row r="26" spans="1:15" ht="12.75" customHeight="1" x14ac:dyDescent="0.15">
      <c r="A26" s="1916"/>
      <c r="B26" s="1917"/>
      <c r="C26" s="1917"/>
      <c r="D26" s="2116"/>
      <c r="E26" s="1983" t="s">
        <v>746</v>
      </c>
      <c r="F26" s="32" t="s">
        <v>799</v>
      </c>
      <c r="G26" s="1026" t="s">
        <v>1308</v>
      </c>
      <c r="H26" s="2004"/>
      <c r="I26" s="2152"/>
      <c r="J26" s="2147"/>
      <c r="N26" s="410"/>
      <c r="O26" s="410"/>
    </row>
    <row r="27" spans="1:15" ht="12.75" customHeight="1" x14ac:dyDescent="0.15">
      <c r="A27" s="1916"/>
      <c r="B27" s="1917"/>
      <c r="C27" s="1917"/>
      <c r="D27" s="2125"/>
      <c r="E27" s="2126"/>
      <c r="F27" s="32" t="s">
        <v>558</v>
      </c>
      <c r="G27" s="1026" t="s">
        <v>1800</v>
      </c>
      <c r="H27" s="2004"/>
      <c r="I27" s="2152"/>
      <c r="J27" s="2147"/>
      <c r="N27" s="410"/>
      <c r="O27" s="410"/>
    </row>
    <row r="28" spans="1:15" ht="12.75" customHeight="1" x14ac:dyDescent="0.15">
      <c r="A28" s="2123"/>
      <c r="B28" s="2124"/>
      <c r="C28" s="2124"/>
      <c r="D28" s="2141"/>
      <c r="E28" s="1939"/>
      <c r="F28" s="32" t="s">
        <v>822</v>
      </c>
      <c r="G28" s="1026" t="s">
        <v>1801</v>
      </c>
      <c r="H28" s="2005"/>
      <c r="I28" s="2153"/>
      <c r="J28" s="2147"/>
      <c r="N28" s="410"/>
      <c r="O28" s="410"/>
    </row>
    <row r="29" spans="1:15" ht="131" customHeight="1" x14ac:dyDescent="0.15">
      <c r="A29" s="238" t="s">
        <v>1615</v>
      </c>
      <c r="B29" s="318">
        <v>1</v>
      </c>
      <c r="C29" s="542"/>
      <c r="D29" s="1939" t="s">
        <v>2003</v>
      </c>
      <c r="E29" s="1864"/>
      <c r="F29" s="1864" t="s">
        <v>2141</v>
      </c>
      <c r="G29" s="1927"/>
      <c r="H29" s="1494" t="s">
        <v>1614</v>
      </c>
      <c r="I29" s="1664"/>
      <c r="J29" s="1662"/>
      <c r="N29" s="410"/>
      <c r="O29" s="410"/>
    </row>
    <row r="30" spans="1:15" ht="63" customHeight="1" x14ac:dyDescent="0.15">
      <c r="A30" s="238" t="s">
        <v>1616</v>
      </c>
      <c r="B30" s="318">
        <v>1</v>
      </c>
      <c r="C30" s="542"/>
      <c r="D30" s="1864" t="s">
        <v>23</v>
      </c>
      <c r="E30" s="1864"/>
      <c r="F30" s="1864" t="s">
        <v>836</v>
      </c>
      <c r="G30" s="1927"/>
      <c r="H30" s="1494" t="s">
        <v>1688</v>
      </c>
      <c r="I30" s="1664"/>
      <c r="J30" s="1662"/>
      <c r="N30" s="410"/>
      <c r="O30" s="410"/>
    </row>
    <row r="31" spans="1:15" ht="60" x14ac:dyDescent="0.15">
      <c r="A31" s="238" t="s">
        <v>1617</v>
      </c>
      <c r="B31" s="318">
        <v>1</v>
      </c>
      <c r="C31" s="542"/>
      <c r="D31" s="1864" t="s">
        <v>25</v>
      </c>
      <c r="E31" s="1864"/>
      <c r="F31" s="1864" t="s">
        <v>837</v>
      </c>
      <c r="G31" s="1927"/>
      <c r="H31" s="1494" t="s">
        <v>1689</v>
      </c>
      <c r="I31" s="1664"/>
      <c r="J31" s="1662"/>
      <c r="N31" s="410"/>
      <c r="O31" s="410"/>
    </row>
    <row r="32" spans="1:15" ht="50" customHeight="1" x14ac:dyDescent="0.15">
      <c r="A32" s="238" t="s">
        <v>1618</v>
      </c>
      <c r="B32" s="318">
        <v>1</v>
      </c>
      <c r="C32" s="542"/>
      <c r="D32" s="1864" t="s">
        <v>205</v>
      </c>
      <c r="E32" s="1864"/>
      <c r="F32" s="1864" t="s">
        <v>2004</v>
      </c>
      <c r="G32" s="1927"/>
      <c r="H32" s="1494" t="s">
        <v>2005</v>
      </c>
      <c r="I32" s="1664"/>
      <c r="J32" s="1662"/>
      <c r="N32" s="410"/>
      <c r="O32" s="410"/>
    </row>
    <row r="33" spans="1:15" ht="61" customHeight="1" thickBot="1" x14ac:dyDescent="0.2">
      <c r="A33" s="241" t="s">
        <v>1619</v>
      </c>
      <c r="B33" s="836">
        <v>1</v>
      </c>
      <c r="C33" s="542"/>
      <c r="D33" s="1925" t="s">
        <v>30</v>
      </c>
      <c r="E33" s="1925"/>
      <c r="F33" s="1925" t="s">
        <v>899</v>
      </c>
      <c r="G33" s="1986"/>
      <c r="H33" s="1503" t="s">
        <v>1623</v>
      </c>
      <c r="I33" s="1661"/>
      <c r="J33" s="1662"/>
      <c r="N33" s="410"/>
      <c r="O33" s="410"/>
    </row>
    <row r="34" spans="1:15" ht="28.5" customHeight="1" x14ac:dyDescent="0.15">
      <c r="A34" s="872" t="s">
        <v>752</v>
      </c>
      <c r="B34" s="850">
        <v>9</v>
      </c>
      <c r="C34" s="859">
        <f>SUM(C35:C47)</f>
        <v>0</v>
      </c>
      <c r="D34" s="1930" t="s">
        <v>207</v>
      </c>
      <c r="E34" s="1930"/>
      <c r="F34" s="1930"/>
      <c r="G34" s="1931"/>
      <c r="H34" s="1451"/>
      <c r="I34" s="1453"/>
      <c r="N34" s="410"/>
    </row>
    <row r="35" spans="1:15" ht="16" customHeight="1" x14ac:dyDescent="0.15">
      <c r="A35" s="238" t="s">
        <v>1620</v>
      </c>
      <c r="B35" s="1409" t="s">
        <v>2051</v>
      </c>
      <c r="C35" s="1659"/>
      <c r="D35" s="1927" t="s">
        <v>208</v>
      </c>
      <c r="E35" s="1956"/>
      <c r="F35" s="1956"/>
      <c r="G35" s="1956"/>
      <c r="H35" s="1124"/>
      <c r="I35" s="1665"/>
      <c r="J35" s="2146"/>
      <c r="N35" s="410"/>
      <c r="O35" s="410"/>
    </row>
    <row r="36" spans="1:15" ht="44" customHeight="1" x14ac:dyDescent="0.15">
      <c r="A36" s="1968"/>
      <c r="B36" s="1908"/>
      <c r="C36" s="1908"/>
      <c r="D36" s="1864" t="s">
        <v>900</v>
      </c>
      <c r="E36" s="1864"/>
      <c r="F36" s="1864"/>
      <c r="G36" s="1927"/>
      <c r="H36" s="2064" t="s">
        <v>1684</v>
      </c>
      <c r="I36" s="2151"/>
      <c r="J36" s="2147"/>
      <c r="L36" s="410" t="str">
        <f>H36</f>
        <v xml:space="preserve">Submit the completed materials checklist and supporting documentation of the percentages claimed including budget documentation.  </v>
      </c>
      <c r="N36" s="410"/>
      <c r="O36" s="410"/>
    </row>
    <row r="37" spans="1:15" ht="18" customHeight="1" x14ac:dyDescent="0.15">
      <c r="A37" s="1968"/>
      <c r="B37" s="1908"/>
      <c r="C37" s="1908"/>
      <c r="D37" s="2115"/>
      <c r="E37" s="1864" t="s">
        <v>823</v>
      </c>
      <c r="F37" s="32" t="s">
        <v>557</v>
      </c>
      <c r="G37" s="1378" t="s">
        <v>2006</v>
      </c>
      <c r="H37" s="2004"/>
      <c r="I37" s="2152"/>
      <c r="J37" s="2147"/>
      <c r="N37" s="410"/>
      <c r="O37" s="410"/>
    </row>
    <row r="38" spans="1:15" ht="18" customHeight="1" x14ac:dyDescent="0.15">
      <c r="A38" s="1968"/>
      <c r="B38" s="1908"/>
      <c r="C38" s="1908"/>
      <c r="D38" s="2115"/>
      <c r="E38" s="1864"/>
      <c r="F38" s="32" t="s">
        <v>799</v>
      </c>
      <c r="G38" s="1378" t="s">
        <v>2007</v>
      </c>
      <c r="H38" s="2004"/>
      <c r="I38" s="2152"/>
      <c r="J38" s="2147"/>
      <c r="N38" s="410"/>
      <c r="O38" s="410"/>
    </row>
    <row r="39" spans="1:15" ht="18" customHeight="1" x14ac:dyDescent="0.15">
      <c r="A39" s="1968"/>
      <c r="B39" s="1908"/>
      <c r="C39" s="1908"/>
      <c r="D39" s="2115"/>
      <c r="E39" s="1864"/>
      <c r="F39" s="32" t="s">
        <v>558</v>
      </c>
      <c r="G39" s="1378" t="s">
        <v>2008</v>
      </c>
      <c r="H39" s="2004"/>
      <c r="I39" s="2152"/>
      <c r="J39" s="2147"/>
      <c r="N39" s="410"/>
      <c r="O39" s="410"/>
    </row>
    <row r="40" spans="1:15" ht="18" customHeight="1" x14ac:dyDescent="0.15">
      <c r="A40" s="1968"/>
      <c r="B40" s="1908"/>
      <c r="C40" s="1908"/>
      <c r="D40" s="2115"/>
      <c r="E40" s="1864"/>
      <c r="F40" s="32" t="s">
        <v>822</v>
      </c>
      <c r="G40" s="1378" t="s">
        <v>2009</v>
      </c>
      <c r="H40" s="2005"/>
      <c r="I40" s="2153"/>
      <c r="J40" s="2147"/>
      <c r="N40" s="410"/>
      <c r="O40" s="410"/>
    </row>
    <row r="41" spans="1:15" ht="16" customHeight="1" x14ac:dyDescent="0.15">
      <c r="A41" s="238" t="s">
        <v>1621</v>
      </c>
      <c r="B41" s="1409" t="s">
        <v>2051</v>
      </c>
      <c r="C41" s="1659"/>
      <c r="D41" s="1864" t="s">
        <v>755</v>
      </c>
      <c r="E41" s="1864"/>
      <c r="F41" s="1864"/>
      <c r="G41" s="1927"/>
      <c r="H41" s="2064" t="s">
        <v>1684</v>
      </c>
      <c r="I41" s="2151"/>
      <c r="J41" s="2148"/>
      <c r="L41" s="410" t="str">
        <f>H41</f>
        <v xml:space="preserve">Submit the completed materials checklist and supporting documentation of the percentages claimed including budget documentation.  </v>
      </c>
      <c r="N41" s="410"/>
      <c r="O41" s="410"/>
    </row>
    <row r="42" spans="1:15" ht="43" customHeight="1" x14ac:dyDescent="0.15">
      <c r="A42" s="2026"/>
      <c r="B42" s="2027"/>
      <c r="C42" s="2027"/>
      <c r="D42" s="1864" t="s">
        <v>901</v>
      </c>
      <c r="E42" s="1864"/>
      <c r="F42" s="1864"/>
      <c r="G42" s="1927"/>
      <c r="H42" s="2004"/>
      <c r="I42" s="2152"/>
      <c r="J42" s="2147"/>
      <c r="N42" s="410"/>
      <c r="O42" s="410"/>
    </row>
    <row r="43" spans="1:15" ht="17" customHeight="1" x14ac:dyDescent="0.15">
      <c r="A43" s="1916"/>
      <c r="B43" s="1917"/>
      <c r="C43" s="1917"/>
      <c r="D43" s="2116"/>
      <c r="E43" s="1983" t="s">
        <v>824</v>
      </c>
      <c r="F43" s="32" t="s">
        <v>557</v>
      </c>
      <c r="G43" s="1378" t="s">
        <v>1802</v>
      </c>
      <c r="H43" s="2004"/>
      <c r="I43" s="2152"/>
      <c r="J43" s="2147"/>
      <c r="N43" s="410"/>
      <c r="O43" s="410"/>
    </row>
    <row r="44" spans="1:15" ht="17" customHeight="1" x14ac:dyDescent="0.15">
      <c r="A44" s="1916"/>
      <c r="B44" s="1917"/>
      <c r="C44" s="1917"/>
      <c r="D44" s="2125"/>
      <c r="E44" s="2126"/>
      <c r="F44" s="32" t="s">
        <v>799</v>
      </c>
      <c r="G44" s="1378" t="s">
        <v>1803</v>
      </c>
      <c r="H44" s="2004"/>
      <c r="I44" s="2152"/>
      <c r="J44" s="2147"/>
      <c r="N44" s="410"/>
      <c r="O44" s="410"/>
    </row>
    <row r="45" spans="1:15" ht="17" customHeight="1" x14ac:dyDescent="0.15">
      <c r="A45" s="1916"/>
      <c r="B45" s="1917"/>
      <c r="C45" s="1917"/>
      <c r="D45" s="2125"/>
      <c r="E45" s="2126"/>
      <c r="F45" s="32" t="s">
        <v>558</v>
      </c>
      <c r="G45" s="1378" t="s">
        <v>2112</v>
      </c>
      <c r="H45" s="2004"/>
      <c r="I45" s="2152"/>
      <c r="J45" s="2147"/>
      <c r="N45" s="410"/>
      <c r="O45" s="410"/>
    </row>
    <row r="46" spans="1:15" ht="17" customHeight="1" x14ac:dyDescent="0.15">
      <c r="A46" s="2123"/>
      <c r="B46" s="2124"/>
      <c r="C46" s="2124"/>
      <c r="D46" s="1951"/>
      <c r="E46" s="2003"/>
      <c r="F46" s="32" t="s">
        <v>822</v>
      </c>
      <c r="G46" s="1378" t="s">
        <v>1833</v>
      </c>
      <c r="H46" s="2005"/>
      <c r="I46" s="2153"/>
      <c r="J46" s="2147"/>
      <c r="N46" s="410"/>
      <c r="O46" s="410"/>
    </row>
    <row r="47" spans="1:15" ht="34" customHeight="1" thickBot="1" x14ac:dyDescent="0.2">
      <c r="A47" s="241" t="s">
        <v>1622</v>
      </c>
      <c r="B47" s="836">
        <v>1</v>
      </c>
      <c r="C47" s="543"/>
      <c r="D47" s="1925" t="s">
        <v>2011</v>
      </c>
      <c r="E47" s="1925"/>
      <c r="F47" s="1925" t="s">
        <v>2010</v>
      </c>
      <c r="G47" s="1986"/>
      <c r="H47" s="25" t="s">
        <v>2012</v>
      </c>
      <c r="I47" s="1660"/>
      <c r="J47" s="1663"/>
      <c r="N47" s="410"/>
      <c r="O47" s="410"/>
    </row>
    <row r="48" spans="1:15" ht="9" customHeight="1" thickBot="1" x14ac:dyDescent="0.2">
      <c r="A48" s="2119"/>
      <c r="B48" s="2120"/>
      <c r="C48" s="2120"/>
      <c r="D48" s="2120"/>
      <c r="E48" s="2120"/>
      <c r="F48" s="2120"/>
      <c r="G48" s="2120"/>
      <c r="I48" s="92"/>
      <c r="N48" s="410"/>
    </row>
    <row r="49" spans="1:24" ht="15" customHeight="1" x14ac:dyDescent="0.15">
      <c r="A49" s="1463" t="s">
        <v>1083</v>
      </c>
      <c r="B49" s="1464"/>
      <c r="C49" s="1489"/>
      <c r="D49" s="2121"/>
      <c r="E49" s="2121"/>
      <c r="F49" s="2121"/>
      <c r="G49" s="2122"/>
      <c r="I49" s="92"/>
      <c r="N49" s="410"/>
    </row>
    <row r="50" spans="1:24" ht="15" customHeight="1" thickBot="1" x14ac:dyDescent="0.2">
      <c r="A50" s="376" t="s">
        <v>492</v>
      </c>
      <c r="B50" s="23"/>
      <c r="C50" s="371"/>
      <c r="D50" s="2117"/>
      <c r="E50" s="2117"/>
      <c r="F50" s="2117"/>
      <c r="G50" s="2118"/>
      <c r="I50" s="92"/>
      <c r="N50" s="410"/>
    </row>
    <row r="51" spans="1:24" ht="18" customHeight="1" x14ac:dyDescent="0.15">
      <c r="G51" s="92" t="s">
        <v>1767</v>
      </c>
      <c r="I51" s="92"/>
      <c r="N51" s="410"/>
      <c r="O51" s="551"/>
      <c r="P51" s="551"/>
      <c r="Q51" s="552"/>
      <c r="R51" s="551"/>
      <c r="S51" s="551"/>
      <c r="T51" s="551"/>
      <c r="U51" s="497"/>
      <c r="V51" s="410"/>
    </row>
    <row r="52" spans="1:24" ht="18" hidden="1" customHeight="1" x14ac:dyDescent="0.15">
      <c r="A52" s="4"/>
      <c r="I52" s="387"/>
      <c r="J52" s="387"/>
      <c r="K52" s="1214" t="s">
        <v>501</v>
      </c>
      <c r="L52" s="387"/>
      <c r="M52" s="387"/>
      <c r="N52" s="552"/>
      <c r="O52" s="552"/>
      <c r="P52" s="552"/>
      <c r="Q52" s="552"/>
      <c r="R52" s="552"/>
      <c r="S52" s="552"/>
      <c r="T52" s="362" t="s">
        <v>501</v>
      </c>
      <c r="U52" s="410"/>
    </row>
    <row r="53" spans="1:24" ht="18" hidden="1" customHeight="1" x14ac:dyDescent="0.15">
      <c r="A53" s="90"/>
      <c r="G53" s="400"/>
      <c r="H53" s="1504" t="s">
        <v>501</v>
      </c>
      <c r="I53" s="1504" t="s">
        <v>501</v>
      </c>
      <c r="J53" s="1504" t="s">
        <v>501</v>
      </c>
      <c r="K53" s="1214" t="s">
        <v>230</v>
      </c>
      <c r="L53" s="1504" t="s">
        <v>501</v>
      </c>
      <c r="M53" s="1505">
        <v>0.5</v>
      </c>
      <c r="N53" s="1504" t="s">
        <v>501</v>
      </c>
      <c r="O53" s="1506">
        <v>0.85</v>
      </c>
      <c r="P53" s="1504" t="s">
        <v>501</v>
      </c>
      <c r="Q53" s="1504" t="s">
        <v>501</v>
      </c>
      <c r="R53" s="1504" t="s">
        <v>501</v>
      </c>
      <c r="S53" s="1504" t="s">
        <v>501</v>
      </c>
      <c r="T53" s="1507">
        <v>0.03</v>
      </c>
      <c r="U53" s="1504" t="s">
        <v>501</v>
      </c>
      <c r="V53" s="1504" t="s">
        <v>501</v>
      </c>
      <c r="W53" s="386"/>
      <c r="X53" s="92"/>
    </row>
    <row r="54" spans="1:24" ht="18" hidden="1" customHeight="1" x14ac:dyDescent="0.15">
      <c r="A54" s="90"/>
      <c r="G54" s="400"/>
      <c r="H54" s="1504" t="s">
        <v>230</v>
      </c>
      <c r="I54" s="1504" t="s">
        <v>230</v>
      </c>
      <c r="J54" s="1504" t="s">
        <v>230</v>
      </c>
      <c r="K54" s="1504">
        <v>1</v>
      </c>
      <c r="L54" s="1504" t="s">
        <v>230</v>
      </c>
      <c r="M54" s="1505">
        <v>1</v>
      </c>
      <c r="N54" s="1504" t="s">
        <v>230</v>
      </c>
      <c r="O54" s="1506">
        <v>0.75</v>
      </c>
      <c r="P54" s="1504" t="s">
        <v>230</v>
      </c>
      <c r="Q54" s="1504" t="s">
        <v>230</v>
      </c>
      <c r="R54" s="1504" t="s">
        <v>230</v>
      </c>
      <c r="S54" s="1504" t="s">
        <v>230</v>
      </c>
      <c r="T54" s="1507">
        <v>0.05</v>
      </c>
      <c r="U54" s="1504" t="s">
        <v>230</v>
      </c>
      <c r="V54" s="1504" t="s">
        <v>230</v>
      </c>
      <c r="W54" s="386"/>
      <c r="X54" s="92"/>
    </row>
    <row r="55" spans="1:24" ht="18" hidden="1" customHeight="1" x14ac:dyDescent="0.15">
      <c r="A55" s="317"/>
      <c r="G55" s="386"/>
      <c r="H55" s="931">
        <v>3</v>
      </c>
      <c r="I55" s="1504">
        <v>10</v>
      </c>
      <c r="J55" s="1504">
        <v>2</v>
      </c>
      <c r="K55" s="1504">
        <v>2</v>
      </c>
      <c r="L55" s="1504">
        <v>1</v>
      </c>
      <c r="M55" s="1505">
        <v>1.5</v>
      </c>
      <c r="N55" s="1508">
        <v>1</v>
      </c>
      <c r="O55" s="1506">
        <v>0.65</v>
      </c>
      <c r="P55" s="1506">
        <v>0.1</v>
      </c>
      <c r="Q55" s="1506">
        <v>0.5</v>
      </c>
      <c r="R55" s="1506">
        <v>0.25</v>
      </c>
      <c r="S55" s="1506">
        <v>0.05</v>
      </c>
      <c r="T55" s="1507">
        <v>7.0000000000000007E-2</v>
      </c>
      <c r="U55" s="1506">
        <v>0.1</v>
      </c>
      <c r="V55" s="1506">
        <v>0.05</v>
      </c>
      <c r="W55" s="386"/>
      <c r="X55" s="92"/>
    </row>
    <row r="56" spans="1:24" ht="18" hidden="1" customHeight="1" x14ac:dyDescent="0.15">
      <c r="A56" s="90"/>
      <c r="G56" s="386"/>
      <c r="H56" s="931"/>
      <c r="I56" s="1504"/>
      <c r="J56" s="1504"/>
      <c r="K56" s="1504">
        <v>3</v>
      </c>
      <c r="L56" s="1504">
        <v>2</v>
      </c>
      <c r="M56" s="1504"/>
      <c r="N56" s="1508">
        <v>2</v>
      </c>
      <c r="O56" s="1508"/>
      <c r="P56" s="1506">
        <v>0.2</v>
      </c>
      <c r="Q56" s="1506">
        <v>0.75</v>
      </c>
      <c r="R56" s="1506">
        <v>0.5</v>
      </c>
      <c r="S56" s="1506">
        <v>0.1</v>
      </c>
      <c r="T56" s="938"/>
      <c r="U56" s="1506">
        <v>0.15</v>
      </c>
      <c r="V56" s="1506">
        <v>0.1</v>
      </c>
      <c r="W56" s="386"/>
      <c r="X56" s="92"/>
    </row>
    <row r="57" spans="1:24" ht="18" hidden="1" customHeight="1" x14ac:dyDescent="0.15">
      <c r="G57" s="386"/>
      <c r="H57" s="931"/>
      <c r="I57" s="1504"/>
      <c r="J57" s="1504"/>
      <c r="K57" s="1504"/>
      <c r="L57" s="1504">
        <v>3</v>
      </c>
      <c r="M57" s="1504"/>
      <c r="N57" s="1508">
        <v>3</v>
      </c>
      <c r="O57" s="1508"/>
      <c r="P57" s="1506">
        <v>0.3</v>
      </c>
      <c r="Q57" s="1506">
        <v>1</v>
      </c>
      <c r="R57" s="1506">
        <v>0.75</v>
      </c>
      <c r="S57" s="1506">
        <v>0.15</v>
      </c>
      <c r="T57" s="938"/>
      <c r="U57" s="1506">
        <v>0.2</v>
      </c>
      <c r="V57" s="1506">
        <v>0.15</v>
      </c>
      <c r="W57" s="386"/>
      <c r="X57" s="92"/>
    </row>
    <row r="58" spans="1:24" ht="18" hidden="1" customHeight="1" x14ac:dyDescent="0.15">
      <c r="G58" s="386"/>
      <c r="H58" s="1504" t="s">
        <v>501</v>
      </c>
      <c r="I58" s="1504"/>
      <c r="J58" s="1504"/>
      <c r="K58" s="1504"/>
      <c r="L58" s="1504">
        <v>4</v>
      </c>
      <c r="M58" s="1504"/>
      <c r="N58" s="1508"/>
      <c r="O58" s="1508"/>
      <c r="P58" s="1508"/>
      <c r="Q58" s="1508"/>
      <c r="R58" s="1506">
        <v>1</v>
      </c>
      <c r="S58" s="1506">
        <v>0.2</v>
      </c>
      <c r="T58" s="938"/>
      <c r="U58" s="1506">
        <v>0.25</v>
      </c>
      <c r="V58" s="1506">
        <v>0.25</v>
      </c>
      <c r="W58" s="386"/>
      <c r="X58" s="92"/>
    </row>
    <row r="59" spans="1:24" ht="18" hidden="1" customHeight="1" x14ac:dyDescent="0.15">
      <c r="G59" s="386"/>
      <c r="H59" s="1504" t="s">
        <v>230</v>
      </c>
      <c r="I59" s="1504"/>
      <c r="J59" s="1504"/>
      <c r="K59" s="1504" t="s">
        <v>501</v>
      </c>
      <c r="L59" s="1504">
        <v>5</v>
      </c>
      <c r="M59" s="1504"/>
      <c r="N59" s="1508"/>
      <c r="O59" s="1508"/>
      <c r="P59" s="1504" t="s">
        <v>501</v>
      </c>
      <c r="Q59" s="1508"/>
      <c r="R59" s="1508"/>
      <c r="S59" s="1508"/>
      <c r="T59" s="938"/>
      <c r="U59" s="386"/>
      <c r="V59" s="386"/>
      <c r="W59" s="386"/>
      <c r="X59" s="92"/>
    </row>
    <row r="60" spans="1:24" ht="18" hidden="1" customHeight="1" x14ac:dyDescent="0.15">
      <c r="G60" s="386"/>
      <c r="H60" s="931" t="s">
        <v>229</v>
      </c>
      <c r="I60" s="1504" t="s">
        <v>501</v>
      </c>
      <c r="J60" s="1504"/>
      <c r="K60" s="1504" t="s">
        <v>230</v>
      </c>
      <c r="L60" s="1504">
        <v>6</v>
      </c>
      <c r="M60" s="1504" t="s">
        <v>501</v>
      </c>
      <c r="N60" s="1508"/>
      <c r="O60" s="1508"/>
      <c r="P60" s="1504" t="s">
        <v>230</v>
      </c>
      <c r="Q60" s="1508"/>
      <c r="R60" s="1508"/>
      <c r="S60" s="1508"/>
      <c r="T60" s="938"/>
      <c r="U60" s="386"/>
      <c r="V60" s="386"/>
      <c r="W60" s="386"/>
      <c r="X60" s="92"/>
    </row>
    <row r="61" spans="1:24" ht="18" hidden="1" customHeight="1" x14ac:dyDescent="0.15">
      <c r="G61" s="386"/>
      <c r="H61" s="931" t="s">
        <v>231</v>
      </c>
      <c r="I61" s="1504" t="s">
        <v>230</v>
      </c>
      <c r="J61" s="1504"/>
      <c r="K61" s="1504">
        <v>1</v>
      </c>
      <c r="L61" s="1504">
        <v>7</v>
      </c>
      <c r="M61" s="1504" t="s">
        <v>230</v>
      </c>
      <c r="N61" s="1504" t="s">
        <v>501</v>
      </c>
      <c r="O61" s="1508"/>
      <c r="P61" s="1509" t="s">
        <v>1828</v>
      </c>
      <c r="Q61" s="1504" t="s">
        <v>501</v>
      </c>
      <c r="R61" s="1504" t="s">
        <v>501</v>
      </c>
      <c r="S61" s="1504" t="s">
        <v>501</v>
      </c>
      <c r="T61" s="938"/>
      <c r="U61" s="386"/>
      <c r="V61" s="386"/>
      <c r="W61" s="386"/>
      <c r="X61" s="92"/>
    </row>
    <row r="62" spans="1:24" ht="18" hidden="1" customHeight="1" x14ac:dyDescent="0.15">
      <c r="G62" s="386"/>
      <c r="H62" s="931"/>
      <c r="I62" s="1504">
        <v>1</v>
      </c>
      <c r="J62" s="1505"/>
      <c r="K62" s="1504">
        <v>2</v>
      </c>
      <c r="L62" s="1504">
        <v>8</v>
      </c>
      <c r="M62" s="1504">
        <v>2</v>
      </c>
      <c r="N62" s="1504" t="s">
        <v>230</v>
      </c>
      <c r="O62" s="1508"/>
      <c r="P62" s="1506" t="s">
        <v>1830</v>
      </c>
      <c r="Q62" s="1504" t="s">
        <v>230</v>
      </c>
      <c r="R62" s="1504" t="s">
        <v>230</v>
      </c>
      <c r="S62" s="1504" t="s">
        <v>230</v>
      </c>
      <c r="T62" s="938"/>
      <c r="U62" s="386"/>
      <c r="V62" s="386"/>
      <c r="W62" s="386"/>
      <c r="X62" s="92"/>
    </row>
    <row r="63" spans="1:24" ht="18" hidden="1" customHeight="1" x14ac:dyDescent="0.15">
      <c r="G63" s="386"/>
      <c r="H63" s="931"/>
      <c r="I63" s="1504">
        <v>2</v>
      </c>
      <c r="J63" s="1505"/>
      <c r="K63" s="1504">
        <v>3</v>
      </c>
      <c r="L63" s="1504">
        <v>9</v>
      </c>
      <c r="M63" s="1504"/>
      <c r="N63" s="1508">
        <v>1</v>
      </c>
      <c r="O63" s="1508"/>
      <c r="P63" s="1508"/>
      <c r="Q63" s="1506">
        <v>0.4</v>
      </c>
      <c r="R63" s="1506">
        <v>0.5</v>
      </c>
      <c r="S63" s="1506" t="s">
        <v>1828</v>
      </c>
      <c r="T63" s="938"/>
      <c r="U63" s="386"/>
      <c r="V63" s="386"/>
      <c r="W63" s="386"/>
      <c r="X63" s="92"/>
    </row>
    <row r="64" spans="1:24" ht="18" hidden="1" customHeight="1" x14ac:dyDescent="0.15">
      <c r="G64" s="386"/>
      <c r="H64" s="1504" t="s">
        <v>501</v>
      </c>
      <c r="I64" s="1504">
        <v>3</v>
      </c>
      <c r="J64" s="1504"/>
      <c r="K64" s="1504">
        <v>4</v>
      </c>
      <c r="L64" s="1504">
        <v>10</v>
      </c>
      <c r="M64" s="1504"/>
      <c r="N64" s="1508"/>
      <c r="O64" s="1506" t="s">
        <v>2075</v>
      </c>
      <c r="P64" s="1508"/>
      <c r="Q64" s="1506">
        <v>0.6</v>
      </c>
      <c r="R64" s="1506">
        <v>0.75</v>
      </c>
      <c r="S64" s="1506" t="s">
        <v>1825</v>
      </c>
      <c r="T64" s="938"/>
      <c r="U64" s="386"/>
      <c r="V64" s="386"/>
      <c r="W64" s="386"/>
      <c r="X64" s="92"/>
    </row>
    <row r="65" spans="1:24" ht="18" hidden="1" customHeight="1" x14ac:dyDescent="0.15">
      <c r="G65" s="386"/>
      <c r="H65" s="1504" t="s">
        <v>230</v>
      </c>
      <c r="I65" s="1504">
        <v>4</v>
      </c>
      <c r="J65" s="1504" t="s">
        <v>510</v>
      </c>
      <c r="K65" s="1504"/>
      <c r="L65" s="1504"/>
      <c r="M65" s="1504"/>
      <c r="N65" s="1508"/>
      <c r="O65" s="1506" t="s">
        <v>2076</v>
      </c>
      <c r="P65" s="1508"/>
      <c r="Q65" s="1506">
        <v>0.8</v>
      </c>
      <c r="R65" s="1506">
        <v>0.9</v>
      </c>
      <c r="S65" s="1506" t="s">
        <v>1829</v>
      </c>
      <c r="T65" s="938"/>
      <c r="U65" s="386"/>
      <c r="V65" s="386"/>
      <c r="W65" s="386"/>
      <c r="X65" s="92"/>
    </row>
    <row r="66" spans="1:24" ht="18" hidden="1" customHeight="1" x14ac:dyDescent="0.15">
      <c r="G66" s="386"/>
      <c r="H66" s="931">
        <v>0</v>
      </c>
      <c r="I66" s="1504"/>
      <c r="J66" s="1504" t="s">
        <v>511</v>
      </c>
      <c r="K66" s="1504"/>
      <c r="L66" s="1504" t="s">
        <v>501</v>
      </c>
      <c r="M66" s="1504"/>
      <c r="N66" s="1508"/>
      <c r="O66" s="1506" t="s">
        <v>2077</v>
      </c>
      <c r="P66" s="1508"/>
      <c r="Q66" s="1508"/>
      <c r="R66" s="1508"/>
      <c r="S66" s="1508"/>
      <c r="T66" s="938"/>
      <c r="U66" s="386"/>
      <c r="V66" s="386"/>
      <c r="W66" s="386"/>
      <c r="X66" s="92"/>
    </row>
    <row r="67" spans="1:24" ht="18" hidden="1" customHeight="1" x14ac:dyDescent="0.15">
      <c r="G67" s="386"/>
      <c r="H67" s="931">
        <v>1</v>
      </c>
      <c r="I67" s="1504"/>
      <c r="J67" s="1504" t="s">
        <v>512</v>
      </c>
      <c r="K67" s="1504"/>
      <c r="L67" s="1504" t="s">
        <v>230</v>
      </c>
      <c r="M67" s="1504"/>
      <c r="N67" s="1508"/>
      <c r="O67" s="1506" t="s">
        <v>2078</v>
      </c>
      <c r="P67" s="1508"/>
      <c r="Q67" s="1508"/>
      <c r="R67" s="1508"/>
      <c r="S67" s="1508"/>
      <c r="T67" s="938"/>
      <c r="U67" s="386"/>
      <c r="V67" s="386"/>
      <c r="W67" s="386"/>
      <c r="X67" s="92"/>
    </row>
    <row r="68" spans="1:24" ht="18" hidden="1" customHeight="1" x14ac:dyDescent="0.15">
      <c r="G68" s="386"/>
      <c r="H68" s="931">
        <v>2</v>
      </c>
      <c r="I68" s="1504"/>
      <c r="J68" s="1504"/>
      <c r="K68" s="1504"/>
      <c r="L68" s="1504">
        <v>2</v>
      </c>
      <c r="M68" s="1504"/>
      <c r="N68" s="1508"/>
      <c r="O68" s="1508"/>
      <c r="P68" s="1508"/>
      <c r="Q68" s="1504" t="s">
        <v>501</v>
      </c>
      <c r="R68" s="1508"/>
      <c r="S68" s="1504" t="s">
        <v>501</v>
      </c>
      <c r="T68" s="938"/>
      <c r="U68" s="386"/>
      <c r="V68" s="386"/>
      <c r="W68" s="386"/>
      <c r="X68" s="92"/>
    </row>
    <row r="69" spans="1:24" ht="18" hidden="1" customHeight="1" x14ac:dyDescent="0.15">
      <c r="G69" s="386"/>
      <c r="H69" s="931">
        <v>3</v>
      </c>
      <c r="I69" s="1504"/>
      <c r="J69" s="1504"/>
      <c r="K69" s="1504"/>
      <c r="L69" s="1504">
        <v>3</v>
      </c>
      <c r="M69" s="1504"/>
      <c r="N69" s="1508"/>
      <c r="O69" s="1508"/>
      <c r="P69" s="1508"/>
      <c r="Q69" s="1504" t="s">
        <v>230</v>
      </c>
      <c r="R69" s="1508"/>
      <c r="S69" s="1504" t="s">
        <v>230</v>
      </c>
      <c r="T69" s="938"/>
      <c r="U69" s="386"/>
      <c r="V69" s="386"/>
      <c r="W69" s="386"/>
      <c r="X69" s="92"/>
    </row>
    <row r="70" spans="1:24" ht="18" hidden="1" customHeight="1" x14ac:dyDescent="0.15">
      <c r="G70" s="386"/>
      <c r="H70" s="931">
        <v>4</v>
      </c>
      <c r="I70" s="1504"/>
      <c r="J70" s="1510"/>
      <c r="K70" s="1504"/>
      <c r="L70" s="1504">
        <v>4</v>
      </c>
      <c r="M70" s="1504"/>
      <c r="N70" s="1508"/>
      <c r="O70" s="1508"/>
      <c r="P70" s="1508"/>
      <c r="Q70" s="1506" t="s">
        <v>2071</v>
      </c>
      <c r="R70" s="1508"/>
      <c r="S70" s="1506" t="s">
        <v>1825</v>
      </c>
      <c r="T70" s="938"/>
      <c r="U70" s="386"/>
      <c r="V70" s="386"/>
      <c r="W70" s="386"/>
      <c r="X70" s="92"/>
    </row>
    <row r="71" spans="1:24" ht="18" hidden="1" customHeight="1" x14ac:dyDescent="0.15">
      <c r="G71" s="386"/>
      <c r="H71" s="931">
        <v>5</v>
      </c>
      <c r="I71" s="1504"/>
      <c r="J71" s="1510"/>
      <c r="K71" s="1504"/>
      <c r="L71" s="1504"/>
      <c r="M71" s="1504"/>
      <c r="N71" s="1508"/>
      <c r="O71" s="1508"/>
      <c r="P71" s="1508"/>
      <c r="Q71" s="1506" t="s">
        <v>2072</v>
      </c>
      <c r="R71" s="1508"/>
      <c r="S71" s="1506" t="s">
        <v>1824</v>
      </c>
      <c r="T71" s="938"/>
      <c r="U71" s="386"/>
      <c r="V71" s="386"/>
      <c r="W71" s="386"/>
      <c r="X71" s="92"/>
    </row>
    <row r="72" spans="1:24" ht="18" hidden="1" customHeight="1" x14ac:dyDescent="0.15">
      <c r="G72" s="386"/>
      <c r="H72" s="931">
        <v>6</v>
      </c>
      <c r="I72" s="1504"/>
      <c r="J72" s="1510"/>
      <c r="K72" s="1504"/>
      <c r="L72" s="1504"/>
      <c r="M72" s="1504"/>
      <c r="N72" s="1508"/>
      <c r="O72" s="821"/>
      <c r="P72" s="1508"/>
      <c r="Q72" s="1506" t="s">
        <v>2073</v>
      </c>
      <c r="R72" s="1508"/>
      <c r="S72" s="1506" t="s">
        <v>1826</v>
      </c>
      <c r="T72" s="497"/>
      <c r="U72" s="386"/>
      <c r="V72" s="386"/>
      <c r="W72" s="410"/>
    </row>
    <row r="73" spans="1:24" ht="18" hidden="1" customHeight="1" x14ac:dyDescent="0.15">
      <c r="G73" s="386"/>
      <c r="H73" s="931">
        <v>7</v>
      </c>
      <c r="I73" s="1504"/>
      <c r="J73" s="1337"/>
      <c r="K73" s="1504"/>
      <c r="L73" s="1504"/>
      <c r="M73" s="1213"/>
      <c r="N73" s="1508"/>
      <c r="O73" s="821"/>
      <c r="P73" s="1508"/>
      <c r="Q73" s="1506" t="s">
        <v>2074</v>
      </c>
      <c r="R73" s="1508"/>
      <c r="S73" s="1506" t="s">
        <v>1827</v>
      </c>
      <c r="T73" s="497"/>
      <c r="U73" s="386"/>
      <c r="V73" s="386"/>
      <c r="W73" s="410"/>
    </row>
    <row r="74" spans="1:24" ht="18" hidden="1" customHeight="1" x14ac:dyDescent="0.15">
      <c r="G74" s="386"/>
      <c r="H74" s="931">
        <v>8</v>
      </c>
      <c r="I74" s="1213"/>
      <c r="J74" s="1337"/>
      <c r="K74" s="1213"/>
      <c r="L74" s="1213"/>
      <c r="M74" s="1213"/>
      <c r="N74" s="821"/>
      <c r="O74" s="821"/>
      <c r="P74" s="1508"/>
      <c r="Q74" s="1508"/>
      <c r="R74" s="1508"/>
      <c r="S74" s="1508"/>
      <c r="T74" s="497"/>
      <c r="U74" s="410"/>
      <c r="V74" s="410"/>
      <c r="W74" s="410"/>
    </row>
    <row r="75" spans="1:24" ht="18" hidden="1" customHeight="1" x14ac:dyDescent="0.15">
      <c r="G75" s="386"/>
      <c r="H75" s="931">
        <v>9</v>
      </c>
      <c r="I75" s="1213"/>
      <c r="J75" s="1337"/>
      <c r="K75" s="1213"/>
      <c r="L75" s="1213"/>
      <c r="M75" s="1213"/>
      <c r="N75" s="821"/>
      <c r="O75" s="821"/>
      <c r="P75" s="821"/>
      <c r="Q75" s="1508"/>
      <c r="R75" s="1508"/>
      <c r="S75" s="1508"/>
      <c r="T75" s="497"/>
      <c r="U75" s="410"/>
      <c r="V75" s="410"/>
      <c r="W75" s="410"/>
    </row>
    <row r="76" spans="1:24" ht="18" hidden="1" customHeight="1" x14ac:dyDescent="0.15">
      <c r="G76" s="386"/>
      <c r="H76" s="931">
        <v>10</v>
      </c>
      <c r="I76" s="1213"/>
      <c r="J76" s="1337"/>
      <c r="K76" s="1213"/>
      <c r="L76" s="1213"/>
      <c r="M76" s="1213"/>
      <c r="N76" s="821"/>
      <c r="O76" s="821"/>
      <c r="P76" s="821"/>
      <c r="Q76" s="1508"/>
      <c r="R76" s="821"/>
      <c r="S76" s="1508"/>
      <c r="T76" s="497"/>
      <c r="U76" s="410"/>
      <c r="V76" s="410"/>
      <c r="W76" s="410"/>
    </row>
    <row r="77" spans="1:24" ht="18" hidden="1" customHeight="1" x14ac:dyDescent="0.15">
      <c r="G77" s="386"/>
      <c r="H77" s="931">
        <v>11</v>
      </c>
      <c r="I77" s="1213"/>
      <c r="J77" s="1337"/>
      <c r="K77" s="1213"/>
      <c r="L77" s="1213"/>
      <c r="M77" s="1213"/>
      <c r="N77" s="821"/>
      <c r="O77" s="821"/>
      <c r="P77" s="821"/>
      <c r="Q77" s="1508"/>
      <c r="R77" s="821"/>
      <c r="S77" s="1508"/>
      <c r="T77" s="497"/>
      <c r="U77" s="410"/>
      <c r="V77" s="410"/>
      <c r="W77" s="410"/>
    </row>
    <row r="78" spans="1:24" ht="18" hidden="1" customHeight="1" x14ac:dyDescent="0.15">
      <c r="G78" s="386"/>
      <c r="H78" s="931">
        <v>12</v>
      </c>
      <c r="I78" s="1213"/>
      <c r="J78" s="1337"/>
      <c r="K78" s="1213"/>
      <c r="L78" s="1213"/>
      <c r="M78" s="1213"/>
      <c r="N78" s="821"/>
      <c r="O78" s="821"/>
      <c r="P78" s="821"/>
      <c r="Q78" s="821"/>
      <c r="R78" s="821"/>
      <c r="S78" s="821"/>
      <c r="T78" s="497"/>
      <c r="U78" s="410"/>
      <c r="V78" s="410"/>
      <c r="W78" s="410"/>
    </row>
    <row r="79" spans="1:24" ht="18" hidden="1" customHeight="1" x14ac:dyDescent="0.15">
      <c r="G79" s="386"/>
      <c r="H79" s="931">
        <v>13</v>
      </c>
      <c r="I79" s="1213"/>
      <c r="J79" s="1337"/>
      <c r="K79" s="1213"/>
      <c r="L79" s="1213"/>
      <c r="M79" s="1213"/>
      <c r="N79" s="821"/>
      <c r="O79" s="821"/>
      <c r="P79" s="821"/>
      <c r="Q79" s="821"/>
      <c r="R79" s="821"/>
      <c r="S79" s="821"/>
      <c r="T79" s="497"/>
      <c r="U79" s="410"/>
      <c r="V79" s="410"/>
      <c r="W79" s="410"/>
    </row>
    <row r="80" spans="1:24" ht="18" hidden="1" customHeight="1" x14ac:dyDescent="0.15">
      <c r="A80" s="1011"/>
      <c r="G80" s="386"/>
      <c r="H80" s="931">
        <v>14</v>
      </c>
      <c r="I80" s="1213"/>
      <c r="J80" s="1337"/>
      <c r="K80" s="1213"/>
      <c r="L80" s="1213"/>
      <c r="M80" s="1213"/>
      <c r="N80" s="821"/>
      <c r="O80" s="821"/>
      <c r="P80" s="821"/>
      <c r="Q80" s="821"/>
      <c r="R80" s="821"/>
      <c r="S80" s="821"/>
      <c r="T80" s="497"/>
      <c r="U80" s="410"/>
      <c r="V80" s="410"/>
      <c r="W80" s="410"/>
    </row>
    <row r="81" spans="1:22" ht="18" hidden="1" customHeight="1" x14ac:dyDescent="0.15">
      <c r="A81" s="351"/>
      <c r="H81" s="931">
        <v>15</v>
      </c>
      <c r="I81" s="1213"/>
      <c r="J81" s="1337"/>
      <c r="K81" s="1213"/>
      <c r="L81" s="1213"/>
      <c r="M81" s="1213"/>
      <c r="N81" s="821"/>
      <c r="O81" s="821"/>
      <c r="P81" s="821"/>
      <c r="Q81" s="821"/>
      <c r="R81" s="821"/>
      <c r="S81" s="821"/>
      <c r="T81" s="497"/>
      <c r="U81" s="410"/>
      <c r="V81" s="410"/>
    </row>
    <row r="82" spans="1:22" ht="18" hidden="1" customHeight="1" x14ac:dyDescent="0.15">
      <c r="A82" s="1012"/>
      <c r="H82" s="931">
        <v>16</v>
      </c>
      <c r="I82" s="1213"/>
      <c r="J82" s="1337"/>
      <c r="K82" s="1213"/>
      <c r="L82" s="1213"/>
      <c r="M82" s="1213"/>
      <c r="N82" s="821"/>
      <c r="O82" s="821"/>
      <c r="P82" s="821"/>
      <c r="Q82" s="821"/>
      <c r="R82" s="821"/>
      <c r="S82" s="821"/>
      <c r="T82" s="497"/>
      <c r="U82" s="410"/>
      <c r="V82" s="410"/>
    </row>
    <row r="83" spans="1:22" ht="18" hidden="1" customHeight="1" x14ac:dyDescent="0.15">
      <c r="A83" s="353"/>
      <c r="H83" s="931">
        <v>17</v>
      </c>
      <c r="I83" s="1213"/>
      <c r="J83" s="1213"/>
      <c r="K83" s="1213"/>
      <c r="L83" s="1213"/>
      <c r="M83" s="1213"/>
      <c r="N83" s="821"/>
      <c r="O83" s="821"/>
      <c r="P83" s="821"/>
      <c r="Q83" s="821"/>
      <c r="R83" s="821"/>
      <c r="S83" s="821"/>
      <c r="T83" s="497"/>
      <c r="U83" s="410"/>
    </row>
    <row r="84" spans="1:22" ht="18" hidden="1" customHeight="1" x14ac:dyDescent="0.15">
      <c r="A84" s="1012"/>
      <c r="H84" s="931">
        <v>18</v>
      </c>
      <c r="I84" s="1213"/>
      <c r="J84" s="1213"/>
      <c r="K84" s="1213"/>
      <c r="L84" s="1213"/>
      <c r="M84" s="1213"/>
      <c r="N84" s="821"/>
      <c r="O84" s="821"/>
      <c r="P84" s="821"/>
      <c r="Q84" s="821"/>
      <c r="R84" s="821"/>
      <c r="S84" s="821"/>
      <c r="T84" s="497"/>
      <c r="U84" s="410"/>
    </row>
    <row r="85" spans="1:22" ht="18" hidden="1" customHeight="1" x14ac:dyDescent="0.15">
      <c r="A85" s="353"/>
      <c r="H85" s="931">
        <v>19</v>
      </c>
      <c r="I85" s="1213"/>
      <c r="J85" s="1213"/>
      <c r="K85" s="1213"/>
      <c r="L85" s="1213"/>
      <c r="M85" s="1213"/>
      <c r="N85" s="821"/>
      <c r="O85" s="821"/>
      <c r="P85" s="821"/>
      <c r="Q85" s="821"/>
      <c r="R85" s="821"/>
      <c r="S85" s="821"/>
      <c r="T85" s="497"/>
      <c r="U85" s="410"/>
    </row>
    <row r="86" spans="1:22" ht="18" hidden="1" customHeight="1" x14ac:dyDescent="0.15">
      <c r="A86" s="1013"/>
      <c r="H86" s="931">
        <v>20</v>
      </c>
      <c r="I86" s="1213"/>
      <c r="J86" s="1213"/>
      <c r="K86" s="1213"/>
      <c r="L86" s="1213"/>
      <c r="M86" s="1213"/>
      <c r="N86" s="821"/>
      <c r="O86" s="821"/>
      <c r="P86" s="821"/>
      <c r="Q86" s="821"/>
      <c r="R86" s="821"/>
      <c r="S86" s="821"/>
      <c r="T86" s="497"/>
      <c r="U86" s="410"/>
    </row>
    <row r="87" spans="1:22" ht="18" hidden="1" customHeight="1" x14ac:dyDescent="0.15">
      <c r="A87" s="353"/>
      <c r="H87" s="931">
        <v>21</v>
      </c>
      <c r="I87" s="1213"/>
      <c r="J87" s="1213"/>
      <c r="K87" s="1213"/>
      <c r="L87" s="1213"/>
      <c r="M87" s="1213"/>
      <c r="N87" s="821"/>
      <c r="O87" s="821"/>
      <c r="P87" s="821"/>
      <c r="Q87" s="821"/>
      <c r="R87" s="821"/>
      <c r="S87" s="821"/>
      <c r="T87" s="497"/>
      <c r="U87" s="410"/>
    </row>
    <row r="88" spans="1:22" ht="18" hidden="1" customHeight="1" x14ac:dyDescent="0.15">
      <c r="A88" s="1013"/>
      <c r="H88" s="931">
        <v>22</v>
      </c>
      <c r="I88" s="1213"/>
      <c r="J88" s="1213"/>
      <c r="K88" s="1213"/>
      <c r="L88" s="1213"/>
      <c r="M88" s="1213"/>
      <c r="N88" s="821"/>
      <c r="O88" s="551"/>
      <c r="P88" s="821"/>
      <c r="Q88" s="821"/>
      <c r="R88" s="821"/>
      <c r="S88" s="821"/>
      <c r="T88" s="497"/>
      <c r="U88" s="410"/>
    </row>
    <row r="89" spans="1:22" s="410" customFormat="1" ht="18" hidden="1" customHeight="1" x14ac:dyDescent="0.15">
      <c r="A89" s="1511"/>
      <c r="B89" s="387"/>
      <c r="C89" s="1512"/>
      <c r="D89" s="1512"/>
      <c r="E89" s="386"/>
      <c r="F89" s="1512"/>
      <c r="G89" s="386"/>
      <c r="H89" s="931">
        <v>23</v>
      </c>
      <c r="I89" s="1213"/>
      <c r="K89" s="1213"/>
      <c r="L89" s="1213"/>
      <c r="N89" s="821"/>
      <c r="P89" s="821"/>
      <c r="Q89" s="821"/>
      <c r="R89" s="821"/>
      <c r="S89" s="821"/>
      <c r="V89" s="4"/>
    </row>
    <row r="90" spans="1:22" s="410" customFormat="1" ht="18" hidden="1" customHeight="1" x14ac:dyDescent="0.15">
      <c r="A90" s="1513"/>
      <c r="B90" s="387"/>
      <c r="C90" s="1512"/>
      <c r="D90" s="1512"/>
      <c r="E90" s="386"/>
      <c r="F90" s="1512"/>
      <c r="G90" s="386"/>
      <c r="H90" s="931"/>
      <c r="N90" s="551"/>
      <c r="P90" s="821"/>
      <c r="Q90" s="821"/>
      <c r="R90" s="821"/>
      <c r="S90" s="821"/>
      <c r="V90" s="4"/>
    </row>
    <row r="91" spans="1:22" s="410" customFormat="1" ht="18" hidden="1" customHeight="1" x14ac:dyDescent="0.15">
      <c r="A91" s="1511"/>
      <c r="B91" s="387"/>
      <c r="C91" s="1512"/>
      <c r="D91" s="1512"/>
      <c r="E91" s="386"/>
      <c r="F91" s="1512"/>
      <c r="G91" s="386"/>
      <c r="H91" s="931"/>
      <c r="P91" s="551"/>
      <c r="Q91" s="821"/>
      <c r="R91" s="821"/>
      <c r="S91" s="821"/>
    </row>
    <row r="92" spans="1:22" s="410" customFormat="1" ht="18" hidden="1" customHeight="1" x14ac:dyDescent="0.15">
      <c r="A92" s="1514"/>
      <c r="B92" s="387"/>
      <c r="C92" s="1512"/>
      <c r="D92" s="1512"/>
      <c r="E92" s="386"/>
      <c r="F92" s="1512"/>
      <c r="G92" s="386"/>
      <c r="H92" s="92"/>
      <c r="Q92" s="821"/>
      <c r="R92" s="551"/>
      <c r="S92" s="821"/>
    </row>
    <row r="93" spans="1:22" s="410" customFormat="1" ht="18" hidden="1" customHeight="1" x14ac:dyDescent="0.15">
      <c r="A93" s="1511"/>
      <c r="B93" s="387"/>
      <c r="C93" s="1512"/>
      <c r="D93" s="1512"/>
      <c r="E93" s="386"/>
      <c r="F93" s="1512"/>
      <c r="G93" s="386"/>
      <c r="H93" s="386"/>
      <c r="Q93" s="821"/>
      <c r="S93" s="821"/>
    </row>
    <row r="94" spans="1:22" s="410" customFormat="1" ht="18" hidden="1" customHeight="1" x14ac:dyDescent="0.15">
      <c r="A94" s="1513"/>
      <c r="B94" s="387"/>
      <c r="C94" s="1512"/>
      <c r="D94" s="1512"/>
      <c r="E94" s="386"/>
      <c r="F94" s="1512"/>
      <c r="G94" s="386"/>
      <c r="H94" s="386"/>
      <c r="Q94" s="551"/>
      <c r="S94" s="551"/>
    </row>
    <row r="95" spans="1:22" s="410" customFormat="1" ht="18" hidden="1" customHeight="1" x14ac:dyDescent="0.15">
      <c r="A95" s="1515"/>
      <c r="B95" s="387"/>
      <c r="C95" s="1512"/>
      <c r="D95" s="1512"/>
      <c r="E95" s="386"/>
      <c r="F95" s="1512"/>
      <c r="G95" s="386"/>
      <c r="H95" s="386"/>
    </row>
    <row r="96" spans="1:22" s="410" customFormat="1" ht="18" hidden="1" customHeight="1" x14ac:dyDescent="0.15">
      <c r="A96" s="1512"/>
      <c r="B96" s="387"/>
      <c r="C96" s="1512"/>
      <c r="D96" s="1512"/>
      <c r="E96" s="386"/>
      <c r="F96" s="1512"/>
      <c r="G96" s="386"/>
      <c r="H96" s="386"/>
    </row>
    <row r="97" spans="1:8" s="410" customFormat="1" ht="18" hidden="1" customHeight="1" x14ac:dyDescent="0.15">
      <c r="A97" s="1512"/>
      <c r="B97" s="387"/>
      <c r="C97" s="1512"/>
      <c r="D97" s="1512"/>
      <c r="E97" s="386"/>
      <c r="F97" s="1512"/>
      <c r="G97" s="386"/>
      <c r="H97" s="386"/>
    </row>
    <row r="98" spans="1:8" s="410" customFormat="1" hidden="1" x14ac:dyDescent="0.15">
      <c r="A98" s="1512"/>
      <c r="B98" s="387"/>
      <c r="C98" s="1512"/>
      <c r="D98" s="1512"/>
      <c r="E98" s="386"/>
      <c r="F98" s="1512"/>
      <c r="G98" s="386"/>
      <c r="H98" s="386"/>
    </row>
    <row r="99" spans="1:8" s="410" customFormat="1" hidden="1" x14ac:dyDescent="0.15">
      <c r="A99" s="1512"/>
      <c r="B99" s="387"/>
      <c r="C99" s="1512"/>
      <c r="D99" s="1512"/>
      <c r="E99" s="386"/>
      <c r="F99" s="1512"/>
      <c r="G99" s="386"/>
      <c r="H99" s="386"/>
    </row>
    <row r="100" spans="1:8" s="410" customFormat="1" hidden="1" x14ac:dyDescent="0.15">
      <c r="A100" s="1512"/>
      <c r="B100" s="387"/>
      <c r="C100" s="1512"/>
      <c r="D100" s="1512"/>
      <c r="E100" s="386"/>
      <c r="F100" s="1512"/>
      <c r="G100" s="386"/>
      <c r="H100" s="386"/>
    </row>
    <row r="101" spans="1:8" s="410" customFormat="1" hidden="1" x14ac:dyDescent="0.15">
      <c r="A101" s="1512"/>
      <c r="B101" s="387"/>
      <c r="C101" s="1512"/>
      <c r="D101" s="1512"/>
      <c r="E101" s="386"/>
      <c r="F101" s="1512"/>
      <c r="G101" s="386"/>
      <c r="H101" s="386"/>
    </row>
    <row r="102" spans="1:8" s="410" customFormat="1" hidden="1" x14ac:dyDescent="0.15">
      <c r="A102" s="1512"/>
      <c r="B102" s="387"/>
      <c r="C102" s="1512"/>
      <c r="D102" s="1512"/>
      <c r="E102" s="386"/>
      <c r="F102" s="1512"/>
      <c r="G102" s="386"/>
      <c r="H102" s="386"/>
    </row>
    <row r="103" spans="1:8" s="410" customFormat="1" hidden="1" x14ac:dyDescent="0.15">
      <c r="A103" s="1512"/>
      <c r="B103" s="387"/>
      <c r="C103" s="1512"/>
      <c r="D103" s="1512"/>
      <c r="E103" s="386"/>
      <c r="F103" s="1512"/>
      <c r="G103" s="386"/>
      <c r="H103" s="386"/>
    </row>
    <row r="104" spans="1:8" s="410" customFormat="1" hidden="1" x14ac:dyDescent="0.15">
      <c r="A104" s="1512"/>
      <c r="B104" s="387"/>
      <c r="C104" s="1512"/>
      <c r="D104" s="1512"/>
      <c r="E104" s="386"/>
      <c r="F104" s="1512"/>
      <c r="G104" s="386"/>
      <c r="H104" s="386"/>
    </row>
    <row r="105" spans="1:8" s="410" customFormat="1" hidden="1" x14ac:dyDescent="0.15">
      <c r="A105" s="1512"/>
      <c r="B105" s="387"/>
      <c r="C105" s="1512"/>
      <c r="D105" s="1512"/>
      <c r="E105" s="386"/>
      <c r="F105" s="1512"/>
      <c r="G105" s="386"/>
      <c r="H105" s="386"/>
    </row>
    <row r="106" spans="1:8" s="410" customFormat="1" hidden="1" x14ac:dyDescent="0.15">
      <c r="A106" s="1512"/>
      <c r="B106" s="387"/>
      <c r="C106" s="1512"/>
      <c r="D106" s="1512"/>
      <c r="E106" s="386"/>
      <c r="F106" s="1512"/>
      <c r="G106" s="386"/>
      <c r="H106" s="386"/>
    </row>
    <row r="107" spans="1:8" s="410" customFormat="1" hidden="1" x14ac:dyDescent="0.15">
      <c r="A107" s="1512"/>
      <c r="B107" s="387"/>
      <c r="C107" s="1512"/>
      <c r="D107" s="1512"/>
      <c r="E107" s="386"/>
      <c r="F107" s="1512"/>
      <c r="G107" s="386"/>
      <c r="H107" s="386"/>
    </row>
    <row r="108" spans="1:8" s="410" customFormat="1" hidden="1" x14ac:dyDescent="0.15">
      <c r="A108" s="1512"/>
      <c r="B108" s="387"/>
      <c r="C108" s="1512"/>
      <c r="D108" s="1512"/>
      <c r="E108" s="386"/>
      <c r="F108" s="1512"/>
      <c r="G108" s="386"/>
      <c r="H108" s="386"/>
    </row>
    <row r="109" spans="1:8" s="410" customFormat="1" hidden="1" x14ac:dyDescent="0.15">
      <c r="A109" s="1512"/>
      <c r="B109" s="387"/>
      <c r="C109" s="1512"/>
      <c r="D109" s="1512"/>
      <c r="E109" s="386"/>
      <c r="F109" s="1512"/>
      <c r="G109" s="386"/>
      <c r="H109" s="386"/>
    </row>
    <row r="110" spans="1:8" s="410" customFormat="1" hidden="1" x14ac:dyDescent="0.15">
      <c r="A110" s="1512"/>
      <c r="B110" s="387"/>
      <c r="C110" s="1512"/>
      <c r="D110" s="1512"/>
      <c r="E110" s="386"/>
      <c r="F110" s="1512"/>
      <c r="G110" s="386"/>
      <c r="H110" s="386"/>
    </row>
    <row r="111" spans="1:8" s="410" customFormat="1" hidden="1" x14ac:dyDescent="0.15">
      <c r="A111" s="1512"/>
      <c r="B111" s="387"/>
      <c r="C111" s="1512"/>
      <c r="D111" s="1512"/>
      <c r="E111" s="386"/>
      <c r="F111" s="1512"/>
      <c r="G111" s="386"/>
      <c r="H111" s="386"/>
    </row>
    <row r="112" spans="1:8" s="410" customFormat="1" hidden="1" x14ac:dyDescent="0.15">
      <c r="A112" s="1512"/>
      <c r="B112" s="387"/>
      <c r="C112" s="1512"/>
      <c r="D112" s="1512"/>
      <c r="E112" s="386"/>
      <c r="F112" s="1512"/>
      <c r="G112" s="386"/>
      <c r="H112" s="386"/>
    </row>
    <row r="113" spans="1:8" s="410" customFormat="1" hidden="1" x14ac:dyDescent="0.15">
      <c r="A113" s="1512"/>
      <c r="B113" s="387"/>
      <c r="C113" s="1512"/>
      <c r="D113" s="1512"/>
      <c r="E113" s="386"/>
      <c r="F113" s="1512"/>
      <c r="G113" s="386"/>
      <c r="H113" s="386"/>
    </row>
    <row r="114" spans="1:8" s="410" customFormat="1" hidden="1" x14ac:dyDescent="0.15">
      <c r="A114" s="1512"/>
      <c r="B114" s="387"/>
      <c r="C114" s="1512"/>
      <c r="D114" s="1512"/>
      <c r="E114" s="386"/>
      <c r="F114" s="1512"/>
      <c r="G114" s="386"/>
      <c r="H114" s="386"/>
    </row>
    <row r="115" spans="1:8" s="410" customFormat="1" hidden="1" x14ac:dyDescent="0.15">
      <c r="A115" s="1512"/>
      <c r="B115" s="387"/>
      <c r="C115" s="1512"/>
      <c r="D115" s="1512"/>
      <c r="E115" s="386"/>
      <c r="F115" s="1512"/>
      <c r="G115" s="386"/>
      <c r="H115" s="386"/>
    </row>
    <row r="116" spans="1:8" s="410" customFormat="1" hidden="1" x14ac:dyDescent="0.15">
      <c r="A116" s="1512"/>
      <c r="B116" s="387"/>
      <c r="C116" s="1512"/>
      <c r="D116" s="1512"/>
      <c r="E116" s="386"/>
      <c r="F116" s="1512"/>
      <c r="G116" s="386"/>
      <c r="H116" s="386"/>
    </row>
    <row r="117" spans="1:8" s="410" customFormat="1" hidden="1" x14ac:dyDescent="0.15">
      <c r="A117" s="1512"/>
      <c r="B117" s="387"/>
      <c r="C117" s="1512"/>
      <c r="D117" s="1512"/>
      <c r="E117" s="386"/>
      <c r="F117" s="1512"/>
      <c r="G117" s="386"/>
      <c r="H117" s="386"/>
    </row>
    <row r="118" spans="1:8" s="410" customFormat="1" hidden="1" x14ac:dyDescent="0.15">
      <c r="A118" s="1512"/>
      <c r="B118" s="387"/>
      <c r="C118" s="1512"/>
      <c r="D118" s="1512"/>
      <c r="E118" s="386"/>
      <c r="F118" s="1512"/>
      <c r="G118" s="386"/>
      <c r="H118" s="386"/>
    </row>
    <row r="119" spans="1:8" s="410" customFormat="1" hidden="1" x14ac:dyDescent="0.15">
      <c r="A119" s="1512"/>
      <c r="B119" s="387"/>
      <c r="C119" s="1512"/>
      <c r="D119" s="1512"/>
      <c r="E119" s="386"/>
      <c r="F119" s="1512"/>
      <c r="G119" s="386"/>
      <c r="H119" s="386"/>
    </row>
    <row r="120" spans="1:8" s="410" customFormat="1" hidden="1" x14ac:dyDescent="0.15">
      <c r="A120" s="1512"/>
      <c r="B120" s="387"/>
      <c r="C120" s="1512"/>
      <c r="D120" s="1512"/>
      <c r="E120" s="386"/>
      <c r="F120" s="1512"/>
      <c r="G120" s="386"/>
      <c r="H120" s="386"/>
    </row>
    <row r="121" spans="1:8" s="410" customFormat="1" hidden="1" x14ac:dyDescent="0.15">
      <c r="A121" s="1512"/>
      <c r="B121" s="387"/>
      <c r="C121" s="1512"/>
      <c r="D121" s="1512"/>
      <c r="E121" s="386"/>
      <c r="F121" s="1512"/>
      <c r="G121" s="386"/>
      <c r="H121" s="386"/>
    </row>
    <row r="122" spans="1:8" s="410" customFormat="1" hidden="1" x14ac:dyDescent="0.15">
      <c r="A122" s="1512"/>
      <c r="B122" s="387"/>
      <c r="C122" s="1512"/>
      <c r="D122" s="1512"/>
      <c r="E122" s="386"/>
      <c r="F122" s="1512"/>
      <c r="G122" s="386"/>
      <c r="H122" s="386"/>
    </row>
    <row r="123" spans="1:8" s="410" customFormat="1" hidden="1" x14ac:dyDescent="0.15">
      <c r="A123" s="1512"/>
      <c r="B123" s="387"/>
      <c r="C123" s="1512"/>
      <c r="D123" s="1512"/>
      <c r="E123" s="386"/>
      <c r="F123" s="1512"/>
      <c r="G123" s="386"/>
      <c r="H123" s="386"/>
    </row>
    <row r="124" spans="1:8" s="410" customFormat="1" hidden="1" x14ac:dyDescent="0.15">
      <c r="A124" s="1512"/>
      <c r="B124" s="387"/>
      <c r="C124" s="1512"/>
      <c r="D124" s="1512"/>
      <c r="E124" s="386"/>
      <c r="F124" s="1512"/>
      <c r="G124" s="386"/>
      <c r="H124" s="386"/>
    </row>
    <row r="125" spans="1:8" s="410" customFormat="1" hidden="1" x14ac:dyDescent="0.15">
      <c r="A125" s="1512"/>
      <c r="B125" s="387"/>
      <c r="C125" s="1512"/>
      <c r="D125" s="1512"/>
      <c r="E125" s="386"/>
      <c r="F125" s="1512"/>
      <c r="G125" s="386"/>
      <c r="H125" s="386"/>
    </row>
    <row r="126" spans="1:8" s="410" customFormat="1" hidden="1" x14ac:dyDescent="0.15">
      <c r="A126" s="1512"/>
      <c r="B126" s="387"/>
      <c r="C126" s="1512"/>
      <c r="D126" s="1512"/>
      <c r="E126" s="386"/>
      <c r="F126" s="1512"/>
      <c r="G126" s="386"/>
      <c r="H126" s="386"/>
    </row>
    <row r="127" spans="1:8" s="410" customFormat="1" hidden="1" x14ac:dyDescent="0.15">
      <c r="A127" s="1512"/>
      <c r="B127" s="387"/>
      <c r="C127" s="1512"/>
      <c r="D127" s="1512"/>
      <c r="E127" s="386"/>
      <c r="F127" s="1512"/>
      <c r="G127" s="386"/>
      <c r="H127" s="386"/>
    </row>
    <row r="128" spans="1:8" s="410" customFormat="1" hidden="1" x14ac:dyDescent="0.15">
      <c r="A128" s="1512"/>
      <c r="B128" s="387"/>
      <c r="C128" s="1512"/>
      <c r="D128" s="1512"/>
      <c r="E128" s="386"/>
      <c r="F128" s="1512"/>
      <c r="G128" s="386"/>
      <c r="H128" s="386"/>
    </row>
    <row r="129" spans="1:22" s="410" customFormat="1" hidden="1" x14ac:dyDescent="0.15">
      <c r="A129" s="1512"/>
      <c r="B129" s="387"/>
      <c r="C129" s="1512"/>
      <c r="D129" s="1512"/>
      <c r="E129" s="386"/>
      <c r="F129" s="1512"/>
      <c r="G129" s="386"/>
      <c r="H129" s="386"/>
    </row>
    <row r="130" spans="1:22" s="410" customFormat="1" hidden="1" x14ac:dyDescent="0.15">
      <c r="A130" s="1512"/>
      <c r="B130" s="387"/>
      <c r="C130" s="1512"/>
      <c r="D130" s="1512"/>
      <c r="E130" s="386"/>
      <c r="F130" s="1512"/>
      <c r="G130" s="386"/>
      <c r="H130" s="386"/>
    </row>
    <row r="131" spans="1:22" s="410" customFormat="1" hidden="1" x14ac:dyDescent="0.15">
      <c r="A131" s="1512"/>
      <c r="B131" s="387"/>
      <c r="C131" s="1512"/>
      <c r="D131" s="1512"/>
      <c r="E131" s="386"/>
      <c r="F131" s="1512"/>
      <c r="G131" s="386"/>
      <c r="H131" s="386"/>
    </row>
    <row r="132" spans="1:22" s="410" customFormat="1" hidden="1" x14ac:dyDescent="0.15">
      <c r="A132" s="1512"/>
      <c r="B132" s="387"/>
      <c r="C132" s="1512"/>
      <c r="D132" s="1512"/>
      <c r="E132" s="386"/>
      <c r="F132" s="1512"/>
      <c r="G132" s="386"/>
      <c r="H132" s="386"/>
    </row>
    <row r="133" spans="1:22" s="410" customFormat="1" hidden="1" x14ac:dyDescent="0.15">
      <c r="A133" s="1512"/>
      <c r="B133" s="387"/>
      <c r="C133" s="1512"/>
      <c r="D133" s="1512"/>
      <c r="E133" s="386"/>
      <c r="F133" s="1512"/>
      <c r="G133" s="386"/>
      <c r="H133" s="386"/>
    </row>
    <row r="134" spans="1:22" s="410" customFormat="1" x14ac:dyDescent="0.15">
      <c r="A134" s="1512"/>
      <c r="B134" s="387"/>
      <c r="C134" s="1512"/>
      <c r="D134" s="1512"/>
      <c r="E134" s="386"/>
      <c r="F134" s="1512"/>
      <c r="G134" s="386"/>
      <c r="H134" s="386"/>
    </row>
    <row r="135" spans="1:22" s="410" customFormat="1" x14ac:dyDescent="0.15">
      <c r="A135" s="1512"/>
      <c r="B135" s="387"/>
      <c r="C135" s="1512"/>
      <c r="D135" s="1512"/>
      <c r="E135" s="386"/>
      <c r="F135" s="1512"/>
      <c r="G135" s="386"/>
      <c r="H135" s="386"/>
    </row>
    <row r="136" spans="1:22" s="410" customFormat="1" x14ac:dyDescent="0.15">
      <c r="A136" s="1512"/>
      <c r="B136" s="387"/>
      <c r="C136" s="1512"/>
      <c r="D136" s="1512"/>
      <c r="E136" s="386"/>
      <c r="F136" s="1512"/>
      <c r="G136" s="386"/>
      <c r="H136" s="386"/>
    </row>
    <row r="137" spans="1:22" s="410" customFormat="1" x14ac:dyDescent="0.15">
      <c r="A137" s="1512"/>
      <c r="B137" s="387"/>
      <c r="C137" s="1512"/>
      <c r="D137" s="1512"/>
      <c r="E137" s="386"/>
      <c r="F137" s="1512"/>
      <c r="G137" s="386"/>
      <c r="H137" s="386"/>
    </row>
    <row r="138" spans="1:22" s="410" customFormat="1" x14ac:dyDescent="0.15">
      <c r="A138" s="1512"/>
      <c r="B138" s="387"/>
      <c r="C138" s="1512"/>
      <c r="D138" s="1512"/>
      <c r="E138" s="386"/>
      <c r="F138" s="1512"/>
      <c r="G138" s="386"/>
      <c r="H138" s="386"/>
    </row>
    <row r="139" spans="1:22" x14ac:dyDescent="0.15">
      <c r="H139" s="386"/>
      <c r="N139" s="410"/>
      <c r="P139" s="410"/>
      <c r="Q139" s="410"/>
      <c r="R139" s="410"/>
      <c r="S139" s="410"/>
      <c r="U139" s="410"/>
      <c r="V139" s="410"/>
    </row>
    <row r="140" spans="1:22" x14ac:dyDescent="0.15">
      <c r="H140" s="386"/>
      <c r="N140" s="410"/>
      <c r="P140" s="410"/>
      <c r="Q140" s="410"/>
      <c r="R140" s="410"/>
      <c r="S140" s="410"/>
      <c r="U140" s="410"/>
      <c r="V140" s="410"/>
    </row>
    <row r="141" spans="1:22" x14ac:dyDescent="0.15">
      <c r="H141" s="386"/>
      <c r="P141" s="410"/>
      <c r="Q141" s="410"/>
      <c r="R141" s="410"/>
      <c r="S141" s="410"/>
    </row>
    <row r="142" spans="1:22" x14ac:dyDescent="0.15">
      <c r="H142" s="386"/>
      <c r="Q142" s="410"/>
      <c r="R142" s="410"/>
      <c r="S142" s="410"/>
    </row>
    <row r="143" spans="1:22" x14ac:dyDescent="0.15">
      <c r="Q143" s="410"/>
      <c r="S143" s="410"/>
    </row>
    <row r="144" spans="1:22" x14ac:dyDescent="0.15">
      <c r="Q144" s="410"/>
      <c r="S144" s="410"/>
    </row>
  </sheetData>
  <sheetProtection algorithmName="SHA-512" hashValue="Cw2uRiK+qy5c9fla7S8F0fpdZ4AlBfvEbzcEfVIJV4qTYD86K0aDNcMLQ9yrkOH7XEHzSUi9jbR36v6m+fZHPQ==" saltValue="ItESKOM4TwpWV0wRE1phGQ==" spinCount="100000" sheet="1" objects="1" scenarios="1"/>
  <customSheetViews>
    <customSheetView guid="{F1B267DB-70DC-6F42-AC92-32AC1AD9EEAB}" scale="110" fitToPage="1" hiddenRows="1" hiddenColumns="1">
      <pane xSplit="6" ySplit="6" topLeftCell="G7" activePane="bottomRight" state="frozen"/>
      <selection pane="bottomRight" activeCell="A60" sqref="A60:XFD111"/>
      <rowBreaks count="3" manualBreakCount="3">
        <brk id="28" max="9" man="1"/>
        <brk id="38" max="16383" man="1"/>
        <brk id="59" max="9" man="1"/>
      </rowBreaks>
      <pageMargins left="0" right="0" top="0.33" bottom="0.56000000000000005" header="0.5" footer="0.2"/>
      <printOptions horizontalCentered="1"/>
      <pageSetup scale="66" fitToHeight="12" orientation="landscape" cellComments="asDisplayed" r:id="rId1"/>
      <headerFooter alignWithMargins="0">
        <oddFooter>&amp;L&amp;8FGBC Commercial Certification
&amp;C&amp;G&amp;R&amp;P of &amp;N</oddFooter>
      </headerFooter>
    </customSheetView>
  </customSheetViews>
  <mergeCells count="79">
    <mergeCell ref="J35:J40"/>
    <mergeCell ref="J41:J46"/>
    <mergeCell ref="I4:I6"/>
    <mergeCell ref="I9:I14"/>
    <mergeCell ref="I15:I16"/>
    <mergeCell ref="I17:I21"/>
    <mergeCell ref="J25:J28"/>
    <mergeCell ref="I36:I40"/>
    <mergeCell ref="I41:I46"/>
    <mergeCell ref="I25:I28"/>
    <mergeCell ref="D37:D40"/>
    <mergeCell ref="E37:E40"/>
    <mergeCell ref="D35:G35"/>
    <mergeCell ref="D33:E33"/>
    <mergeCell ref="F30:G30"/>
    <mergeCell ref="F31:G31"/>
    <mergeCell ref="D30:E30"/>
    <mergeCell ref="D31:E31"/>
    <mergeCell ref="A1:H1"/>
    <mergeCell ref="H9:H14"/>
    <mergeCell ref="H15:H16"/>
    <mergeCell ref="H17:H21"/>
    <mergeCell ref="H25:H28"/>
    <mergeCell ref="D7:G7"/>
    <mergeCell ref="F8:G8"/>
    <mergeCell ref="D8:E8"/>
    <mergeCell ref="F25:G25"/>
    <mergeCell ref="D26:D28"/>
    <mergeCell ref="E26:E28"/>
    <mergeCell ref="F9:G9"/>
    <mergeCell ref="H4:H6"/>
    <mergeCell ref="A2:H2"/>
    <mergeCell ref="F15:G15"/>
    <mergeCell ref="E11:E14"/>
    <mergeCell ref="D11:D14"/>
    <mergeCell ref="D9:E9"/>
    <mergeCell ref="D15:E15"/>
    <mergeCell ref="A4:C4"/>
    <mergeCell ref="A5:A6"/>
    <mergeCell ref="F4:G6"/>
    <mergeCell ref="D4:E6"/>
    <mergeCell ref="A3:H3"/>
    <mergeCell ref="A36:C40"/>
    <mergeCell ref="A26:C28"/>
    <mergeCell ref="D10:G10"/>
    <mergeCell ref="D16:G16"/>
    <mergeCell ref="D18:G18"/>
    <mergeCell ref="A16:C16"/>
    <mergeCell ref="A10:C14"/>
    <mergeCell ref="A18:C21"/>
    <mergeCell ref="F32:G32"/>
    <mergeCell ref="F33:G33"/>
    <mergeCell ref="D34:G34"/>
    <mergeCell ref="D24:G24"/>
    <mergeCell ref="D22:E22"/>
    <mergeCell ref="D50:G50"/>
    <mergeCell ref="A48:G48"/>
    <mergeCell ref="D49:G49"/>
    <mergeCell ref="D42:G42"/>
    <mergeCell ref="A42:C46"/>
    <mergeCell ref="D43:D46"/>
    <mergeCell ref="F47:G47"/>
    <mergeCell ref="E43:E46"/>
    <mergeCell ref="F23:G23"/>
    <mergeCell ref="D47:E47"/>
    <mergeCell ref="F22:G22"/>
    <mergeCell ref="H36:H40"/>
    <mergeCell ref="D17:E17"/>
    <mergeCell ref="D32:E32"/>
    <mergeCell ref="F29:G29"/>
    <mergeCell ref="D25:E25"/>
    <mergeCell ref="E19:E21"/>
    <mergeCell ref="D19:D21"/>
    <mergeCell ref="D23:E23"/>
    <mergeCell ref="F17:G17"/>
    <mergeCell ref="H41:H46"/>
    <mergeCell ref="D29:E29"/>
    <mergeCell ref="D41:G41"/>
    <mergeCell ref="D36:G36"/>
  </mergeCells>
  <dataValidations count="10">
    <dataValidation type="list" allowBlank="1" showInputMessage="1" showErrorMessage="1" sqref="D37:D40" xr:uid="{00000000-0002-0000-0900-000000000000}">
      <formula1>$Q$70:$Q$73</formula1>
    </dataValidation>
    <dataValidation type="list" allowBlank="1" showInputMessage="1" showErrorMessage="1" sqref="D11:D14" xr:uid="{00000000-0002-0000-0900-000004000000}">
      <formula1>recycled</formula1>
    </dataValidation>
    <dataValidation type="list" allowBlank="1" showInputMessage="1" showErrorMessage="1" sqref="D43:D46" xr:uid="{9C849416-DF07-1241-8615-B459B0A7C368}">
      <formula1>$O$64:$O$67</formula1>
    </dataValidation>
    <dataValidation type="list" allowBlank="1" showInputMessage="1" showErrorMessage="1" sqref="C41 C35" xr:uid="{A48BAAFA-38D9-B347-ABB8-C7CF21E22532}">
      <formula1>$I$60:$I$66</formula1>
    </dataValidation>
    <dataValidation type="list" allowBlank="1" showInputMessage="1" showErrorMessage="1" sqref="D19:D21" xr:uid="{00000000-0002-0000-0900-000006000000}">
      <formula1>$Q$60:$Q$65</formula1>
    </dataValidation>
    <dataValidation type="list" allowBlank="1" showInputMessage="1" showErrorMessage="1" sqref="D26:D28" xr:uid="{00000000-0002-0000-0900-00000C000000}">
      <formula1>$R$60:$R$65</formula1>
    </dataValidation>
    <dataValidation type="list" operator="equal" allowBlank="1" showInputMessage="1" showErrorMessage="1" sqref="C8" xr:uid="{A112D81D-9E8B-644E-8750-D5A3885A24C8}">
      <formula1>$L$53:$L$64</formula1>
    </dataValidation>
    <dataValidation type="list" operator="equal" allowBlank="1" showInputMessage="1" showErrorMessage="1" sqref="C29:C33 C47" xr:uid="{00000000-0002-0000-0900-00000A000000}">
      <formula1>$N$60:$N$63</formula1>
    </dataValidation>
    <dataValidation type="list" operator="equal" allowBlank="1" showInputMessage="1" showErrorMessage="1" sqref="C23" xr:uid="{FDCDCDC4-B224-304D-89B8-A12265472D81}">
      <formula1>$M$60:$M$62</formula1>
    </dataValidation>
    <dataValidation type="list" operator="equal" allowBlank="1" showInputMessage="1" showErrorMessage="1" sqref="C15 C22" xr:uid="{00000000-0002-0000-0900-00000B000000}">
      <formula1>$N$51:$N$55</formula1>
    </dataValidation>
  </dataValidations>
  <printOptions horizontalCentered="1"/>
  <pageMargins left="0" right="0" top="0.33" bottom="0.56000000000000005" header="0.5" footer="0.2"/>
  <pageSetup scale="76" fitToHeight="12" orientation="landscape" cellComments="asDisplayed" r:id="rId2"/>
  <headerFooter alignWithMargins="0">
    <oddFooter>&amp;L&amp;8FGBC Commercial Certification
&amp;C&amp;G&amp;R&amp;P of &amp;N</oddFooter>
  </headerFooter>
  <rowBreaks count="3" manualBreakCount="3">
    <brk id="23" max="9" man="1"/>
    <brk id="33" max="16383" man="1"/>
    <brk id="51" max="9"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D230"/>
  <sheetViews>
    <sheetView topLeftCell="T1" zoomScaleNormal="100" workbookViewId="0">
      <selection activeCell="G28" sqref="G28"/>
    </sheetView>
  </sheetViews>
  <sheetFormatPr baseColWidth="10" defaultColWidth="8.83203125" defaultRowHeight="13" x14ac:dyDescent="0.15"/>
  <cols>
    <col min="1" max="1" width="6.1640625" style="566" customWidth="1"/>
    <col min="2" max="2" width="29.6640625" style="566" customWidth="1"/>
    <col min="3" max="3" width="19.83203125" customWidth="1"/>
    <col min="4" max="4" width="10.83203125" customWidth="1"/>
    <col min="5" max="5" width="13.83203125" customWidth="1"/>
    <col min="6" max="6" width="27.33203125" customWidth="1"/>
    <col min="7" max="7" width="10.33203125" customWidth="1"/>
    <col min="8" max="8" width="13.83203125" customWidth="1"/>
    <col min="9" max="9" width="27.33203125" customWidth="1"/>
    <col min="10" max="11" width="13" customWidth="1"/>
    <col min="12" max="12" width="10.33203125" customWidth="1"/>
    <col min="13" max="13" width="13" customWidth="1"/>
    <col min="14" max="14" width="27.1640625" customWidth="1"/>
    <col min="15" max="15" width="12" customWidth="1"/>
    <col min="16" max="16" width="13.83203125" customWidth="1"/>
    <col min="17" max="17" width="11.33203125" customWidth="1"/>
    <col min="18" max="18" width="13.83203125" customWidth="1"/>
    <col min="19" max="19" width="27.83203125" customWidth="1"/>
    <col min="20" max="20" width="10.33203125" customWidth="1"/>
    <col min="21" max="21" width="13.83203125" customWidth="1"/>
    <col min="22" max="22" width="28.33203125" customWidth="1"/>
    <col min="23" max="23" width="10.33203125" customWidth="1"/>
    <col min="24" max="24" width="13.83203125" customWidth="1"/>
    <col min="25" max="25" width="11.1640625" customWidth="1"/>
    <col min="26" max="26" width="27.33203125" customWidth="1"/>
    <col min="27" max="27" width="10.33203125" customWidth="1"/>
    <col min="28" max="28" width="13.83203125" customWidth="1"/>
    <col min="29" max="29" width="11.83203125" customWidth="1"/>
    <col min="30" max="30" width="29.33203125" customWidth="1"/>
    <col min="31" max="32" width="25.83203125" customWidth="1"/>
    <col min="33" max="33" width="5.33203125" customWidth="1"/>
    <col min="34" max="34" width="0.33203125" customWidth="1"/>
    <col min="36" max="36" width="2.83203125" customWidth="1"/>
    <col min="38" max="38" width="0.83203125" customWidth="1"/>
    <col min="40" max="40" width="3.33203125" customWidth="1"/>
    <col min="41" max="41" width="6.33203125" customWidth="1"/>
    <col min="42" max="42" width="0.33203125" customWidth="1"/>
    <col min="43" max="43" width="13.33203125" customWidth="1"/>
    <col min="44" max="44" width="0.33203125" customWidth="1"/>
    <col min="45" max="45" width="20.33203125" customWidth="1"/>
  </cols>
  <sheetData>
    <row r="1" spans="1:30" ht="63.75" customHeight="1" x14ac:dyDescent="0.15">
      <c r="C1" s="566"/>
      <c r="D1" s="566"/>
      <c r="E1" s="566"/>
    </row>
    <row r="2" spans="1:30" s="567" customFormat="1" ht="23" x14ac:dyDescent="0.25">
      <c r="A2" s="796" t="str">
        <f>Instructions!A2</f>
        <v xml:space="preserve">Florida Green Commercial Building Certification Standard </v>
      </c>
      <c r="B2"/>
      <c r="C2"/>
      <c r="D2"/>
      <c r="E2"/>
      <c r="F2"/>
    </row>
    <row r="3" spans="1:30" s="567" customFormat="1" ht="24" thickBot="1" x14ac:dyDescent="0.3">
      <c r="A3" s="797" t="s">
        <v>1323</v>
      </c>
      <c r="B3" s="797"/>
      <c r="C3" s="2154" t="str">
        <f>'Project Registration and Team'!B8</f>
        <v xml:space="preserve"> </v>
      </c>
      <c r="D3" s="2154"/>
      <c r="E3" s="2154"/>
      <c r="F3" s="2154"/>
    </row>
    <row r="4" spans="1:30" s="568" customFormat="1" ht="19" thickBot="1" x14ac:dyDescent="0.25">
      <c r="A4" s="797" t="s">
        <v>1324</v>
      </c>
      <c r="B4" s="797"/>
      <c r="C4" s="2155">
        <f>'Project Registration and Team'!B9</f>
        <v>0</v>
      </c>
      <c r="D4" s="2155"/>
      <c r="E4" s="2155"/>
      <c r="F4" s="2155"/>
    </row>
    <row r="5" spans="1:30" s="568" customFormat="1" ht="19" thickBot="1" x14ac:dyDescent="0.25">
      <c r="A5" s="1448" t="s">
        <v>2088</v>
      </c>
      <c r="B5" s="1446"/>
      <c r="C5" s="1447"/>
      <c r="D5" s="1447"/>
      <c r="E5" s="1447"/>
      <c r="F5" s="1447"/>
      <c r="AD5" s="569"/>
    </row>
    <row r="6" spans="1:30" ht="27" customHeight="1" thickBot="1" x14ac:dyDescent="0.2">
      <c r="A6" s="570" t="s">
        <v>1325</v>
      </c>
      <c r="B6" s="571"/>
      <c r="C6" s="572"/>
      <c r="D6" s="573" t="s">
        <v>1773</v>
      </c>
      <c r="E6" s="574"/>
      <c r="F6" s="575"/>
      <c r="G6" s="576" t="s">
        <v>1774</v>
      </c>
      <c r="H6" s="577"/>
      <c r="I6" s="578"/>
      <c r="J6" s="579" t="s">
        <v>1775</v>
      </c>
      <c r="K6" s="580"/>
      <c r="L6" s="580"/>
      <c r="M6" s="580"/>
      <c r="N6" s="581"/>
      <c r="O6" s="582" t="s">
        <v>1776</v>
      </c>
      <c r="P6" s="583"/>
      <c r="Q6" s="583"/>
      <c r="R6" s="583"/>
      <c r="S6" s="584"/>
      <c r="T6" s="585" t="s">
        <v>1777</v>
      </c>
      <c r="U6" s="586"/>
      <c r="V6" s="587"/>
      <c r="W6" s="588" t="s">
        <v>1778</v>
      </c>
      <c r="X6" s="572"/>
      <c r="Y6" s="589"/>
      <c r="Z6" s="590"/>
      <c r="AA6" s="573" t="s">
        <v>1779</v>
      </c>
      <c r="AB6" s="574"/>
      <c r="AC6" s="591"/>
      <c r="AD6" s="592"/>
    </row>
    <row r="7" spans="1:30" ht="44" thickTop="1" thickBot="1" x14ac:dyDescent="0.2">
      <c r="A7" s="593" t="s">
        <v>1326</v>
      </c>
      <c r="B7" s="594" t="s">
        <v>1327</v>
      </c>
      <c r="C7" s="595" t="s">
        <v>1328</v>
      </c>
      <c r="D7" s="596" t="s">
        <v>1329</v>
      </c>
      <c r="E7" s="597" t="s">
        <v>1330</v>
      </c>
      <c r="F7" s="598" t="s">
        <v>1331</v>
      </c>
      <c r="G7" s="599" t="s">
        <v>1332</v>
      </c>
      <c r="H7" s="600" t="s">
        <v>1333</v>
      </c>
      <c r="I7" s="601" t="s">
        <v>1331</v>
      </c>
      <c r="J7" s="602" t="s">
        <v>1334</v>
      </c>
      <c r="K7" s="603" t="s">
        <v>1335</v>
      </c>
      <c r="L7" s="604" t="s">
        <v>1336</v>
      </c>
      <c r="M7" s="603" t="s">
        <v>1337</v>
      </c>
      <c r="N7" s="605" t="s">
        <v>1331</v>
      </c>
      <c r="O7" s="606" t="s">
        <v>1338</v>
      </c>
      <c r="P7" s="607" t="s">
        <v>1335</v>
      </c>
      <c r="Q7" s="608" t="s">
        <v>1339</v>
      </c>
      <c r="R7" s="607" t="s">
        <v>1337</v>
      </c>
      <c r="S7" s="609" t="s">
        <v>1331</v>
      </c>
      <c r="T7" s="610" t="s">
        <v>1332</v>
      </c>
      <c r="U7" s="611" t="s">
        <v>1333</v>
      </c>
      <c r="V7" s="612" t="s">
        <v>1331</v>
      </c>
      <c r="W7" s="613" t="s">
        <v>1358</v>
      </c>
      <c r="X7" s="594" t="s">
        <v>1333</v>
      </c>
      <c r="Y7" s="614" t="s">
        <v>1340</v>
      </c>
      <c r="Z7" s="615" t="s">
        <v>1331</v>
      </c>
      <c r="AA7" s="596" t="s">
        <v>1359</v>
      </c>
      <c r="AB7" s="597" t="s">
        <v>1333</v>
      </c>
      <c r="AC7" s="616" t="s">
        <v>1340</v>
      </c>
      <c r="AD7" s="617" t="s">
        <v>1331</v>
      </c>
    </row>
    <row r="8" spans="1:30" ht="14" thickTop="1" x14ac:dyDescent="0.15">
      <c r="A8" s="618">
        <v>1</v>
      </c>
      <c r="B8" s="684"/>
      <c r="C8" s="698"/>
      <c r="D8" s="619"/>
      <c r="E8" s="694">
        <f t="shared" ref="E8:E57" si="0">C8*D8</f>
        <v>0</v>
      </c>
      <c r="F8" s="620"/>
      <c r="G8" s="621"/>
      <c r="H8" s="692">
        <f>IF(G8="Y",$C8,0)</f>
        <v>0</v>
      </c>
      <c r="I8" s="620"/>
      <c r="J8" s="622"/>
      <c r="K8" s="690">
        <f>IF(J8="Y",$C8,0)</f>
        <v>0</v>
      </c>
      <c r="L8" s="623"/>
      <c r="M8" s="690">
        <f>IF(L8="Y",$C8,0)</f>
        <v>0</v>
      </c>
      <c r="N8" s="624"/>
      <c r="O8" s="622"/>
      <c r="P8" s="688">
        <f>IF(O8="Y",$C8,0)</f>
        <v>0</v>
      </c>
      <c r="Q8" s="623"/>
      <c r="R8" s="688">
        <f>IF(Q8="Y",$C8,0)</f>
        <v>0</v>
      </c>
      <c r="S8" s="624"/>
      <c r="T8" s="621"/>
      <c r="U8" s="686">
        <f>IF(T8="Y",$C8,0)</f>
        <v>0</v>
      </c>
      <c r="V8" s="620"/>
      <c r="W8" s="679"/>
      <c r="X8" s="685">
        <f>IF(W8&gt;0,W8*$C8,0)</f>
        <v>0</v>
      </c>
      <c r="Y8" s="618"/>
      <c r="Z8" s="624"/>
      <c r="AA8" s="679"/>
      <c r="AB8" s="694">
        <f>IF(AA8&gt;0,AA8*$C8,0)</f>
        <v>0</v>
      </c>
      <c r="AC8" s="618"/>
      <c r="AD8" s="624"/>
    </row>
    <row r="9" spans="1:30" x14ac:dyDescent="0.15">
      <c r="A9" s="625">
        <v>2</v>
      </c>
      <c r="B9" s="626"/>
      <c r="C9" s="699"/>
      <c r="D9" s="627"/>
      <c r="E9" s="695">
        <f t="shared" si="0"/>
        <v>0</v>
      </c>
      <c r="F9" s="628"/>
      <c r="G9" s="629"/>
      <c r="H9" s="693">
        <f>IF(G9="Y",$C9,0)</f>
        <v>0</v>
      </c>
      <c r="I9" s="628"/>
      <c r="J9" s="630"/>
      <c r="K9" s="691">
        <f>IF(J9="Y",$C9,0)</f>
        <v>0</v>
      </c>
      <c r="L9" s="631"/>
      <c r="M9" s="691">
        <f>IF(L9="Y",$C9,0)</f>
        <v>0</v>
      </c>
      <c r="N9" s="632"/>
      <c r="O9" s="630"/>
      <c r="P9" s="689">
        <f>IF(O9="Y",$C9,0)</f>
        <v>0</v>
      </c>
      <c r="Q9" s="631"/>
      <c r="R9" s="689">
        <f>IF(Q9="Y",$C9,0)</f>
        <v>0</v>
      </c>
      <c r="S9" s="632"/>
      <c r="T9" s="629"/>
      <c r="U9" s="687">
        <f>IF(T9="Y",$C9,0)</f>
        <v>0</v>
      </c>
      <c r="V9" s="628"/>
      <c r="W9" s="680"/>
      <c r="X9" s="685">
        <f t="shared" ref="X9:X57" si="1">IF(W9&gt;0,W9*$C9,0)</f>
        <v>0</v>
      </c>
      <c r="Y9" s="625"/>
      <c r="Z9" s="632"/>
      <c r="AA9" s="680"/>
      <c r="AB9" s="694">
        <f t="shared" ref="AB9:AB57" si="2">IF(AA9&gt;0,AA9*$C9,0)</f>
        <v>0</v>
      </c>
      <c r="AC9" s="625"/>
      <c r="AD9" s="632"/>
    </row>
    <row r="10" spans="1:30" x14ac:dyDescent="0.15">
      <c r="A10" s="625">
        <v>3</v>
      </c>
      <c r="B10" s="626"/>
      <c r="C10" s="699"/>
      <c r="D10" s="627"/>
      <c r="E10" s="695">
        <f t="shared" si="0"/>
        <v>0</v>
      </c>
      <c r="F10" s="628"/>
      <c r="G10" s="629"/>
      <c r="H10" s="693">
        <f t="shared" ref="H10:H57" si="3">IF(G10="Y",$C10,0)</f>
        <v>0</v>
      </c>
      <c r="I10" s="628"/>
      <c r="J10" s="630"/>
      <c r="K10" s="691">
        <f t="shared" ref="K10:K57" si="4">IF(J10="Y",$C10,0)</f>
        <v>0</v>
      </c>
      <c r="L10" s="631"/>
      <c r="M10" s="691">
        <f t="shared" ref="M10:M57" si="5">IF(L10="Y",$C10,0)</f>
        <v>0</v>
      </c>
      <c r="N10" s="632"/>
      <c r="O10" s="630"/>
      <c r="P10" s="689">
        <f t="shared" ref="P10:P57" si="6">IF(O10="Y",$C10,0)</f>
        <v>0</v>
      </c>
      <c r="Q10" s="631"/>
      <c r="R10" s="689">
        <f t="shared" ref="R10:R57" si="7">IF(Q10="Y",$C10,0)</f>
        <v>0</v>
      </c>
      <c r="S10" s="632"/>
      <c r="T10" s="629"/>
      <c r="U10" s="687">
        <f t="shared" ref="U10:U57" si="8">IF(T10="Y",$C10,0)</f>
        <v>0</v>
      </c>
      <c r="V10" s="628"/>
      <c r="W10" s="680"/>
      <c r="X10" s="685">
        <f t="shared" si="1"/>
        <v>0</v>
      </c>
      <c r="Y10" s="625"/>
      <c r="Z10" s="632"/>
      <c r="AA10" s="680"/>
      <c r="AB10" s="694">
        <f t="shared" si="2"/>
        <v>0</v>
      </c>
      <c r="AC10" s="625"/>
      <c r="AD10" s="632"/>
    </row>
    <row r="11" spans="1:30" x14ac:dyDescent="0.15">
      <c r="A11" s="625">
        <v>4</v>
      </c>
      <c r="B11" s="626"/>
      <c r="C11" s="699"/>
      <c r="D11" s="627"/>
      <c r="E11" s="695">
        <f t="shared" si="0"/>
        <v>0</v>
      </c>
      <c r="F11" s="628"/>
      <c r="G11" s="629"/>
      <c r="H11" s="693">
        <f t="shared" si="3"/>
        <v>0</v>
      </c>
      <c r="I11" s="628"/>
      <c r="J11" s="630"/>
      <c r="K11" s="691">
        <f t="shared" si="4"/>
        <v>0</v>
      </c>
      <c r="L11" s="631"/>
      <c r="M11" s="691">
        <f t="shared" si="5"/>
        <v>0</v>
      </c>
      <c r="N11" s="632"/>
      <c r="O11" s="630"/>
      <c r="P11" s="689">
        <f t="shared" si="6"/>
        <v>0</v>
      </c>
      <c r="Q11" s="631"/>
      <c r="R11" s="689">
        <f t="shared" si="7"/>
        <v>0</v>
      </c>
      <c r="S11" s="632"/>
      <c r="T11" s="629"/>
      <c r="U11" s="687">
        <f t="shared" si="8"/>
        <v>0</v>
      </c>
      <c r="V11" s="628"/>
      <c r="W11" s="680"/>
      <c r="X11" s="685">
        <f t="shared" si="1"/>
        <v>0</v>
      </c>
      <c r="Y11" s="625"/>
      <c r="Z11" s="632"/>
      <c r="AA11" s="680"/>
      <c r="AB11" s="694">
        <f t="shared" si="2"/>
        <v>0</v>
      </c>
      <c r="AC11" s="625"/>
      <c r="AD11" s="632"/>
    </row>
    <row r="12" spans="1:30" x14ac:dyDescent="0.15">
      <c r="A12" s="625">
        <v>5</v>
      </c>
      <c r="B12" s="633"/>
      <c r="C12" s="699"/>
      <c r="D12" s="627"/>
      <c r="E12" s="695">
        <f t="shared" si="0"/>
        <v>0</v>
      </c>
      <c r="F12" s="628"/>
      <c r="G12" s="629"/>
      <c r="H12" s="693">
        <f t="shared" si="3"/>
        <v>0</v>
      </c>
      <c r="I12" s="628"/>
      <c r="J12" s="630"/>
      <c r="K12" s="691">
        <f t="shared" si="4"/>
        <v>0</v>
      </c>
      <c r="L12" s="631"/>
      <c r="M12" s="691">
        <f t="shared" si="5"/>
        <v>0</v>
      </c>
      <c r="N12" s="632"/>
      <c r="O12" s="630"/>
      <c r="P12" s="689">
        <f t="shared" si="6"/>
        <v>0</v>
      </c>
      <c r="Q12" s="631"/>
      <c r="R12" s="689">
        <f t="shared" si="7"/>
        <v>0</v>
      </c>
      <c r="S12" s="632"/>
      <c r="T12" s="629"/>
      <c r="U12" s="687">
        <f t="shared" si="8"/>
        <v>0</v>
      </c>
      <c r="V12" s="628"/>
      <c r="W12" s="680"/>
      <c r="X12" s="685">
        <f t="shared" si="1"/>
        <v>0</v>
      </c>
      <c r="Y12" s="625"/>
      <c r="Z12" s="632"/>
      <c r="AA12" s="680"/>
      <c r="AB12" s="694">
        <f t="shared" si="2"/>
        <v>0</v>
      </c>
      <c r="AC12" s="625"/>
      <c r="AD12" s="632"/>
    </row>
    <row r="13" spans="1:30" x14ac:dyDescent="0.15">
      <c r="A13" s="625">
        <v>6</v>
      </c>
      <c r="B13" s="633"/>
      <c r="C13" s="699"/>
      <c r="D13" s="627"/>
      <c r="E13" s="695">
        <f t="shared" si="0"/>
        <v>0</v>
      </c>
      <c r="F13" s="628"/>
      <c r="G13" s="629"/>
      <c r="H13" s="693">
        <f t="shared" si="3"/>
        <v>0</v>
      </c>
      <c r="I13" s="628"/>
      <c r="J13" s="630"/>
      <c r="K13" s="691">
        <f t="shared" si="4"/>
        <v>0</v>
      </c>
      <c r="L13" s="631"/>
      <c r="M13" s="691">
        <f t="shared" si="5"/>
        <v>0</v>
      </c>
      <c r="N13" s="632"/>
      <c r="O13" s="630"/>
      <c r="P13" s="689">
        <f t="shared" si="6"/>
        <v>0</v>
      </c>
      <c r="Q13" s="631"/>
      <c r="R13" s="689">
        <f t="shared" si="7"/>
        <v>0</v>
      </c>
      <c r="S13" s="632"/>
      <c r="T13" s="629"/>
      <c r="U13" s="687">
        <f t="shared" si="8"/>
        <v>0</v>
      </c>
      <c r="V13" s="628"/>
      <c r="W13" s="680"/>
      <c r="X13" s="685">
        <f t="shared" si="1"/>
        <v>0</v>
      </c>
      <c r="Y13" s="625"/>
      <c r="Z13" s="632"/>
      <c r="AA13" s="680"/>
      <c r="AB13" s="694">
        <f t="shared" si="2"/>
        <v>0</v>
      </c>
      <c r="AC13" s="625"/>
      <c r="AD13" s="632"/>
    </row>
    <row r="14" spans="1:30" x14ac:dyDescent="0.15">
      <c r="A14" s="625">
        <v>7</v>
      </c>
      <c r="B14" s="633"/>
      <c r="C14" s="699"/>
      <c r="D14" s="627"/>
      <c r="E14" s="695">
        <f t="shared" si="0"/>
        <v>0</v>
      </c>
      <c r="F14" s="628"/>
      <c r="G14" s="629"/>
      <c r="H14" s="693">
        <f t="shared" si="3"/>
        <v>0</v>
      </c>
      <c r="I14" s="628"/>
      <c r="J14" s="630"/>
      <c r="K14" s="691">
        <f t="shared" si="4"/>
        <v>0</v>
      </c>
      <c r="L14" s="631"/>
      <c r="M14" s="691">
        <f t="shared" si="5"/>
        <v>0</v>
      </c>
      <c r="N14" s="632"/>
      <c r="O14" s="630"/>
      <c r="P14" s="689">
        <f t="shared" si="6"/>
        <v>0</v>
      </c>
      <c r="Q14" s="631"/>
      <c r="R14" s="689">
        <f t="shared" si="7"/>
        <v>0</v>
      </c>
      <c r="S14" s="632"/>
      <c r="T14" s="629"/>
      <c r="U14" s="687">
        <f t="shared" si="8"/>
        <v>0</v>
      </c>
      <c r="V14" s="628"/>
      <c r="W14" s="680"/>
      <c r="X14" s="685">
        <f t="shared" si="1"/>
        <v>0</v>
      </c>
      <c r="Y14" s="625"/>
      <c r="Z14" s="632"/>
      <c r="AA14" s="680"/>
      <c r="AB14" s="694">
        <f t="shared" si="2"/>
        <v>0</v>
      </c>
      <c r="AC14" s="625"/>
      <c r="AD14" s="632"/>
    </row>
    <row r="15" spans="1:30" x14ac:dyDescent="0.15">
      <c r="A15" s="625">
        <v>8</v>
      </c>
      <c r="B15" s="633"/>
      <c r="C15" s="699"/>
      <c r="D15" s="627"/>
      <c r="E15" s="695">
        <f t="shared" si="0"/>
        <v>0</v>
      </c>
      <c r="F15" s="628"/>
      <c r="G15" s="629"/>
      <c r="H15" s="693">
        <f t="shared" si="3"/>
        <v>0</v>
      </c>
      <c r="I15" s="628"/>
      <c r="J15" s="630"/>
      <c r="K15" s="691">
        <f t="shared" si="4"/>
        <v>0</v>
      </c>
      <c r="L15" s="631"/>
      <c r="M15" s="691">
        <f t="shared" si="5"/>
        <v>0</v>
      </c>
      <c r="N15" s="632"/>
      <c r="O15" s="630"/>
      <c r="P15" s="689">
        <f t="shared" si="6"/>
        <v>0</v>
      </c>
      <c r="Q15" s="631"/>
      <c r="R15" s="689">
        <f t="shared" si="7"/>
        <v>0</v>
      </c>
      <c r="S15" s="632"/>
      <c r="T15" s="629"/>
      <c r="U15" s="687">
        <f t="shared" si="8"/>
        <v>0</v>
      </c>
      <c r="V15" s="628"/>
      <c r="W15" s="680"/>
      <c r="X15" s="685">
        <f t="shared" si="1"/>
        <v>0</v>
      </c>
      <c r="Y15" s="625"/>
      <c r="Z15" s="632"/>
      <c r="AA15" s="680"/>
      <c r="AB15" s="694">
        <f t="shared" si="2"/>
        <v>0</v>
      </c>
      <c r="AC15" s="625"/>
      <c r="AD15" s="632"/>
    </row>
    <row r="16" spans="1:30" s="638" customFormat="1" x14ac:dyDescent="0.15">
      <c r="A16" s="625">
        <v>9</v>
      </c>
      <c r="B16" s="633"/>
      <c r="C16" s="699"/>
      <c r="D16" s="634"/>
      <c r="E16" s="696">
        <f t="shared" si="0"/>
        <v>0</v>
      </c>
      <c r="F16" s="635"/>
      <c r="G16" s="629"/>
      <c r="H16" s="693">
        <f t="shared" si="3"/>
        <v>0</v>
      </c>
      <c r="I16" s="635"/>
      <c r="J16" s="636"/>
      <c r="K16" s="691">
        <f t="shared" si="4"/>
        <v>0</v>
      </c>
      <c r="L16" s="631"/>
      <c r="M16" s="691">
        <f t="shared" si="5"/>
        <v>0</v>
      </c>
      <c r="N16" s="632"/>
      <c r="O16" s="636"/>
      <c r="P16" s="689">
        <f t="shared" si="6"/>
        <v>0</v>
      </c>
      <c r="Q16" s="631"/>
      <c r="R16" s="689">
        <f t="shared" si="7"/>
        <v>0</v>
      </c>
      <c r="S16" s="632"/>
      <c r="T16" s="629"/>
      <c r="U16" s="687">
        <f t="shared" si="8"/>
        <v>0</v>
      </c>
      <c r="V16" s="635"/>
      <c r="W16" s="680"/>
      <c r="X16" s="685">
        <f t="shared" si="1"/>
        <v>0</v>
      </c>
      <c r="Y16" s="637"/>
      <c r="Z16" s="632"/>
      <c r="AA16" s="680"/>
      <c r="AB16" s="694">
        <f t="shared" si="2"/>
        <v>0</v>
      </c>
      <c r="AC16" s="637"/>
      <c r="AD16" s="632"/>
    </row>
    <row r="17" spans="1:30" s="638" customFormat="1" x14ac:dyDescent="0.15">
      <c r="A17" s="625">
        <v>10</v>
      </c>
      <c r="B17" s="633"/>
      <c r="C17" s="699"/>
      <c r="D17" s="634"/>
      <c r="E17" s="696">
        <f t="shared" si="0"/>
        <v>0</v>
      </c>
      <c r="F17" s="635"/>
      <c r="G17" s="629"/>
      <c r="H17" s="693">
        <f t="shared" si="3"/>
        <v>0</v>
      </c>
      <c r="I17" s="635"/>
      <c r="J17" s="636"/>
      <c r="K17" s="691">
        <f t="shared" si="4"/>
        <v>0</v>
      </c>
      <c r="L17" s="631"/>
      <c r="M17" s="691">
        <f t="shared" si="5"/>
        <v>0</v>
      </c>
      <c r="N17" s="632"/>
      <c r="O17" s="636"/>
      <c r="P17" s="689">
        <f t="shared" si="6"/>
        <v>0</v>
      </c>
      <c r="Q17" s="631"/>
      <c r="R17" s="689">
        <f t="shared" si="7"/>
        <v>0</v>
      </c>
      <c r="S17" s="632"/>
      <c r="T17" s="629"/>
      <c r="U17" s="687">
        <f t="shared" si="8"/>
        <v>0</v>
      </c>
      <c r="V17" s="635"/>
      <c r="W17" s="680"/>
      <c r="X17" s="685">
        <f t="shared" si="1"/>
        <v>0</v>
      </c>
      <c r="Y17" s="637"/>
      <c r="Z17" s="632"/>
      <c r="AA17" s="680"/>
      <c r="AB17" s="694">
        <f t="shared" si="2"/>
        <v>0</v>
      </c>
      <c r="AC17" s="637"/>
      <c r="AD17" s="632"/>
    </row>
    <row r="18" spans="1:30" s="638" customFormat="1" x14ac:dyDescent="0.15">
      <c r="A18" s="625">
        <v>11</v>
      </c>
      <c r="B18" s="633"/>
      <c r="C18" s="699"/>
      <c r="D18" s="634"/>
      <c r="E18" s="696">
        <f t="shared" si="0"/>
        <v>0</v>
      </c>
      <c r="F18" s="635"/>
      <c r="G18" s="629"/>
      <c r="H18" s="693">
        <f t="shared" si="3"/>
        <v>0</v>
      </c>
      <c r="I18" s="635"/>
      <c r="J18" s="636"/>
      <c r="K18" s="691">
        <f t="shared" si="4"/>
        <v>0</v>
      </c>
      <c r="L18" s="631"/>
      <c r="M18" s="691">
        <f t="shared" si="5"/>
        <v>0</v>
      </c>
      <c r="N18" s="632"/>
      <c r="O18" s="636"/>
      <c r="P18" s="689">
        <f t="shared" si="6"/>
        <v>0</v>
      </c>
      <c r="Q18" s="631"/>
      <c r="R18" s="689">
        <f t="shared" si="7"/>
        <v>0</v>
      </c>
      <c r="S18" s="632"/>
      <c r="T18" s="629"/>
      <c r="U18" s="687">
        <f t="shared" si="8"/>
        <v>0</v>
      </c>
      <c r="V18" s="635"/>
      <c r="W18" s="680"/>
      <c r="X18" s="685">
        <f t="shared" si="1"/>
        <v>0</v>
      </c>
      <c r="Y18" s="637"/>
      <c r="Z18" s="632"/>
      <c r="AA18" s="680"/>
      <c r="AB18" s="694">
        <f t="shared" si="2"/>
        <v>0</v>
      </c>
      <c r="AC18" s="637"/>
      <c r="AD18" s="632"/>
    </row>
    <row r="19" spans="1:30" x14ac:dyDescent="0.15">
      <c r="A19" s="625">
        <v>12</v>
      </c>
      <c r="B19" s="633"/>
      <c r="C19" s="699"/>
      <c r="D19" s="627"/>
      <c r="E19" s="695">
        <f t="shared" si="0"/>
        <v>0</v>
      </c>
      <c r="F19" s="628"/>
      <c r="G19" s="629"/>
      <c r="H19" s="693">
        <f t="shared" si="3"/>
        <v>0</v>
      </c>
      <c r="I19" s="628"/>
      <c r="J19" s="630"/>
      <c r="K19" s="691">
        <f t="shared" si="4"/>
        <v>0</v>
      </c>
      <c r="L19" s="631"/>
      <c r="M19" s="691">
        <f t="shared" si="5"/>
        <v>0</v>
      </c>
      <c r="N19" s="632"/>
      <c r="O19" s="630"/>
      <c r="P19" s="689">
        <f t="shared" si="6"/>
        <v>0</v>
      </c>
      <c r="Q19" s="631"/>
      <c r="R19" s="689">
        <f t="shared" si="7"/>
        <v>0</v>
      </c>
      <c r="S19" s="632"/>
      <c r="T19" s="629"/>
      <c r="U19" s="687">
        <f t="shared" si="8"/>
        <v>0</v>
      </c>
      <c r="V19" s="628"/>
      <c r="W19" s="680"/>
      <c r="X19" s="685">
        <f t="shared" si="1"/>
        <v>0</v>
      </c>
      <c r="Y19" s="625"/>
      <c r="Z19" s="632"/>
      <c r="AA19" s="680"/>
      <c r="AB19" s="694">
        <f t="shared" si="2"/>
        <v>0</v>
      </c>
      <c r="AC19" s="625"/>
      <c r="AD19" s="632"/>
    </row>
    <row r="20" spans="1:30" s="638" customFormat="1" x14ac:dyDescent="0.15">
      <c r="A20" s="625">
        <v>13</v>
      </c>
      <c r="B20" s="633"/>
      <c r="C20" s="699"/>
      <c r="D20" s="634"/>
      <c r="E20" s="696">
        <f t="shared" si="0"/>
        <v>0</v>
      </c>
      <c r="F20" s="635"/>
      <c r="G20" s="629"/>
      <c r="H20" s="693">
        <f t="shared" si="3"/>
        <v>0</v>
      </c>
      <c r="I20" s="635"/>
      <c r="J20" s="636"/>
      <c r="K20" s="691">
        <f t="shared" si="4"/>
        <v>0</v>
      </c>
      <c r="L20" s="631"/>
      <c r="M20" s="691">
        <f t="shared" si="5"/>
        <v>0</v>
      </c>
      <c r="N20" s="632"/>
      <c r="O20" s="636"/>
      <c r="P20" s="689">
        <f t="shared" si="6"/>
        <v>0</v>
      </c>
      <c r="Q20" s="631"/>
      <c r="R20" s="689">
        <f t="shared" si="7"/>
        <v>0</v>
      </c>
      <c r="S20" s="632"/>
      <c r="T20" s="629"/>
      <c r="U20" s="687">
        <f t="shared" si="8"/>
        <v>0</v>
      </c>
      <c r="V20" s="635"/>
      <c r="W20" s="680"/>
      <c r="X20" s="685">
        <f t="shared" si="1"/>
        <v>0</v>
      </c>
      <c r="Y20" s="637"/>
      <c r="Z20" s="632"/>
      <c r="AA20" s="680"/>
      <c r="AB20" s="694">
        <f t="shared" si="2"/>
        <v>0</v>
      </c>
      <c r="AC20" s="637"/>
      <c r="AD20" s="632"/>
    </row>
    <row r="21" spans="1:30" s="638" customFormat="1" x14ac:dyDescent="0.15">
      <c r="A21" s="625">
        <v>14</v>
      </c>
      <c r="B21" s="633"/>
      <c r="C21" s="699"/>
      <c r="D21" s="634"/>
      <c r="E21" s="696">
        <f t="shared" si="0"/>
        <v>0</v>
      </c>
      <c r="F21" s="635"/>
      <c r="G21" s="629"/>
      <c r="H21" s="693">
        <f t="shared" si="3"/>
        <v>0</v>
      </c>
      <c r="I21" s="635"/>
      <c r="J21" s="636"/>
      <c r="K21" s="691">
        <f t="shared" si="4"/>
        <v>0</v>
      </c>
      <c r="L21" s="631"/>
      <c r="M21" s="691">
        <f t="shared" si="5"/>
        <v>0</v>
      </c>
      <c r="N21" s="632"/>
      <c r="O21" s="636"/>
      <c r="P21" s="689">
        <f t="shared" si="6"/>
        <v>0</v>
      </c>
      <c r="Q21" s="631"/>
      <c r="R21" s="689">
        <f t="shared" si="7"/>
        <v>0</v>
      </c>
      <c r="S21" s="632"/>
      <c r="T21" s="629"/>
      <c r="U21" s="687">
        <f t="shared" si="8"/>
        <v>0</v>
      </c>
      <c r="V21" s="635"/>
      <c r="W21" s="680"/>
      <c r="X21" s="685">
        <f t="shared" si="1"/>
        <v>0</v>
      </c>
      <c r="Y21" s="637"/>
      <c r="Z21" s="632"/>
      <c r="AA21" s="680"/>
      <c r="AB21" s="694">
        <f t="shared" si="2"/>
        <v>0</v>
      </c>
      <c r="AC21" s="637"/>
      <c r="AD21" s="632"/>
    </row>
    <row r="22" spans="1:30" s="638" customFormat="1" x14ac:dyDescent="0.15">
      <c r="A22" s="625">
        <v>15</v>
      </c>
      <c r="B22" s="633"/>
      <c r="C22" s="699"/>
      <c r="D22" s="634"/>
      <c r="E22" s="696">
        <f t="shared" si="0"/>
        <v>0</v>
      </c>
      <c r="F22" s="635"/>
      <c r="G22" s="629"/>
      <c r="H22" s="693">
        <f t="shared" si="3"/>
        <v>0</v>
      </c>
      <c r="I22" s="635"/>
      <c r="J22" s="636"/>
      <c r="K22" s="691">
        <f t="shared" si="4"/>
        <v>0</v>
      </c>
      <c r="L22" s="631"/>
      <c r="M22" s="691">
        <f t="shared" si="5"/>
        <v>0</v>
      </c>
      <c r="N22" s="632"/>
      <c r="O22" s="636"/>
      <c r="P22" s="689">
        <f t="shared" si="6"/>
        <v>0</v>
      </c>
      <c r="Q22" s="631"/>
      <c r="R22" s="689">
        <f t="shared" si="7"/>
        <v>0</v>
      </c>
      <c r="S22" s="632"/>
      <c r="T22" s="629"/>
      <c r="U22" s="687">
        <f t="shared" si="8"/>
        <v>0</v>
      </c>
      <c r="V22" s="635"/>
      <c r="W22" s="680"/>
      <c r="X22" s="685">
        <f t="shared" si="1"/>
        <v>0</v>
      </c>
      <c r="Y22" s="637"/>
      <c r="Z22" s="632"/>
      <c r="AA22" s="680"/>
      <c r="AB22" s="694">
        <f t="shared" si="2"/>
        <v>0</v>
      </c>
      <c r="AC22" s="637"/>
      <c r="AD22" s="632"/>
    </row>
    <row r="23" spans="1:30" s="638" customFormat="1" x14ac:dyDescent="0.15">
      <c r="A23" s="625">
        <v>16</v>
      </c>
      <c r="B23" s="633"/>
      <c r="C23" s="700"/>
      <c r="D23" s="639"/>
      <c r="E23" s="696">
        <f t="shared" si="0"/>
        <v>0</v>
      </c>
      <c r="F23" s="640"/>
      <c r="G23" s="629"/>
      <c r="H23" s="693">
        <f t="shared" si="3"/>
        <v>0</v>
      </c>
      <c r="I23" s="640"/>
      <c r="J23" s="641"/>
      <c r="K23" s="691">
        <f t="shared" si="4"/>
        <v>0</v>
      </c>
      <c r="L23" s="631"/>
      <c r="M23" s="691">
        <f t="shared" si="5"/>
        <v>0</v>
      </c>
      <c r="N23" s="632"/>
      <c r="O23" s="641"/>
      <c r="P23" s="689">
        <f t="shared" si="6"/>
        <v>0</v>
      </c>
      <c r="Q23" s="631"/>
      <c r="R23" s="689">
        <f t="shared" si="7"/>
        <v>0</v>
      </c>
      <c r="S23" s="632"/>
      <c r="T23" s="629"/>
      <c r="U23" s="687">
        <f t="shared" si="8"/>
        <v>0</v>
      </c>
      <c r="V23" s="640"/>
      <c r="W23" s="680"/>
      <c r="X23" s="685">
        <f t="shared" si="1"/>
        <v>0</v>
      </c>
      <c r="Y23" s="637"/>
      <c r="Z23" s="632"/>
      <c r="AA23" s="680"/>
      <c r="AB23" s="694">
        <f t="shared" si="2"/>
        <v>0</v>
      </c>
      <c r="AC23" s="637"/>
      <c r="AD23" s="632"/>
    </row>
    <row r="24" spans="1:30" s="638" customFormat="1" x14ac:dyDescent="0.15">
      <c r="A24" s="625">
        <v>17</v>
      </c>
      <c r="B24" s="633"/>
      <c r="C24" s="699"/>
      <c r="D24" s="634"/>
      <c r="E24" s="696">
        <f t="shared" si="0"/>
        <v>0</v>
      </c>
      <c r="F24" s="635"/>
      <c r="G24" s="629"/>
      <c r="H24" s="693">
        <f t="shared" si="3"/>
        <v>0</v>
      </c>
      <c r="I24" s="635"/>
      <c r="J24" s="636"/>
      <c r="K24" s="691">
        <f t="shared" si="4"/>
        <v>0</v>
      </c>
      <c r="L24" s="631"/>
      <c r="M24" s="691">
        <f t="shared" si="5"/>
        <v>0</v>
      </c>
      <c r="N24" s="632"/>
      <c r="O24" s="636"/>
      <c r="P24" s="689">
        <f t="shared" si="6"/>
        <v>0</v>
      </c>
      <c r="Q24" s="631"/>
      <c r="R24" s="689">
        <f t="shared" si="7"/>
        <v>0</v>
      </c>
      <c r="S24" s="632"/>
      <c r="T24" s="629"/>
      <c r="U24" s="687">
        <f t="shared" si="8"/>
        <v>0</v>
      </c>
      <c r="V24" s="635"/>
      <c r="W24" s="680"/>
      <c r="X24" s="685">
        <f t="shared" si="1"/>
        <v>0</v>
      </c>
      <c r="Y24" s="637"/>
      <c r="Z24" s="632"/>
      <c r="AA24" s="680"/>
      <c r="AB24" s="694">
        <f t="shared" si="2"/>
        <v>0</v>
      </c>
      <c r="AC24" s="637"/>
      <c r="AD24" s="632"/>
    </row>
    <row r="25" spans="1:30" x14ac:dyDescent="0.15">
      <c r="A25" s="625">
        <v>18</v>
      </c>
      <c r="B25" s="626"/>
      <c r="C25" s="701"/>
      <c r="D25" s="627"/>
      <c r="E25" s="695">
        <f t="shared" si="0"/>
        <v>0</v>
      </c>
      <c r="F25" s="628"/>
      <c r="G25" s="629"/>
      <c r="H25" s="693">
        <f t="shared" si="3"/>
        <v>0</v>
      </c>
      <c r="I25" s="628"/>
      <c r="J25" s="630"/>
      <c r="K25" s="691">
        <f t="shared" si="4"/>
        <v>0</v>
      </c>
      <c r="L25" s="631"/>
      <c r="M25" s="691">
        <f t="shared" si="5"/>
        <v>0</v>
      </c>
      <c r="N25" s="632"/>
      <c r="O25" s="630"/>
      <c r="P25" s="689">
        <f t="shared" si="6"/>
        <v>0</v>
      </c>
      <c r="Q25" s="631"/>
      <c r="R25" s="689">
        <f t="shared" si="7"/>
        <v>0</v>
      </c>
      <c r="S25" s="632"/>
      <c r="T25" s="629"/>
      <c r="U25" s="687">
        <f t="shared" si="8"/>
        <v>0</v>
      </c>
      <c r="V25" s="628"/>
      <c r="W25" s="680"/>
      <c r="X25" s="685">
        <f t="shared" si="1"/>
        <v>0</v>
      </c>
      <c r="Y25" s="625"/>
      <c r="Z25" s="632"/>
      <c r="AA25" s="680"/>
      <c r="AB25" s="694">
        <f t="shared" si="2"/>
        <v>0</v>
      </c>
      <c r="AC25" s="625"/>
      <c r="AD25" s="632"/>
    </row>
    <row r="26" spans="1:30" s="638" customFormat="1" x14ac:dyDescent="0.15">
      <c r="A26" s="625">
        <v>19</v>
      </c>
      <c r="B26" s="633"/>
      <c r="C26" s="699"/>
      <c r="D26" s="634"/>
      <c r="E26" s="696">
        <f t="shared" si="0"/>
        <v>0</v>
      </c>
      <c r="F26" s="635"/>
      <c r="G26" s="629"/>
      <c r="H26" s="693">
        <f t="shared" si="3"/>
        <v>0</v>
      </c>
      <c r="I26" s="635"/>
      <c r="J26" s="636"/>
      <c r="K26" s="691">
        <f t="shared" si="4"/>
        <v>0</v>
      </c>
      <c r="L26" s="631"/>
      <c r="M26" s="691">
        <f t="shared" si="5"/>
        <v>0</v>
      </c>
      <c r="N26" s="632"/>
      <c r="O26" s="636"/>
      <c r="P26" s="689">
        <f t="shared" si="6"/>
        <v>0</v>
      </c>
      <c r="Q26" s="631"/>
      <c r="R26" s="689">
        <f t="shared" si="7"/>
        <v>0</v>
      </c>
      <c r="S26" s="632"/>
      <c r="T26" s="629"/>
      <c r="U26" s="687">
        <f t="shared" si="8"/>
        <v>0</v>
      </c>
      <c r="V26" s="635"/>
      <c r="W26" s="680"/>
      <c r="X26" s="685">
        <f t="shared" si="1"/>
        <v>0</v>
      </c>
      <c r="Y26" s="637"/>
      <c r="Z26" s="632"/>
      <c r="AA26" s="680"/>
      <c r="AB26" s="694">
        <f t="shared" si="2"/>
        <v>0</v>
      </c>
      <c r="AC26" s="637"/>
      <c r="AD26" s="632"/>
    </row>
    <row r="27" spans="1:30" s="638" customFormat="1" x14ac:dyDescent="0.15">
      <c r="A27" s="625">
        <v>20</v>
      </c>
      <c r="B27" s="633"/>
      <c r="C27" s="699"/>
      <c r="D27" s="634"/>
      <c r="E27" s="696">
        <f t="shared" si="0"/>
        <v>0</v>
      </c>
      <c r="F27" s="635"/>
      <c r="G27" s="629"/>
      <c r="H27" s="693">
        <f t="shared" si="3"/>
        <v>0</v>
      </c>
      <c r="I27" s="635"/>
      <c r="J27" s="636"/>
      <c r="K27" s="691">
        <f t="shared" si="4"/>
        <v>0</v>
      </c>
      <c r="L27" s="631"/>
      <c r="M27" s="691">
        <f t="shared" si="5"/>
        <v>0</v>
      </c>
      <c r="N27" s="632"/>
      <c r="O27" s="636"/>
      <c r="P27" s="689">
        <f t="shared" si="6"/>
        <v>0</v>
      </c>
      <c r="Q27" s="631"/>
      <c r="R27" s="689">
        <f t="shared" si="7"/>
        <v>0</v>
      </c>
      <c r="S27" s="632"/>
      <c r="T27" s="629"/>
      <c r="U27" s="687">
        <f t="shared" si="8"/>
        <v>0</v>
      </c>
      <c r="V27" s="635"/>
      <c r="W27" s="680"/>
      <c r="X27" s="685">
        <f t="shared" si="1"/>
        <v>0</v>
      </c>
      <c r="Y27" s="637"/>
      <c r="Z27" s="632"/>
      <c r="AA27" s="680"/>
      <c r="AB27" s="694">
        <f t="shared" si="2"/>
        <v>0</v>
      </c>
      <c r="AC27" s="637"/>
      <c r="AD27" s="632"/>
    </row>
    <row r="28" spans="1:30" s="638" customFormat="1" x14ac:dyDescent="0.15">
      <c r="A28" s="625">
        <v>21</v>
      </c>
      <c r="B28" s="633"/>
      <c r="C28" s="699"/>
      <c r="D28" s="634"/>
      <c r="E28" s="696">
        <f t="shared" si="0"/>
        <v>0</v>
      </c>
      <c r="F28" s="635"/>
      <c r="G28" s="629"/>
      <c r="H28" s="693">
        <f t="shared" si="3"/>
        <v>0</v>
      </c>
      <c r="I28" s="635"/>
      <c r="J28" s="636"/>
      <c r="K28" s="691">
        <f t="shared" si="4"/>
        <v>0</v>
      </c>
      <c r="L28" s="631"/>
      <c r="M28" s="691">
        <f t="shared" si="5"/>
        <v>0</v>
      </c>
      <c r="N28" s="632"/>
      <c r="O28" s="636"/>
      <c r="P28" s="689">
        <f t="shared" si="6"/>
        <v>0</v>
      </c>
      <c r="Q28" s="631"/>
      <c r="R28" s="689">
        <f t="shared" si="7"/>
        <v>0</v>
      </c>
      <c r="S28" s="632"/>
      <c r="T28" s="629"/>
      <c r="U28" s="687">
        <f t="shared" si="8"/>
        <v>0</v>
      </c>
      <c r="V28" s="635"/>
      <c r="W28" s="680"/>
      <c r="X28" s="685">
        <f t="shared" si="1"/>
        <v>0</v>
      </c>
      <c r="Y28" s="637"/>
      <c r="Z28" s="632"/>
      <c r="AA28" s="680"/>
      <c r="AB28" s="694">
        <f t="shared" si="2"/>
        <v>0</v>
      </c>
      <c r="AC28" s="637"/>
      <c r="AD28" s="632"/>
    </row>
    <row r="29" spans="1:30" s="638" customFormat="1" x14ac:dyDescent="0.15">
      <c r="A29" s="625">
        <v>22</v>
      </c>
      <c r="B29" s="633"/>
      <c r="C29" s="699"/>
      <c r="D29" s="634"/>
      <c r="E29" s="696">
        <f t="shared" si="0"/>
        <v>0</v>
      </c>
      <c r="F29" s="635"/>
      <c r="G29" s="629"/>
      <c r="H29" s="693">
        <f t="shared" si="3"/>
        <v>0</v>
      </c>
      <c r="I29" s="635"/>
      <c r="J29" s="636"/>
      <c r="K29" s="691">
        <f t="shared" si="4"/>
        <v>0</v>
      </c>
      <c r="L29" s="631"/>
      <c r="M29" s="691">
        <f t="shared" si="5"/>
        <v>0</v>
      </c>
      <c r="N29" s="632"/>
      <c r="O29" s="636"/>
      <c r="P29" s="689">
        <f t="shared" si="6"/>
        <v>0</v>
      </c>
      <c r="Q29" s="631"/>
      <c r="R29" s="689">
        <f t="shared" si="7"/>
        <v>0</v>
      </c>
      <c r="S29" s="632"/>
      <c r="T29" s="629"/>
      <c r="U29" s="687">
        <f t="shared" si="8"/>
        <v>0</v>
      </c>
      <c r="V29" s="635"/>
      <c r="W29" s="680"/>
      <c r="X29" s="685">
        <f t="shared" si="1"/>
        <v>0</v>
      </c>
      <c r="Y29" s="637"/>
      <c r="Z29" s="632"/>
      <c r="AA29" s="680"/>
      <c r="AB29" s="694">
        <f t="shared" si="2"/>
        <v>0</v>
      </c>
      <c r="AC29" s="637"/>
      <c r="AD29" s="632"/>
    </row>
    <row r="30" spans="1:30" s="638" customFormat="1" x14ac:dyDescent="0.15">
      <c r="A30" s="625">
        <v>23</v>
      </c>
      <c r="B30" s="633"/>
      <c r="C30" s="699"/>
      <c r="D30" s="634"/>
      <c r="E30" s="696">
        <f t="shared" si="0"/>
        <v>0</v>
      </c>
      <c r="F30" s="635"/>
      <c r="G30" s="629"/>
      <c r="H30" s="693">
        <f t="shared" si="3"/>
        <v>0</v>
      </c>
      <c r="I30" s="635"/>
      <c r="J30" s="636"/>
      <c r="K30" s="691">
        <f t="shared" si="4"/>
        <v>0</v>
      </c>
      <c r="L30" s="631"/>
      <c r="M30" s="691">
        <f t="shared" si="5"/>
        <v>0</v>
      </c>
      <c r="N30" s="632"/>
      <c r="O30" s="636"/>
      <c r="P30" s="689">
        <f t="shared" si="6"/>
        <v>0</v>
      </c>
      <c r="Q30" s="631"/>
      <c r="R30" s="689">
        <f t="shared" si="7"/>
        <v>0</v>
      </c>
      <c r="S30" s="632"/>
      <c r="T30" s="629"/>
      <c r="U30" s="687">
        <f t="shared" si="8"/>
        <v>0</v>
      </c>
      <c r="V30" s="635"/>
      <c r="W30" s="680"/>
      <c r="X30" s="685">
        <f t="shared" si="1"/>
        <v>0</v>
      </c>
      <c r="Y30" s="637"/>
      <c r="Z30" s="632"/>
      <c r="AA30" s="680"/>
      <c r="AB30" s="694">
        <f t="shared" si="2"/>
        <v>0</v>
      </c>
      <c r="AC30" s="637"/>
      <c r="AD30" s="632"/>
    </row>
    <row r="31" spans="1:30" s="638" customFormat="1" x14ac:dyDescent="0.15">
      <c r="A31" s="625">
        <v>24</v>
      </c>
      <c r="B31" s="633"/>
      <c r="C31" s="699"/>
      <c r="D31" s="634"/>
      <c r="E31" s="696">
        <f t="shared" si="0"/>
        <v>0</v>
      </c>
      <c r="F31" s="635"/>
      <c r="G31" s="629"/>
      <c r="H31" s="693">
        <f t="shared" si="3"/>
        <v>0</v>
      </c>
      <c r="I31" s="635"/>
      <c r="J31" s="636"/>
      <c r="K31" s="691">
        <f t="shared" si="4"/>
        <v>0</v>
      </c>
      <c r="L31" s="631"/>
      <c r="M31" s="691">
        <f t="shared" si="5"/>
        <v>0</v>
      </c>
      <c r="N31" s="632"/>
      <c r="O31" s="636"/>
      <c r="P31" s="689">
        <f t="shared" si="6"/>
        <v>0</v>
      </c>
      <c r="Q31" s="631"/>
      <c r="R31" s="689">
        <f t="shared" si="7"/>
        <v>0</v>
      </c>
      <c r="S31" s="632"/>
      <c r="T31" s="629"/>
      <c r="U31" s="687">
        <f t="shared" si="8"/>
        <v>0</v>
      </c>
      <c r="V31" s="635"/>
      <c r="W31" s="680"/>
      <c r="X31" s="685">
        <f t="shared" si="1"/>
        <v>0</v>
      </c>
      <c r="Y31" s="637"/>
      <c r="Z31" s="632"/>
      <c r="AA31" s="680"/>
      <c r="AB31" s="694">
        <f t="shared" si="2"/>
        <v>0</v>
      </c>
      <c r="AC31" s="637"/>
      <c r="AD31" s="632"/>
    </row>
    <row r="32" spans="1:30" x14ac:dyDescent="0.15">
      <c r="A32" s="625">
        <v>25</v>
      </c>
      <c r="B32" s="626"/>
      <c r="C32" s="701"/>
      <c r="D32" s="627"/>
      <c r="E32" s="695">
        <f t="shared" si="0"/>
        <v>0</v>
      </c>
      <c r="F32" s="642"/>
      <c r="G32" s="629"/>
      <c r="H32" s="693">
        <f t="shared" si="3"/>
        <v>0</v>
      </c>
      <c r="I32" s="642"/>
      <c r="J32" s="643"/>
      <c r="K32" s="691">
        <f t="shared" si="4"/>
        <v>0</v>
      </c>
      <c r="L32" s="631"/>
      <c r="M32" s="691">
        <f t="shared" si="5"/>
        <v>0</v>
      </c>
      <c r="N32" s="642"/>
      <c r="O32" s="643"/>
      <c r="P32" s="689">
        <f t="shared" si="6"/>
        <v>0</v>
      </c>
      <c r="Q32" s="631"/>
      <c r="R32" s="689">
        <f t="shared" si="7"/>
        <v>0</v>
      </c>
      <c r="S32" s="642"/>
      <c r="T32" s="629"/>
      <c r="U32" s="687">
        <f t="shared" si="8"/>
        <v>0</v>
      </c>
      <c r="V32" s="642"/>
      <c r="W32" s="680"/>
      <c r="X32" s="685">
        <f t="shared" si="1"/>
        <v>0</v>
      </c>
      <c r="Y32" s="625"/>
      <c r="Z32" s="642"/>
      <c r="AA32" s="680"/>
      <c r="AB32" s="694">
        <f t="shared" si="2"/>
        <v>0</v>
      </c>
      <c r="AC32" s="625"/>
      <c r="AD32" s="642"/>
    </row>
    <row r="33" spans="1:30" s="638" customFormat="1" x14ac:dyDescent="0.15">
      <c r="A33" s="625">
        <v>26</v>
      </c>
      <c r="B33" s="633"/>
      <c r="C33" s="699"/>
      <c r="D33" s="634"/>
      <c r="E33" s="696">
        <f t="shared" si="0"/>
        <v>0</v>
      </c>
      <c r="F33" s="635"/>
      <c r="G33" s="629"/>
      <c r="H33" s="693">
        <f t="shared" si="3"/>
        <v>0</v>
      </c>
      <c r="I33" s="635"/>
      <c r="J33" s="636"/>
      <c r="K33" s="691">
        <f t="shared" si="4"/>
        <v>0</v>
      </c>
      <c r="L33" s="631"/>
      <c r="M33" s="691">
        <f t="shared" si="5"/>
        <v>0</v>
      </c>
      <c r="N33" s="632"/>
      <c r="O33" s="636"/>
      <c r="P33" s="689">
        <f t="shared" si="6"/>
        <v>0</v>
      </c>
      <c r="Q33" s="631"/>
      <c r="R33" s="689">
        <f t="shared" si="7"/>
        <v>0</v>
      </c>
      <c r="S33" s="632"/>
      <c r="T33" s="629"/>
      <c r="U33" s="687">
        <f t="shared" si="8"/>
        <v>0</v>
      </c>
      <c r="V33" s="635"/>
      <c r="W33" s="680"/>
      <c r="X33" s="685">
        <f t="shared" si="1"/>
        <v>0</v>
      </c>
      <c r="Y33" s="637"/>
      <c r="Z33" s="632"/>
      <c r="AA33" s="680"/>
      <c r="AB33" s="694">
        <f t="shared" si="2"/>
        <v>0</v>
      </c>
      <c r="AC33" s="637"/>
      <c r="AD33" s="632"/>
    </row>
    <row r="34" spans="1:30" x14ac:dyDescent="0.15">
      <c r="A34" s="625">
        <v>27</v>
      </c>
      <c r="B34" s="626"/>
      <c r="C34" s="701"/>
      <c r="D34" s="627"/>
      <c r="E34" s="695">
        <f t="shared" si="0"/>
        <v>0</v>
      </c>
      <c r="F34" s="628"/>
      <c r="G34" s="629"/>
      <c r="H34" s="693">
        <f t="shared" si="3"/>
        <v>0</v>
      </c>
      <c r="I34" s="628"/>
      <c r="J34" s="630"/>
      <c r="K34" s="691">
        <f t="shared" si="4"/>
        <v>0</v>
      </c>
      <c r="L34" s="631"/>
      <c r="M34" s="691">
        <f t="shared" si="5"/>
        <v>0</v>
      </c>
      <c r="N34" s="632"/>
      <c r="O34" s="630"/>
      <c r="P34" s="689">
        <f t="shared" si="6"/>
        <v>0</v>
      </c>
      <c r="Q34" s="631"/>
      <c r="R34" s="689">
        <f t="shared" si="7"/>
        <v>0</v>
      </c>
      <c r="S34" s="632"/>
      <c r="T34" s="629"/>
      <c r="U34" s="687">
        <f t="shared" si="8"/>
        <v>0</v>
      </c>
      <c r="V34" s="628"/>
      <c r="W34" s="680"/>
      <c r="X34" s="685">
        <f t="shared" si="1"/>
        <v>0</v>
      </c>
      <c r="Y34" s="625"/>
      <c r="Z34" s="632"/>
      <c r="AA34" s="680"/>
      <c r="AB34" s="694">
        <f t="shared" si="2"/>
        <v>0</v>
      </c>
      <c r="AC34" s="625"/>
      <c r="AD34" s="632"/>
    </row>
    <row r="35" spans="1:30" x14ac:dyDescent="0.15">
      <c r="A35" s="625">
        <v>28</v>
      </c>
      <c r="B35" s="626"/>
      <c r="C35" s="701"/>
      <c r="D35" s="627"/>
      <c r="E35" s="695">
        <f t="shared" si="0"/>
        <v>0</v>
      </c>
      <c r="F35" s="628"/>
      <c r="G35" s="629"/>
      <c r="H35" s="693">
        <f t="shared" si="3"/>
        <v>0</v>
      </c>
      <c r="I35" s="628"/>
      <c r="J35" s="630"/>
      <c r="K35" s="691">
        <f t="shared" si="4"/>
        <v>0</v>
      </c>
      <c r="L35" s="631"/>
      <c r="M35" s="691">
        <f t="shared" si="5"/>
        <v>0</v>
      </c>
      <c r="N35" s="632"/>
      <c r="O35" s="630"/>
      <c r="P35" s="689">
        <f t="shared" si="6"/>
        <v>0</v>
      </c>
      <c r="Q35" s="631"/>
      <c r="R35" s="689">
        <f t="shared" si="7"/>
        <v>0</v>
      </c>
      <c r="S35" s="632"/>
      <c r="T35" s="629"/>
      <c r="U35" s="687">
        <f t="shared" si="8"/>
        <v>0</v>
      </c>
      <c r="V35" s="628"/>
      <c r="W35" s="680"/>
      <c r="X35" s="685">
        <f t="shared" si="1"/>
        <v>0</v>
      </c>
      <c r="Y35" s="625"/>
      <c r="Z35" s="632"/>
      <c r="AA35" s="680"/>
      <c r="AB35" s="694">
        <f t="shared" si="2"/>
        <v>0</v>
      </c>
      <c r="AC35" s="625"/>
      <c r="AD35" s="632"/>
    </row>
    <row r="36" spans="1:30" x14ac:dyDescent="0.15">
      <c r="A36" s="625">
        <v>29</v>
      </c>
      <c r="B36" s="626"/>
      <c r="C36" s="701"/>
      <c r="D36" s="627"/>
      <c r="E36" s="695">
        <f t="shared" si="0"/>
        <v>0</v>
      </c>
      <c r="F36" s="628"/>
      <c r="G36" s="629"/>
      <c r="H36" s="693">
        <f t="shared" si="3"/>
        <v>0</v>
      </c>
      <c r="I36" s="628"/>
      <c r="J36" s="630"/>
      <c r="K36" s="691">
        <f t="shared" si="4"/>
        <v>0</v>
      </c>
      <c r="L36" s="631"/>
      <c r="M36" s="691">
        <f t="shared" si="5"/>
        <v>0</v>
      </c>
      <c r="N36" s="632"/>
      <c r="O36" s="630"/>
      <c r="P36" s="689">
        <f t="shared" si="6"/>
        <v>0</v>
      </c>
      <c r="Q36" s="631"/>
      <c r="R36" s="689">
        <f t="shared" si="7"/>
        <v>0</v>
      </c>
      <c r="S36" s="632"/>
      <c r="T36" s="629"/>
      <c r="U36" s="687">
        <f t="shared" si="8"/>
        <v>0</v>
      </c>
      <c r="V36" s="628"/>
      <c r="W36" s="680"/>
      <c r="X36" s="685">
        <f t="shared" si="1"/>
        <v>0</v>
      </c>
      <c r="Y36" s="625"/>
      <c r="Z36" s="632"/>
      <c r="AA36" s="680"/>
      <c r="AB36" s="694">
        <f t="shared" si="2"/>
        <v>0</v>
      </c>
      <c r="AC36" s="625"/>
      <c r="AD36" s="632"/>
    </row>
    <row r="37" spans="1:30" s="638" customFormat="1" x14ac:dyDescent="0.15">
      <c r="A37" s="625">
        <v>30</v>
      </c>
      <c r="B37" s="633"/>
      <c r="C37" s="699"/>
      <c r="D37" s="634"/>
      <c r="E37" s="696">
        <f t="shared" si="0"/>
        <v>0</v>
      </c>
      <c r="F37" s="635"/>
      <c r="G37" s="644"/>
      <c r="H37" s="693">
        <f t="shared" si="3"/>
        <v>0</v>
      </c>
      <c r="I37" s="635"/>
      <c r="J37" s="636"/>
      <c r="K37" s="691">
        <f t="shared" si="4"/>
        <v>0</v>
      </c>
      <c r="L37" s="631"/>
      <c r="M37" s="691">
        <f t="shared" si="5"/>
        <v>0</v>
      </c>
      <c r="N37" s="632"/>
      <c r="O37" s="636"/>
      <c r="P37" s="689">
        <f t="shared" si="6"/>
        <v>0</v>
      </c>
      <c r="Q37" s="631"/>
      <c r="R37" s="689">
        <f t="shared" si="7"/>
        <v>0</v>
      </c>
      <c r="S37" s="632"/>
      <c r="T37" s="644"/>
      <c r="U37" s="687">
        <f t="shared" si="8"/>
        <v>0</v>
      </c>
      <c r="V37" s="635"/>
      <c r="W37" s="681"/>
      <c r="X37" s="685">
        <f t="shared" si="1"/>
        <v>0</v>
      </c>
      <c r="Y37" s="637"/>
      <c r="Z37" s="632"/>
      <c r="AA37" s="681"/>
      <c r="AB37" s="694">
        <f t="shared" si="2"/>
        <v>0</v>
      </c>
      <c r="AC37" s="637"/>
      <c r="AD37" s="632"/>
    </row>
    <row r="38" spans="1:30" x14ac:dyDescent="0.15">
      <c r="A38" s="625">
        <v>31</v>
      </c>
      <c r="B38" s="626"/>
      <c r="C38" s="701"/>
      <c r="D38" s="627"/>
      <c r="E38" s="695">
        <f t="shared" si="0"/>
        <v>0</v>
      </c>
      <c r="F38" s="628"/>
      <c r="G38" s="629"/>
      <c r="H38" s="693">
        <f t="shared" si="3"/>
        <v>0</v>
      </c>
      <c r="I38" s="628"/>
      <c r="J38" s="630"/>
      <c r="K38" s="691">
        <f t="shared" si="4"/>
        <v>0</v>
      </c>
      <c r="L38" s="631"/>
      <c r="M38" s="691">
        <f t="shared" si="5"/>
        <v>0</v>
      </c>
      <c r="N38" s="632"/>
      <c r="O38" s="630"/>
      <c r="P38" s="689">
        <f t="shared" si="6"/>
        <v>0</v>
      </c>
      <c r="Q38" s="631"/>
      <c r="R38" s="689">
        <f t="shared" si="7"/>
        <v>0</v>
      </c>
      <c r="S38" s="632"/>
      <c r="T38" s="629"/>
      <c r="U38" s="687">
        <f t="shared" si="8"/>
        <v>0</v>
      </c>
      <c r="V38" s="628"/>
      <c r="W38" s="680"/>
      <c r="X38" s="685">
        <f t="shared" si="1"/>
        <v>0</v>
      </c>
      <c r="Y38" s="625"/>
      <c r="Z38" s="632"/>
      <c r="AA38" s="680"/>
      <c r="AB38" s="694">
        <f t="shared" si="2"/>
        <v>0</v>
      </c>
      <c r="AC38" s="625"/>
      <c r="AD38" s="632"/>
    </row>
    <row r="39" spans="1:30" x14ac:dyDescent="0.15">
      <c r="A39" s="645">
        <v>32</v>
      </c>
      <c r="B39" s="646"/>
      <c r="C39" s="702"/>
      <c r="D39" s="647"/>
      <c r="E39" s="697">
        <f t="shared" si="0"/>
        <v>0</v>
      </c>
      <c r="F39" s="648"/>
      <c r="G39" s="649"/>
      <c r="H39" s="693">
        <f t="shared" si="3"/>
        <v>0</v>
      </c>
      <c r="I39" s="648"/>
      <c r="J39" s="650"/>
      <c r="K39" s="691">
        <f t="shared" si="4"/>
        <v>0</v>
      </c>
      <c r="L39" s="651"/>
      <c r="M39" s="691">
        <f t="shared" si="5"/>
        <v>0</v>
      </c>
      <c r="N39" s="652"/>
      <c r="O39" s="650"/>
      <c r="P39" s="689">
        <f t="shared" si="6"/>
        <v>0</v>
      </c>
      <c r="Q39" s="651"/>
      <c r="R39" s="689">
        <f t="shared" si="7"/>
        <v>0</v>
      </c>
      <c r="S39" s="652"/>
      <c r="T39" s="649"/>
      <c r="U39" s="687">
        <f t="shared" si="8"/>
        <v>0</v>
      </c>
      <c r="V39" s="648"/>
      <c r="W39" s="682"/>
      <c r="X39" s="685">
        <f t="shared" si="1"/>
        <v>0</v>
      </c>
      <c r="Y39" s="645"/>
      <c r="Z39" s="652"/>
      <c r="AA39" s="682"/>
      <c r="AB39" s="694">
        <f t="shared" si="2"/>
        <v>0</v>
      </c>
      <c r="AC39" s="645"/>
      <c r="AD39" s="652"/>
    </row>
    <row r="40" spans="1:30" x14ac:dyDescent="0.15">
      <c r="A40" s="625">
        <v>33</v>
      </c>
      <c r="B40" s="646"/>
      <c r="C40" s="702"/>
      <c r="D40" s="647"/>
      <c r="E40" s="697">
        <f t="shared" si="0"/>
        <v>0</v>
      </c>
      <c r="F40" s="648"/>
      <c r="G40" s="649"/>
      <c r="H40" s="693">
        <f t="shared" si="3"/>
        <v>0</v>
      </c>
      <c r="I40" s="648"/>
      <c r="J40" s="650"/>
      <c r="K40" s="691">
        <f t="shared" si="4"/>
        <v>0</v>
      </c>
      <c r="L40" s="651"/>
      <c r="M40" s="691">
        <f t="shared" si="5"/>
        <v>0</v>
      </c>
      <c r="N40" s="652"/>
      <c r="O40" s="650"/>
      <c r="P40" s="689">
        <f t="shared" si="6"/>
        <v>0</v>
      </c>
      <c r="Q40" s="651"/>
      <c r="R40" s="689">
        <f t="shared" si="7"/>
        <v>0</v>
      </c>
      <c r="S40" s="652"/>
      <c r="T40" s="649"/>
      <c r="U40" s="687">
        <f t="shared" si="8"/>
        <v>0</v>
      </c>
      <c r="V40" s="648"/>
      <c r="W40" s="682"/>
      <c r="X40" s="685">
        <f t="shared" si="1"/>
        <v>0</v>
      </c>
      <c r="Y40" s="645"/>
      <c r="Z40" s="652"/>
      <c r="AA40" s="682"/>
      <c r="AB40" s="694">
        <f t="shared" si="2"/>
        <v>0</v>
      </c>
      <c r="AC40" s="645"/>
      <c r="AD40" s="652"/>
    </row>
    <row r="41" spans="1:30" x14ac:dyDescent="0.15">
      <c r="A41" s="645">
        <v>34</v>
      </c>
      <c r="B41" s="646"/>
      <c r="C41" s="702"/>
      <c r="D41" s="647"/>
      <c r="E41" s="697">
        <f t="shared" si="0"/>
        <v>0</v>
      </c>
      <c r="F41" s="648"/>
      <c r="G41" s="649"/>
      <c r="H41" s="693">
        <f t="shared" si="3"/>
        <v>0</v>
      </c>
      <c r="I41" s="648"/>
      <c r="J41" s="650"/>
      <c r="K41" s="691">
        <f t="shared" si="4"/>
        <v>0</v>
      </c>
      <c r="L41" s="651"/>
      <c r="M41" s="691">
        <f t="shared" si="5"/>
        <v>0</v>
      </c>
      <c r="N41" s="652"/>
      <c r="O41" s="650"/>
      <c r="P41" s="689">
        <f t="shared" si="6"/>
        <v>0</v>
      </c>
      <c r="Q41" s="651"/>
      <c r="R41" s="689">
        <f t="shared" si="7"/>
        <v>0</v>
      </c>
      <c r="S41" s="652"/>
      <c r="T41" s="649"/>
      <c r="U41" s="687">
        <f t="shared" si="8"/>
        <v>0</v>
      </c>
      <c r="V41" s="648"/>
      <c r="W41" s="682"/>
      <c r="X41" s="685">
        <f t="shared" si="1"/>
        <v>0</v>
      </c>
      <c r="Y41" s="645"/>
      <c r="Z41" s="652"/>
      <c r="AA41" s="682"/>
      <c r="AB41" s="694">
        <f t="shared" si="2"/>
        <v>0</v>
      </c>
      <c r="AC41" s="645"/>
      <c r="AD41" s="652"/>
    </row>
    <row r="42" spans="1:30" x14ac:dyDescent="0.15">
      <c r="A42" s="625">
        <v>35</v>
      </c>
      <c r="B42" s="646"/>
      <c r="C42" s="702"/>
      <c r="D42" s="647"/>
      <c r="E42" s="697">
        <f t="shared" si="0"/>
        <v>0</v>
      </c>
      <c r="F42" s="648"/>
      <c r="G42" s="649"/>
      <c r="H42" s="693">
        <f t="shared" si="3"/>
        <v>0</v>
      </c>
      <c r="I42" s="648"/>
      <c r="J42" s="650"/>
      <c r="K42" s="691">
        <f t="shared" si="4"/>
        <v>0</v>
      </c>
      <c r="L42" s="651"/>
      <c r="M42" s="691">
        <f t="shared" si="5"/>
        <v>0</v>
      </c>
      <c r="N42" s="652"/>
      <c r="O42" s="650"/>
      <c r="P42" s="689">
        <f t="shared" si="6"/>
        <v>0</v>
      </c>
      <c r="Q42" s="651"/>
      <c r="R42" s="689">
        <f t="shared" si="7"/>
        <v>0</v>
      </c>
      <c r="S42" s="652"/>
      <c r="T42" s="649"/>
      <c r="U42" s="687">
        <f t="shared" si="8"/>
        <v>0</v>
      </c>
      <c r="V42" s="648"/>
      <c r="W42" s="682"/>
      <c r="X42" s="685">
        <f t="shared" si="1"/>
        <v>0</v>
      </c>
      <c r="Y42" s="645"/>
      <c r="Z42" s="652"/>
      <c r="AA42" s="682"/>
      <c r="AB42" s="694">
        <f t="shared" si="2"/>
        <v>0</v>
      </c>
      <c r="AC42" s="645"/>
      <c r="AD42" s="652"/>
    </row>
    <row r="43" spans="1:30" x14ac:dyDescent="0.15">
      <c r="A43" s="645">
        <v>36</v>
      </c>
      <c r="B43" s="646"/>
      <c r="C43" s="702"/>
      <c r="D43" s="647"/>
      <c r="E43" s="697">
        <f t="shared" si="0"/>
        <v>0</v>
      </c>
      <c r="F43" s="648"/>
      <c r="G43" s="649"/>
      <c r="H43" s="693">
        <f t="shared" si="3"/>
        <v>0</v>
      </c>
      <c r="I43" s="648"/>
      <c r="J43" s="650"/>
      <c r="K43" s="691">
        <f t="shared" si="4"/>
        <v>0</v>
      </c>
      <c r="L43" s="651"/>
      <c r="M43" s="691">
        <f t="shared" si="5"/>
        <v>0</v>
      </c>
      <c r="N43" s="652"/>
      <c r="O43" s="650"/>
      <c r="P43" s="689">
        <f t="shared" si="6"/>
        <v>0</v>
      </c>
      <c r="Q43" s="651"/>
      <c r="R43" s="689">
        <f t="shared" si="7"/>
        <v>0</v>
      </c>
      <c r="S43" s="652"/>
      <c r="T43" s="649"/>
      <c r="U43" s="687">
        <f t="shared" si="8"/>
        <v>0</v>
      </c>
      <c r="V43" s="648"/>
      <c r="W43" s="682"/>
      <c r="X43" s="685">
        <f t="shared" si="1"/>
        <v>0</v>
      </c>
      <c r="Y43" s="645"/>
      <c r="Z43" s="652"/>
      <c r="AA43" s="682"/>
      <c r="AB43" s="694">
        <f t="shared" si="2"/>
        <v>0</v>
      </c>
      <c r="AC43" s="645"/>
      <c r="AD43" s="652"/>
    </row>
    <row r="44" spans="1:30" x14ac:dyDescent="0.15">
      <c r="A44" s="625">
        <v>37</v>
      </c>
      <c r="B44" s="646"/>
      <c r="C44" s="702"/>
      <c r="D44" s="647"/>
      <c r="E44" s="697">
        <f t="shared" si="0"/>
        <v>0</v>
      </c>
      <c r="F44" s="648"/>
      <c r="G44" s="649"/>
      <c r="H44" s="693">
        <f t="shared" si="3"/>
        <v>0</v>
      </c>
      <c r="I44" s="648"/>
      <c r="J44" s="650"/>
      <c r="K44" s="691">
        <f t="shared" si="4"/>
        <v>0</v>
      </c>
      <c r="L44" s="651"/>
      <c r="M44" s="691">
        <f t="shared" si="5"/>
        <v>0</v>
      </c>
      <c r="N44" s="652"/>
      <c r="O44" s="650"/>
      <c r="P44" s="689">
        <f t="shared" si="6"/>
        <v>0</v>
      </c>
      <c r="Q44" s="651"/>
      <c r="R44" s="689">
        <f t="shared" si="7"/>
        <v>0</v>
      </c>
      <c r="S44" s="652"/>
      <c r="T44" s="649"/>
      <c r="U44" s="687">
        <f t="shared" si="8"/>
        <v>0</v>
      </c>
      <c r="V44" s="648"/>
      <c r="W44" s="682"/>
      <c r="X44" s="685">
        <f t="shared" si="1"/>
        <v>0</v>
      </c>
      <c r="Y44" s="645"/>
      <c r="Z44" s="652"/>
      <c r="AA44" s="682"/>
      <c r="AB44" s="694">
        <f t="shared" si="2"/>
        <v>0</v>
      </c>
      <c r="AC44" s="645"/>
      <c r="AD44" s="652"/>
    </row>
    <row r="45" spans="1:30" x14ac:dyDescent="0.15">
      <c r="A45" s="645">
        <v>38</v>
      </c>
      <c r="B45" s="646"/>
      <c r="C45" s="702"/>
      <c r="D45" s="647"/>
      <c r="E45" s="697">
        <f t="shared" si="0"/>
        <v>0</v>
      </c>
      <c r="F45" s="648"/>
      <c r="G45" s="649"/>
      <c r="H45" s="693">
        <f t="shared" si="3"/>
        <v>0</v>
      </c>
      <c r="I45" s="648"/>
      <c r="J45" s="650"/>
      <c r="K45" s="691">
        <f t="shared" si="4"/>
        <v>0</v>
      </c>
      <c r="L45" s="651"/>
      <c r="M45" s="691">
        <f t="shared" si="5"/>
        <v>0</v>
      </c>
      <c r="N45" s="652"/>
      <c r="O45" s="650"/>
      <c r="P45" s="689">
        <f t="shared" si="6"/>
        <v>0</v>
      </c>
      <c r="Q45" s="651"/>
      <c r="R45" s="689">
        <f t="shared" si="7"/>
        <v>0</v>
      </c>
      <c r="S45" s="652"/>
      <c r="T45" s="649"/>
      <c r="U45" s="687">
        <f t="shared" si="8"/>
        <v>0</v>
      </c>
      <c r="V45" s="648"/>
      <c r="W45" s="682"/>
      <c r="X45" s="685">
        <f t="shared" si="1"/>
        <v>0</v>
      </c>
      <c r="Y45" s="645"/>
      <c r="Z45" s="652"/>
      <c r="AA45" s="682"/>
      <c r="AB45" s="694">
        <f t="shared" si="2"/>
        <v>0</v>
      </c>
      <c r="AC45" s="645"/>
      <c r="AD45" s="652"/>
    </row>
    <row r="46" spans="1:30" x14ac:dyDescent="0.15">
      <c r="A46" s="625">
        <v>39</v>
      </c>
      <c r="B46" s="646"/>
      <c r="C46" s="702"/>
      <c r="D46" s="647"/>
      <c r="E46" s="697">
        <f t="shared" si="0"/>
        <v>0</v>
      </c>
      <c r="F46" s="648"/>
      <c r="G46" s="649"/>
      <c r="H46" s="693">
        <f t="shared" si="3"/>
        <v>0</v>
      </c>
      <c r="I46" s="648"/>
      <c r="J46" s="650"/>
      <c r="K46" s="691">
        <f t="shared" si="4"/>
        <v>0</v>
      </c>
      <c r="L46" s="651"/>
      <c r="M46" s="691">
        <f t="shared" si="5"/>
        <v>0</v>
      </c>
      <c r="N46" s="652"/>
      <c r="O46" s="650"/>
      <c r="P46" s="689">
        <f t="shared" si="6"/>
        <v>0</v>
      </c>
      <c r="Q46" s="651"/>
      <c r="R46" s="689">
        <f t="shared" si="7"/>
        <v>0</v>
      </c>
      <c r="S46" s="652"/>
      <c r="T46" s="649"/>
      <c r="U46" s="687">
        <f t="shared" si="8"/>
        <v>0</v>
      </c>
      <c r="V46" s="648"/>
      <c r="W46" s="682"/>
      <c r="X46" s="685">
        <f t="shared" si="1"/>
        <v>0</v>
      </c>
      <c r="Y46" s="645"/>
      <c r="Z46" s="652"/>
      <c r="AA46" s="682"/>
      <c r="AB46" s="694">
        <f t="shared" si="2"/>
        <v>0</v>
      </c>
      <c r="AC46" s="645"/>
      <c r="AD46" s="652"/>
    </row>
    <row r="47" spans="1:30" x14ac:dyDescent="0.15">
      <c r="A47" s="645">
        <v>40</v>
      </c>
      <c r="B47" s="646"/>
      <c r="C47" s="702"/>
      <c r="D47" s="647"/>
      <c r="E47" s="697">
        <f t="shared" si="0"/>
        <v>0</v>
      </c>
      <c r="F47" s="648"/>
      <c r="G47" s="649"/>
      <c r="H47" s="693">
        <f t="shared" si="3"/>
        <v>0</v>
      </c>
      <c r="I47" s="648"/>
      <c r="J47" s="650"/>
      <c r="K47" s="691">
        <f t="shared" si="4"/>
        <v>0</v>
      </c>
      <c r="L47" s="651"/>
      <c r="M47" s="691">
        <f t="shared" si="5"/>
        <v>0</v>
      </c>
      <c r="N47" s="652"/>
      <c r="O47" s="650"/>
      <c r="P47" s="689">
        <f t="shared" si="6"/>
        <v>0</v>
      </c>
      <c r="Q47" s="651"/>
      <c r="R47" s="689">
        <f t="shared" si="7"/>
        <v>0</v>
      </c>
      <c r="S47" s="652"/>
      <c r="T47" s="649"/>
      <c r="U47" s="687">
        <f t="shared" si="8"/>
        <v>0</v>
      </c>
      <c r="V47" s="648"/>
      <c r="W47" s="682"/>
      <c r="X47" s="685">
        <f t="shared" si="1"/>
        <v>0</v>
      </c>
      <c r="Y47" s="645"/>
      <c r="Z47" s="652"/>
      <c r="AA47" s="682"/>
      <c r="AB47" s="694">
        <f t="shared" si="2"/>
        <v>0</v>
      </c>
      <c r="AC47" s="645"/>
      <c r="AD47" s="652"/>
    </row>
    <row r="48" spans="1:30" x14ac:dyDescent="0.15">
      <c r="A48" s="625">
        <v>41</v>
      </c>
      <c r="B48" s="646"/>
      <c r="C48" s="702"/>
      <c r="D48" s="647"/>
      <c r="E48" s="697">
        <f t="shared" si="0"/>
        <v>0</v>
      </c>
      <c r="F48" s="648"/>
      <c r="G48" s="649"/>
      <c r="H48" s="693">
        <f t="shared" si="3"/>
        <v>0</v>
      </c>
      <c r="I48" s="648"/>
      <c r="J48" s="650"/>
      <c r="K48" s="691">
        <f t="shared" si="4"/>
        <v>0</v>
      </c>
      <c r="L48" s="651"/>
      <c r="M48" s="691">
        <f t="shared" si="5"/>
        <v>0</v>
      </c>
      <c r="N48" s="652"/>
      <c r="O48" s="650"/>
      <c r="P48" s="689">
        <f t="shared" si="6"/>
        <v>0</v>
      </c>
      <c r="Q48" s="651"/>
      <c r="R48" s="689">
        <f t="shared" si="7"/>
        <v>0</v>
      </c>
      <c r="S48" s="652"/>
      <c r="T48" s="649"/>
      <c r="U48" s="687">
        <f t="shared" si="8"/>
        <v>0</v>
      </c>
      <c r="V48" s="648"/>
      <c r="W48" s="682"/>
      <c r="X48" s="685">
        <f t="shared" si="1"/>
        <v>0</v>
      </c>
      <c r="Y48" s="645"/>
      <c r="Z48" s="652"/>
      <c r="AA48" s="682"/>
      <c r="AB48" s="694">
        <f t="shared" si="2"/>
        <v>0</v>
      </c>
      <c r="AC48" s="645"/>
      <c r="AD48" s="652"/>
    </row>
    <row r="49" spans="1:30" x14ac:dyDescent="0.15">
      <c r="A49" s="645">
        <v>42</v>
      </c>
      <c r="B49" s="646"/>
      <c r="C49" s="702"/>
      <c r="D49" s="647"/>
      <c r="E49" s="697">
        <f t="shared" si="0"/>
        <v>0</v>
      </c>
      <c r="F49" s="648"/>
      <c r="G49" s="649"/>
      <c r="H49" s="693">
        <f t="shared" si="3"/>
        <v>0</v>
      </c>
      <c r="I49" s="648"/>
      <c r="J49" s="650"/>
      <c r="K49" s="691">
        <f t="shared" si="4"/>
        <v>0</v>
      </c>
      <c r="L49" s="651"/>
      <c r="M49" s="691">
        <f t="shared" si="5"/>
        <v>0</v>
      </c>
      <c r="N49" s="652"/>
      <c r="O49" s="650"/>
      <c r="P49" s="689">
        <f t="shared" si="6"/>
        <v>0</v>
      </c>
      <c r="Q49" s="651"/>
      <c r="R49" s="689">
        <f t="shared" si="7"/>
        <v>0</v>
      </c>
      <c r="S49" s="652"/>
      <c r="T49" s="649"/>
      <c r="U49" s="687">
        <f t="shared" si="8"/>
        <v>0</v>
      </c>
      <c r="V49" s="648"/>
      <c r="W49" s="682"/>
      <c r="X49" s="685">
        <f t="shared" si="1"/>
        <v>0</v>
      </c>
      <c r="Y49" s="645"/>
      <c r="Z49" s="652"/>
      <c r="AA49" s="682"/>
      <c r="AB49" s="694">
        <f t="shared" si="2"/>
        <v>0</v>
      </c>
      <c r="AC49" s="645"/>
      <c r="AD49" s="652"/>
    </row>
    <row r="50" spans="1:30" x14ac:dyDescent="0.15">
      <c r="A50" s="625">
        <v>43</v>
      </c>
      <c r="B50" s="646"/>
      <c r="C50" s="702"/>
      <c r="D50" s="647"/>
      <c r="E50" s="697">
        <f t="shared" si="0"/>
        <v>0</v>
      </c>
      <c r="F50" s="648"/>
      <c r="G50" s="649"/>
      <c r="H50" s="693">
        <f t="shared" si="3"/>
        <v>0</v>
      </c>
      <c r="I50" s="648"/>
      <c r="J50" s="650"/>
      <c r="K50" s="691">
        <f t="shared" si="4"/>
        <v>0</v>
      </c>
      <c r="L50" s="651"/>
      <c r="M50" s="691">
        <f t="shared" si="5"/>
        <v>0</v>
      </c>
      <c r="N50" s="652"/>
      <c r="O50" s="650"/>
      <c r="P50" s="689">
        <f t="shared" si="6"/>
        <v>0</v>
      </c>
      <c r="Q50" s="651"/>
      <c r="R50" s="689">
        <f t="shared" si="7"/>
        <v>0</v>
      </c>
      <c r="S50" s="652"/>
      <c r="T50" s="649"/>
      <c r="U50" s="687">
        <f t="shared" si="8"/>
        <v>0</v>
      </c>
      <c r="V50" s="648"/>
      <c r="W50" s="682"/>
      <c r="X50" s="685">
        <f t="shared" si="1"/>
        <v>0</v>
      </c>
      <c r="Y50" s="645"/>
      <c r="Z50" s="652"/>
      <c r="AA50" s="682"/>
      <c r="AB50" s="694">
        <f t="shared" si="2"/>
        <v>0</v>
      </c>
      <c r="AC50" s="645"/>
      <c r="AD50" s="652"/>
    </row>
    <row r="51" spans="1:30" x14ac:dyDescent="0.15">
      <c r="A51" s="645">
        <v>44</v>
      </c>
      <c r="B51" s="646"/>
      <c r="C51" s="702"/>
      <c r="D51" s="647"/>
      <c r="E51" s="697">
        <f t="shared" si="0"/>
        <v>0</v>
      </c>
      <c r="F51" s="648"/>
      <c r="G51" s="649"/>
      <c r="H51" s="693">
        <f t="shared" si="3"/>
        <v>0</v>
      </c>
      <c r="I51" s="648"/>
      <c r="J51" s="650"/>
      <c r="K51" s="691">
        <f t="shared" si="4"/>
        <v>0</v>
      </c>
      <c r="L51" s="651"/>
      <c r="M51" s="691">
        <f t="shared" si="5"/>
        <v>0</v>
      </c>
      <c r="N51" s="652"/>
      <c r="O51" s="650"/>
      <c r="P51" s="689">
        <f t="shared" si="6"/>
        <v>0</v>
      </c>
      <c r="Q51" s="651"/>
      <c r="R51" s="689">
        <f t="shared" si="7"/>
        <v>0</v>
      </c>
      <c r="S51" s="652"/>
      <c r="T51" s="649"/>
      <c r="U51" s="687">
        <f t="shared" si="8"/>
        <v>0</v>
      </c>
      <c r="V51" s="648"/>
      <c r="W51" s="682"/>
      <c r="X51" s="685">
        <f t="shared" si="1"/>
        <v>0</v>
      </c>
      <c r="Y51" s="645"/>
      <c r="Z51" s="652"/>
      <c r="AA51" s="682"/>
      <c r="AB51" s="694">
        <f t="shared" si="2"/>
        <v>0</v>
      </c>
      <c r="AC51" s="645"/>
      <c r="AD51" s="652"/>
    </row>
    <row r="52" spans="1:30" x14ac:dyDescent="0.15">
      <c r="A52" s="625">
        <v>45</v>
      </c>
      <c r="B52" s="646"/>
      <c r="C52" s="702"/>
      <c r="D52" s="647"/>
      <c r="E52" s="697">
        <f t="shared" si="0"/>
        <v>0</v>
      </c>
      <c r="F52" s="648"/>
      <c r="G52" s="649"/>
      <c r="H52" s="693">
        <f t="shared" si="3"/>
        <v>0</v>
      </c>
      <c r="I52" s="648"/>
      <c r="J52" s="650"/>
      <c r="K52" s="691">
        <f t="shared" si="4"/>
        <v>0</v>
      </c>
      <c r="L52" s="651"/>
      <c r="M52" s="691">
        <f t="shared" si="5"/>
        <v>0</v>
      </c>
      <c r="N52" s="652"/>
      <c r="O52" s="650"/>
      <c r="P52" s="689">
        <f t="shared" si="6"/>
        <v>0</v>
      </c>
      <c r="Q52" s="651"/>
      <c r="R52" s="689">
        <f t="shared" si="7"/>
        <v>0</v>
      </c>
      <c r="S52" s="652"/>
      <c r="T52" s="649"/>
      <c r="U52" s="687">
        <f t="shared" si="8"/>
        <v>0</v>
      </c>
      <c r="V52" s="648"/>
      <c r="W52" s="682"/>
      <c r="X52" s="685">
        <f t="shared" si="1"/>
        <v>0</v>
      </c>
      <c r="Y52" s="645"/>
      <c r="Z52" s="652"/>
      <c r="AA52" s="682"/>
      <c r="AB52" s="694">
        <f t="shared" si="2"/>
        <v>0</v>
      </c>
      <c r="AC52" s="645"/>
      <c r="AD52" s="652"/>
    </row>
    <row r="53" spans="1:30" x14ac:dyDescent="0.15">
      <c r="A53" s="645">
        <v>46</v>
      </c>
      <c r="B53" s="646"/>
      <c r="C53" s="702"/>
      <c r="D53" s="647"/>
      <c r="E53" s="697">
        <f t="shared" si="0"/>
        <v>0</v>
      </c>
      <c r="F53" s="648"/>
      <c r="G53" s="649"/>
      <c r="H53" s="693">
        <f t="shared" si="3"/>
        <v>0</v>
      </c>
      <c r="I53" s="648"/>
      <c r="J53" s="650"/>
      <c r="K53" s="691">
        <f t="shared" si="4"/>
        <v>0</v>
      </c>
      <c r="L53" s="651"/>
      <c r="M53" s="691">
        <f t="shared" si="5"/>
        <v>0</v>
      </c>
      <c r="N53" s="652"/>
      <c r="O53" s="650"/>
      <c r="P53" s="689">
        <f t="shared" si="6"/>
        <v>0</v>
      </c>
      <c r="Q53" s="651"/>
      <c r="R53" s="689">
        <f t="shared" si="7"/>
        <v>0</v>
      </c>
      <c r="S53" s="652"/>
      <c r="T53" s="649"/>
      <c r="U53" s="687">
        <f t="shared" si="8"/>
        <v>0</v>
      </c>
      <c r="V53" s="648"/>
      <c r="W53" s="682"/>
      <c r="X53" s="685">
        <f t="shared" si="1"/>
        <v>0</v>
      </c>
      <c r="Y53" s="645"/>
      <c r="Z53" s="652"/>
      <c r="AA53" s="682"/>
      <c r="AB53" s="694">
        <f t="shared" si="2"/>
        <v>0</v>
      </c>
      <c r="AC53" s="645"/>
      <c r="AD53" s="652"/>
    </row>
    <row r="54" spans="1:30" x14ac:dyDescent="0.15">
      <c r="A54" s="625">
        <v>47</v>
      </c>
      <c r="B54" s="646"/>
      <c r="C54" s="702"/>
      <c r="D54" s="647"/>
      <c r="E54" s="697">
        <f t="shared" si="0"/>
        <v>0</v>
      </c>
      <c r="F54" s="648"/>
      <c r="G54" s="649"/>
      <c r="H54" s="693">
        <f t="shared" si="3"/>
        <v>0</v>
      </c>
      <c r="I54" s="648"/>
      <c r="J54" s="650"/>
      <c r="K54" s="691">
        <f t="shared" si="4"/>
        <v>0</v>
      </c>
      <c r="L54" s="651"/>
      <c r="M54" s="691">
        <f t="shared" si="5"/>
        <v>0</v>
      </c>
      <c r="N54" s="652"/>
      <c r="O54" s="650"/>
      <c r="P54" s="689">
        <f t="shared" si="6"/>
        <v>0</v>
      </c>
      <c r="Q54" s="651"/>
      <c r="R54" s="689">
        <f t="shared" si="7"/>
        <v>0</v>
      </c>
      <c r="S54" s="652"/>
      <c r="T54" s="649"/>
      <c r="U54" s="687">
        <f t="shared" si="8"/>
        <v>0</v>
      </c>
      <c r="V54" s="648"/>
      <c r="W54" s="682"/>
      <c r="X54" s="685">
        <f t="shared" si="1"/>
        <v>0</v>
      </c>
      <c r="Y54" s="645"/>
      <c r="Z54" s="652"/>
      <c r="AA54" s="682"/>
      <c r="AB54" s="694">
        <f t="shared" si="2"/>
        <v>0</v>
      </c>
      <c r="AC54" s="645"/>
      <c r="AD54" s="652"/>
    </row>
    <row r="55" spans="1:30" x14ac:dyDescent="0.15">
      <c r="A55" s="645">
        <v>48</v>
      </c>
      <c r="B55" s="646"/>
      <c r="C55" s="702"/>
      <c r="D55" s="647"/>
      <c r="E55" s="697">
        <f t="shared" si="0"/>
        <v>0</v>
      </c>
      <c r="F55" s="648"/>
      <c r="G55" s="649"/>
      <c r="H55" s="693">
        <f t="shared" si="3"/>
        <v>0</v>
      </c>
      <c r="I55" s="648"/>
      <c r="J55" s="650"/>
      <c r="K55" s="691">
        <f t="shared" si="4"/>
        <v>0</v>
      </c>
      <c r="L55" s="651"/>
      <c r="M55" s="691">
        <f t="shared" si="5"/>
        <v>0</v>
      </c>
      <c r="N55" s="652"/>
      <c r="O55" s="650"/>
      <c r="P55" s="689">
        <f t="shared" si="6"/>
        <v>0</v>
      </c>
      <c r="Q55" s="651"/>
      <c r="R55" s="689">
        <f t="shared" si="7"/>
        <v>0</v>
      </c>
      <c r="S55" s="652"/>
      <c r="T55" s="649"/>
      <c r="U55" s="687">
        <f t="shared" si="8"/>
        <v>0</v>
      </c>
      <c r="V55" s="648"/>
      <c r="W55" s="682"/>
      <c r="X55" s="685">
        <f t="shared" si="1"/>
        <v>0</v>
      </c>
      <c r="Y55" s="645"/>
      <c r="Z55" s="652"/>
      <c r="AA55" s="682"/>
      <c r="AB55" s="694">
        <f t="shared" si="2"/>
        <v>0</v>
      </c>
      <c r="AC55" s="645"/>
      <c r="AD55" s="652"/>
    </row>
    <row r="56" spans="1:30" x14ac:dyDescent="0.15">
      <c r="A56" s="625">
        <v>49</v>
      </c>
      <c r="B56" s="646"/>
      <c r="C56" s="702"/>
      <c r="D56" s="647"/>
      <c r="E56" s="697">
        <f t="shared" si="0"/>
        <v>0</v>
      </c>
      <c r="F56" s="648"/>
      <c r="G56" s="653"/>
      <c r="H56" s="693">
        <f t="shared" si="3"/>
        <v>0</v>
      </c>
      <c r="I56" s="648"/>
      <c r="J56" s="654"/>
      <c r="K56" s="691">
        <f t="shared" si="4"/>
        <v>0</v>
      </c>
      <c r="L56" s="655"/>
      <c r="M56" s="691">
        <f t="shared" si="5"/>
        <v>0</v>
      </c>
      <c r="N56" s="652"/>
      <c r="O56" s="654"/>
      <c r="P56" s="689">
        <f t="shared" si="6"/>
        <v>0</v>
      </c>
      <c r="Q56" s="655"/>
      <c r="R56" s="689">
        <f t="shared" si="7"/>
        <v>0</v>
      </c>
      <c r="S56" s="652"/>
      <c r="T56" s="653"/>
      <c r="U56" s="687">
        <f t="shared" si="8"/>
        <v>0</v>
      </c>
      <c r="V56" s="648"/>
      <c r="W56" s="683"/>
      <c r="X56" s="685">
        <f t="shared" si="1"/>
        <v>0</v>
      </c>
      <c r="Y56" s="645"/>
      <c r="Z56" s="652"/>
      <c r="AA56" s="683"/>
      <c r="AB56" s="694">
        <f t="shared" si="2"/>
        <v>0</v>
      </c>
      <c r="AC56" s="645"/>
      <c r="AD56" s="652"/>
    </row>
    <row r="57" spans="1:30" ht="14" thickBot="1" x14ac:dyDescent="0.2">
      <c r="A57" s="645">
        <v>50</v>
      </c>
      <c r="B57" s="646" t="s">
        <v>1341</v>
      </c>
      <c r="C57" s="702"/>
      <c r="D57" s="647"/>
      <c r="E57" s="697">
        <f t="shared" si="0"/>
        <v>0</v>
      </c>
      <c r="F57" s="648"/>
      <c r="G57" s="649"/>
      <c r="H57" s="693">
        <f t="shared" si="3"/>
        <v>0</v>
      </c>
      <c r="I57" s="648"/>
      <c r="J57" s="650"/>
      <c r="K57" s="691">
        <f t="shared" si="4"/>
        <v>0</v>
      </c>
      <c r="L57" s="651"/>
      <c r="M57" s="691">
        <f t="shared" si="5"/>
        <v>0</v>
      </c>
      <c r="N57" s="652"/>
      <c r="O57" s="650"/>
      <c r="P57" s="689">
        <f t="shared" si="6"/>
        <v>0</v>
      </c>
      <c r="Q57" s="651"/>
      <c r="R57" s="689">
        <f t="shared" si="7"/>
        <v>0</v>
      </c>
      <c r="S57" s="652"/>
      <c r="T57" s="649"/>
      <c r="U57" s="687">
        <f t="shared" si="8"/>
        <v>0</v>
      </c>
      <c r="V57" s="648"/>
      <c r="W57" s="682"/>
      <c r="X57" s="685">
        <f t="shared" si="1"/>
        <v>0</v>
      </c>
      <c r="Y57" s="645"/>
      <c r="Z57" s="652"/>
      <c r="AA57" s="682"/>
      <c r="AB57" s="694">
        <f t="shared" si="2"/>
        <v>0</v>
      </c>
      <c r="AC57" s="645"/>
      <c r="AD57" s="652"/>
    </row>
    <row r="58" spans="1:30" ht="18" thickTop="1" thickBot="1" x14ac:dyDescent="0.2">
      <c r="A58" s="656"/>
      <c r="B58" s="657" t="s">
        <v>1342</v>
      </c>
      <c r="C58" s="706">
        <f>SUM(C8:C57)</f>
        <v>0</v>
      </c>
      <c r="D58" s="658" t="str">
        <f>IF(E58=0," ",E58/C58)</f>
        <v xml:space="preserve"> </v>
      </c>
      <c r="E58" s="707">
        <f>SUM(E8:E57)</f>
        <v>0</v>
      </c>
      <c r="F58" s="659"/>
      <c r="G58" s="660" t="str">
        <f>IF(H58=0," ",H58/$C58)</f>
        <v xml:space="preserve"> </v>
      </c>
      <c r="H58" s="708">
        <f>SUM(H8:H57)</f>
        <v>0</v>
      </c>
      <c r="I58" s="661"/>
      <c r="J58" s="662"/>
      <c r="K58" s="709">
        <f>SUM(K8:K57)</f>
        <v>0</v>
      </c>
      <c r="L58" s="663" t="str">
        <f>IF(M58=0," ",M58/K58)</f>
        <v xml:space="preserve"> </v>
      </c>
      <c r="M58" s="710">
        <f>SUM(M8:M57)</f>
        <v>0</v>
      </c>
      <c r="N58" s="664"/>
      <c r="O58" s="662"/>
      <c r="P58" s="711">
        <f>SUM(P8:P57)</f>
        <v>0</v>
      </c>
      <c r="Q58" s="665" t="str">
        <f>IF(R58=0," ",R58/P58)</f>
        <v xml:space="preserve"> </v>
      </c>
      <c r="R58" s="711">
        <f>SUM(R8:R57)</f>
        <v>0</v>
      </c>
      <c r="S58" s="664"/>
      <c r="T58" s="666" t="str">
        <f>IF(U58=0," ",U58/$C58)</f>
        <v xml:space="preserve"> </v>
      </c>
      <c r="U58" s="705">
        <f>SUM(U8:U57)</f>
        <v>0</v>
      </c>
      <c r="V58" s="661"/>
      <c r="W58" s="667" t="str">
        <f>IF(X58=0," ",X58/$C58)</f>
        <v xml:space="preserve"> </v>
      </c>
      <c r="X58" s="703">
        <f>SUM(X8:X57)</f>
        <v>0</v>
      </c>
      <c r="Y58" s="668"/>
      <c r="Z58" s="664"/>
      <c r="AA58" s="658" t="str">
        <f>IF(AB58=0," ",AB58/$C58)</f>
        <v xml:space="preserve"> </v>
      </c>
      <c r="AB58" s="704">
        <f>SUM(AB8:AB57)</f>
        <v>0</v>
      </c>
      <c r="AC58" s="668"/>
      <c r="AD58" s="664"/>
    </row>
    <row r="59" spans="1:30" x14ac:dyDescent="0.15">
      <c r="A59" s="669"/>
      <c r="B59" s="669"/>
      <c r="I59" s="670"/>
      <c r="N59" s="670"/>
      <c r="S59" s="670"/>
      <c r="V59" s="670"/>
      <c r="Z59" s="670"/>
      <c r="AD59" s="670"/>
    </row>
    <row r="60" spans="1:30" s="673" customFormat="1" x14ac:dyDescent="0.15">
      <c r="A60" s="671"/>
      <c r="B60" s="672"/>
    </row>
    <row r="61" spans="1:30" s="673" customFormat="1" x14ac:dyDescent="0.15">
      <c r="A61" s="671"/>
      <c r="B61" s="671"/>
    </row>
    <row r="62" spans="1:30" s="673" customFormat="1" x14ac:dyDescent="0.15">
      <c r="A62" s="671"/>
      <c r="B62" s="671"/>
    </row>
    <row r="63" spans="1:30" s="673" customFormat="1" x14ac:dyDescent="0.15">
      <c r="A63" s="671"/>
      <c r="B63" s="672"/>
    </row>
    <row r="64" spans="1:30" s="673" customFormat="1" x14ac:dyDescent="0.15">
      <c r="A64" s="671"/>
      <c r="B64" s="672"/>
    </row>
    <row r="65" spans="1:2" s="673" customFormat="1" x14ac:dyDescent="0.15">
      <c r="A65" s="671"/>
      <c r="B65" s="671"/>
    </row>
    <row r="66" spans="1:2" s="673" customFormat="1" x14ac:dyDescent="0.15">
      <c r="A66" s="671"/>
      <c r="B66" s="671"/>
    </row>
    <row r="67" spans="1:2" s="673" customFormat="1" x14ac:dyDescent="0.15">
      <c r="A67" s="671"/>
      <c r="B67" s="671"/>
    </row>
    <row r="68" spans="1:2" s="673" customFormat="1" x14ac:dyDescent="0.15">
      <c r="A68" s="671"/>
      <c r="B68" s="671"/>
    </row>
    <row r="69" spans="1:2" s="673" customFormat="1" x14ac:dyDescent="0.15">
      <c r="A69" s="671"/>
      <c r="B69" s="671"/>
    </row>
    <row r="70" spans="1:2" s="673" customFormat="1" x14ac:dyDescent="0.15">
      <c r="A70" s="671"/>
      <c r="B70" s="671"/>
    </row>
    <row r="71" spans="1:2" s="673" customFormat="1" x14ac:dyDescent="0.15">
      <c r="A71" s="671"/>
      <c r="B71" s="671"/>
    </row>
    <row r="72" spans="1:2" s="673" customFormat="1" x14ac:dyDescent="0.15">
      <c r="A72" s="671"/>
      <c r="B72" s="671"/>
    </row>
    <row r="73" spans="1:2" s="673" customFormat="1" x14ac:dyDescent="0.15">
      <c r="A73" s="671"/>
      <c r="B73" s="671"/>
    </row>
    <row r="74" spans="1:2" s="673" customFormat="1" x14ac:dyDescent="0.15">
      <c r="A74" s="671"/>
      <c r="B74" s="671"/>
    </row>
    <row r="75" spans="1:2" s="673" customFormat="1" x14ac:dyDescent="0.15">
      <c r="A75" s="671"/>
      <c r="B75" s="671"/>
    </row>
    <row r="76" spans="1:2" s="673" customFormat="1" x14ac:dyDescent="0.15">
      <c r="A76" s="671"/>
      <c r="B76" s="671"/>
    </row>
    <row r="77" spans="1:2" s="673" customFormat="1" x14ac:dyDescent="0.15">
      <c r="A77" s="671"/>
      <c r="B77" s="671"/>
    </row>
    <row r="78" spans="1:2" s="673" customFormat="1" x14ac:dyDescent="0.15">
      <c r="A78" s="671"/>
      <c r="B78" s="671"/>
    </row>
    <row r="79" spans="1:2" s="673" customFormat="1" x14ac:dyDescent="0.15">
      <c r="A79" s="671"/>
      <c r="B79" s="671"/>
    </row>
    <row r="80" spans="1:2" s="673" customFormat="1" x14ac:dyDescent="0.15">
      <c r="A80" s="671"/>
      <c r="B80" s="671"/>
    </row>
    <row r="81" spans="1:2" s="673" customFormat="1" x14ac:dyDescent="0.15">
      <c r="A81" s="671"/>
      <c r="B81" s="671"/>
    </row>
    <row r="82" spans="1:2" s="673" customFormat="1" x14ac:dyDescent="0.15">
      <c r="A82" s="671"/>
      <c r="B82" s="671"/>
    </row>
    <row r="83" spans="1:2" s="673" customFormat="1" x14ac:dyDescent="0.15">
      <c r="A83" s="671"/>
      <c r="B83" s="671"/>
    </row>
    <row r="84" spans="1:2" s="673" customFormat="1" x14ac:dyDescent="0.15">
      <c r="A84" s="671"/>
      <c r="B84" s="671"/>
    </row>
    <row r="85" spans="1:2" s="673" customFormat="1" x14ac:dyDescent="0.15">
      <c r="A85" s="671"/>
      <c r="B85" s="671"/>
    </row>
    <row r="86" spans="1:2" s="673" customFormat="1" x14ac:dyDescent="0.15">
      <c r="A86" s="671"/>
      <c r="B86" s="671"/>
    </row>
    <row r="87" spans="1:2" s="673" customFormat="1" x14ac:dyDescent="0.15">
      <c r="A87" s="671"/>
      <c r="B87" s="671"/>
    </row>
    <row r="88" spans="1:2" s="673" customFormat="1" x14ac:dyDescent="0.15">
      <c r="A88" s="671"/>
      <c r="B88" s="671"/>
    </row>
    <row r="89" spans="1:2" s="673" customFormat="1" x14ac:dyDescent="0.15">
      <c r="A89" s="671"/>
      <c r="B89" s="671"/>
    </row>
    <row r="90" spans="1:2" s="673" customFormat="1" x14ac:dyDescent="0.15">
      <c r="A90" s="671"/>
      <c r="B90" s="671"/>
    </row>
    <row r="91" spans="1:2" s="673" customFormat="1" x14ac:dyDescent="0.15">
      <c r="A91" s="671"/>
      <c r="B91" s="671"/>
    </row>
    <row r="92" spans="1:2" s="673" customFormat="1" x14ac:dyDescent="0.15">
      <c r="A92" s="671"/>
      <c r="B92" s="671"/>
    </row>
    <row r="93" spans="1:2" s="673" customFormat="1" x14ac:dyDescent="0.15">
      <c r="A93" s="671"/>
      <c r="B93" s="671"/>
    </row>
    <row r="94" spans="1:2" s="673" customFormat="1" x14ac:dyDescent="0.15">
      <c r="A94" s="671"/>
      <c r="B94" s="671"/>
    </row>
    <row r="95" spans="1:2" s="673" customFormat="1" x14ac:dyDescent="0.15">
      <c r="A95" s="671"/>
      <c r="B95" s="671"/>
    </row>
    <row r="96" spans="1:2" s="673" customFormat="1" x14ac:dyDescent="0.15">
      <c r="A96" s="671"/>
      <c r="B96" s="671"/>
    </row>
    <row r="97" spans="1:2" s="673" customFormat="1" x14ac:dyDescent="0.15">
      <c r="A97" s="671"/>
      <c r="B97" s="671"/>
    </row>
    <row r="98" spans="1:2" s="673" customFormat="1" x14ac:dyDescent="0.15">
      <c r="A98" s="671"/>
      <c r="B98" s="671"/>
    </row>
    <row r="99" spans="1:2" s="673" customFormat="1" x14ac:dyDescent="0.15">
      <c r="A99" s="671"/>
      <c r="B99" s="671"/>
    </row>
    <row r="100" spans="1:2" s="673" customFormat="1" x14ac:dyDescent="0.15">
      <c r="A100" s="671"/>
      <c r="B100" s="671"/>
    </row>
    <row r="101" spans="1:2" s="673" customFormat="1" x14ac:dyDescent="0.15">
      <c r="A101" s="671"/>
      <c r="B101" s="671"/>
    </row>
    <row r="102" spans="1:2" s="673" customFormat="1" x14ac:dyDescent="0.15">
      <c r="A102" s="671"/>
      <c r="B102" s="671"/>
    </row>
    <row r="103" spans="1:2" s="673" customFormat="1" x14ac:dyDescent="0.15">
      <c r="A103" s="671"/>
      <c r="B103" s="671"/>
    </row>
    <row r="104" spans="1:2" s="673" customFormat="1" x14ac:dyDescent="0.15">
      <c r="A104" s="671"/>
      <c r="B104" s="671"/>
    </row>
    <row r="105" spans="1:2" s="673" customFormat="1" x14ac:dyDescent="0.15">
      <c r="A105" s="671"/>
      <c r="B105" s="671"/>
    </row>
    <row r="106" spans="1:2" s="673" customFormat="1" x14ac:dyDescent="0.15">
      <c r="A106" s="671"/>
      <c r="B106" s="671"/>
    </row>
    <row r="107" spans="1:2" s="673" customFormat="1" x14ac:dyDescent="0.15">
      <c r="A107" s="671"/>
      <c r="B107" s="671"/>
    </row>
    <row r="108" spans="1:2" s="673" customFormat="1" x14ac:dyDescent="0.15">
      <c r="A108" s="671"/>
      <c r="B108" s="671"/>
    </row>
    <row r="109" spans="1:2" s="673" customFormat="1" x14ac:dyDescent="0.15">
      <c r="A109" s="671"/>
      <c r="B109" s="671"/>
    </row>
    <row r="110" spans="1:2" s="673" customFormat="1" x14ac:dyDescent="0.15">
      <c r="A110" s="671"/>
      <c r="B110" s="671"/>
    </row>
    <row r="111" spans="1:2" s="673" customFormat="1" x14ac:dyDescent="0.15">
      <c r="A111" s="671"/>
      <c r="B111" s="671"/>
    </row>
    <row r="112" spans="1:2" s="673" customFormat="1" x14ac:dyDescent="0.15">
      <c r="A112" s="671"/>
      <c r="B112" s="671"/>
    </row>
    <row r="113" spans="1:2" s="673" customFormat="1" x14ac:dyDescent="0.15">
      <c r="A113" s="671"/>
      <c r="B113" s="671"/>
    </row>
    <row r="114" spans="1:2" s="673" customFormat="1" x14ac:dyDescent="0.15">
      <c r="A114" s="671"/>
      <c r="B114" s="671"/>
    </row>
    <row r="115" spans="1:2" s="673" customFormat="1" x14ac:dyDescent="0.15">
      <c r="A115" s="671"/>
      <c r="B115" s="671"/>
    </row>
    <row r="116" spans="1:2" s="673" customFormat="1" x14ac:dyDescent="0.15">
      <c r="A116" s="671"/>
      <c r="B116" s="671"/>
    </row>
    <row r="117" spans="1:2" s="673" customFormat="1" x14ac:dyDescent="0.15">
      <c r="A117" s="671"/>
      <c r="B117" s="671"/>
    </row>
    <row r="118" spans="1:2" s="673" customFormat="1" x14ac:dyDescent="0.15">
      <c r="A118" s="671"/>
      <c r="B118" s="671"/>
    </row>
    <row r="119" spans="1:2" s="673" customFormat="1" x14ac:dyDescent="0.15">
      <c r="A119" s="671"/>
      <c r="B119" s="671"/>
    </row>
    <row r="120" spans="1:2" s="673" customFormat="1" x14ac:dyDescent="0.15">
      <c r="A120" s="671"/>
      <c r="B120" s="671"/>
    </row>
    <row r="121" spans="1:2" s="673" customFormat="1" x14ac:dyDescent="0.15">
      <c r="A121" s="671"/>
      <c r="B121" s="671"/>
    </row>
    <row r="122" spans="1:2" s="673" customFormat="1" x14ac:dyDescent="0.15">
      <c r="A122" s="671"/>
      <c r="B122" s="671"/>
    </row>
    <row r="123" spans="1:2" s="673" customFormat="1" x14ac:dyDescent="0.15">
      <c r="A123" s="671"/>
      <c r="B123" s="671"/>
    </row>
    <row r="124" spans="1:2" s="673" customFormat="1" x14ac:dyDescent="0.15">
      <c r="A124" s="671"/>
      <c r="B124" s="671"/>
    </row>
    <row r="125" spans="1:2" s="673" customFormat="1" x14ac:dyDescent="0.15">
      <c r="A125" s="671"/>
      <c r="B125" s="671"/>
    </row>
    <row r="126" spans="1:2" s="673" customFormat="1" x14ac:dyDescent="0.15">
      <c r="A126" s="671"/>
      <c r="B126" s="671"/>
    </row>
    <row r="127" spans="1:2" s="673" customFormat="1" x14ac:dyDescent="0.15">
      <c r="A127" s="671"/>
      <c r="B127" s="671"/>
    </row>
    <row r="128" spans="1:2" s="673" customFormat="1" x14ac:dyDescent="0.15">
      <c r="A128" s="671"/>
      <c r="B128" s="671"/>
    </row>
    <row r="129" spans="1:2" s="673" customFormat="1" x14ac:dyDescent="0.15">
      <c r="A129" s="671"/>
      <c r="B129" s="671"/>
    </row>
    <row r="130" spans="1:2" s="673" customFormat="1" x14ac:dyDescent="0.15">
      <c r="A130" s="671"/>
      <c r="B130" s="671"/>
    </row>
    <row r="131" spans="1:2" s="673" customFormat="1" x14ac:dyDescent="0.15">
      <c r="A131" s="671"/>
      <c r="B131" s="671"/>
    </row>
    <row r="132" spans="1:2" s="673" customFormat="1" x14ac:dyDescent="0.15">
      <c r="A132" s="671"/>
      <c r="B132" s="671"/>
    </row>
    <row r="133" spans="1:2" s="673" customFormat="1" x14ac:dyDescent="0.15">
      <c r="A133" s="671"/>
      <c r="B133" s="671"/>
    </row>
    <row r="134" spans="1:2" s="673" customFormat="1" x14ac:dyDescent="0.15">
      <c r="A134" s="671"/>
      <c r="B134" s="671"/>
    </row>
    <row r="135" spans="1:2" s="673" customFormat="1" x14ac:dyDescent="0.15">
      <c r="A135" s="671"/>
      <c r="B135" s="671"/>
    </row>
    <row r="136" spans="1:2" s="673" customFormat="1" x14ac:dyDescent="0.15">
      <c r="A136" s="671"/>
      <c r="B136" s="671"/>
    </row>
    <row r="137" spans="1:2" s="673" customFormat="1" x14ac:dyDescent="0.15">
      <c r="A137" s="671"/>
      <c r="B137" s="671"/>
    </row>
    <row r="138" spans="1:2" s="673" customFormat="1" x14ac:dyDescent="0.15">
      <c r="A138" s="671"/>
      <c r="B138" s="671"/>
    </row>
    <row r="139" spans="1:2" s="673" customFormat="1" x14ac:dyDescent="0.15">
      <c r="A139" s="671"/>
      <c r="B139" s="671"/>
    </row>
    <row r="140" spans="1:2" s="673" customFormat="1" x14ac:dyDescent="0.15">
      <c r="A140" s="671"/>
      <c r="B140" s="671"/>
    </row>
    <row r="141" spans="1:2" s="673" customFormat="1" x14ac:dyDescent="0.15">
      <c r="A141" s="671"/>
      <c r="B141" s="671"/>
    </row>
    <row r="142" spans="1:2" s="673" customFormat="1" x14ac:dyDescent="0.15">
      <c r="A142" s="671"/>
      <c r="B142" s="671"/>
    </row>
    <row r="143" spans="1:2" s="673" customFormat="1" x14ac:dyDescent="0.15">
      <c r="A143" s="671"/>
      <c r="B143" s="671"/>
    </row>
    <row r="144" spans="1:2" s="673" customFormat="1" x14ac:dyDescent="0.15">
      <c r="A144" s="671"/>
      <c r="B144" s="671"/>
    </row>
    <row r="145" spans="1:2" s="673" customFormat="1" x14ac:dyDescent="0.15">
      <c r="A145" s="671"/>
      <c r="B145" s="671"/>
    </row>
    <row r="146" spans="1:2" s="673" customFormat="1" x14ac:dyDescent="0.15">
      <c r="A146" s="671"/>
      <c r="B146" s="671"/>
    </row>
    <row r="147" spans="1:2" s="673" customFormat="1" x14ac:dyDescent="0.15">
      <c r="A147" s="671"/>
      <c r="B147" s="671"/>
    </row>
    <row r="148" spans="1:2" s="673" customFormat="1" x14ac:dyDescent="0.15">
      <c r="A148" s="671"/>
      <c r="B148" s="671"/>
    </row>
    <row r="149" spans="1:2" s="673" customFormat="1" x14ac:dyDescent="0.15">
      <c r="A149" s="671"/>
      <c r="B149" s="671"/>
    </row>
    <row r="150" spans="1:2" s="673" customFormat="1" x14ac:dyDescent="0.15">
      <c r="A150" s="671"/>
      <c r="B150" s="671"/>
    </row>
    <row r="151" spans="1:2" s="673" customFormat="1" x14ac:dyDescent="0.15">
      <c r="A151" s="671"/>
      <c r="B151" s="671"/>
    </row>
    <row r="152" spans="1:2" s="673" customFormat="1" x14ac:dyDescent="0.15">
      <c r="A152" s="671"/>
      <c r="B152" s="671"/>
    </row>
    <row r="153" spans="1:2" s="673" customFormat="1" x14ac:dyDescent="0.15">
      <c r="A153" s="671"/>
      <c r="B153" s="671"/>
    </row>
    <row r="154" spans="1:2" s="673" customFormat="1" x14ac:dyDescent="0.15">
      <c r="A154" s="671"/>
      <c r="B154" s="671"/>
    </row>
    <row r="155" spans="1:2" s="673" customFormat="1" x14ac:dyDescent="0.15">
      <c r="A155" s="671"/>
      <c r="B155" s="671"/>
    </row>
    <row r="156" spans="1:2" s="673" customFormat="1" x14ac:dyDescent="0.15">
      <c r="A156" s="671"/>
      <c r="B156" s="671"/>
    </row>
    <row r="157" spans="1:2" s="673" customFormat="1" x14ac:dyDescent="0.15">
      <c r="A157" s="671"/>
      <c r="B157" s="671"/>
    </row>
    <row r="158" spans="1:2" s="673" customFormat="1" x14ac:dyDescent="0.15">
      <c r="A158" s="671"/>
      <c r="B158" s="671"/>
    </row>
    <row r="159" spans="1:2" s="673" customFormat="1" x14ac:dyDescent="0.15">
      <c r="A159" s="671"/>
      <c r="B159" s="671"/>
    </row>
    <row r="160" spans="1:2" s="673" customFormat="1" x14ac:dyDescent="0.15">
      <c r="A160" s="671"/>
      <c r="B160" s="671"/>
    </row>
    <row r="161" spans="1:2" s="673" customFormat="1" x14ac:dyDescent="0.15">
      <c r="A161" s="671"/>
      <c r="B161" s="671"/>
    </row>
    <row r="162" spans="1:2" s="673" customFormat="1" x14ac:dyDescent="0.15">
      <c r="A162" s="671"/>
      <c r="B162" s="671"/>
    </row>
    <row r="163" spans="1:2" s="673" customFormat="1" x14ac:dyDescent="0.15">
      <c r="A163" s="671"/>
      <c r="B163" s="671"/>
    </row>
    <row r="164" spans="1:2" s="673" customFormat="1" x14ac:dyDescent="0.15">
      <c r="A164" s="671"/>
      <c r="B164" s="671"/>
    </row>
    <row r="165" spans="1:2" s="673" customFormat="1" x14ac:dyDescent="0.15">
      <c r="A165" s="671"/>
      <c r="B165" s="671"/>
    </row>
    <row r="166" spans="1:2" s="673" customFormat="1" x14ac:dyDescent="0.15">
      <c r="A166" s="671"/>
      <c r="B166" s="671"/>
    </row>
    <row r="167" spans="1:2" s="673" customFormat="1" x14ac:dyDescent="0.15">
      <c r="A167" s="671"/>
      <c r="B167" s="671"/>
    </row>
    <row r="168" spans="1:2" s="673" customFormat="1" x14ac:dyDescent="0.15">
      <c r="A168" s="671"/>
      <c r="B168" s="671"/>
    </row>
    <row r="169" spans="1:2" s="673" customFormat="1" x14ac:dyDescent="0.15">
      <c r="A169" s="671"/>
      <c r="B169" s="671"/>
    </row>
    <row r="170" spans="1:2" s="673" customFormat="1" x14ac:dyDescent="0.15">
      <c r="A170" s="671"/>
      <c r="B170" s="671"/>
    </row>
    <row r="171" spans="1:2" s="673" customFormat="1" x14ac:dyDescent="0.15">
      <c r="A171" s="671"/>
      <c r="B171" s="671"/>
    </row>
    <row r="172" spans="1:2" s="673" customFormat="1" x14ac:dyDescent="0.15">
      <c r="A172" s="671"/>
      <c r="B172" s="671"/>
    </row>
    <row r="173" spans="1:2" s="673" customFormat="1" x14ac:dyDescent="0.15">
      <c r="A173" s="671"/>
      <c r="B173" s="671"/>
    </row>
    <row r="174" spans="1:2" s="673" customFormat="1" x14ac:dyDescent="0.15">
      <c r="A174" s="671"/>
      <c r="B174" s="671"/>
    </row>
    <row r="175" spans="1:2" s="673" customFormat="1" x14ac:dyDescent="0.15">
      <c r="A175" s="671"/>
      <c r="B175" s="671"/>
    </row>
    <row r="176" spans="1:2" s="673" customFormat="1" x14ac:dyDescent="0.15">
      <c r="A176" s="671"/>
      <c r="B176" s="671"/>
    </row>
    <row r="177" spans="1:2" s="673" customFormat="1" x14ac:dyDescent="0.15">
      <c r="A177" s="671"/>
      <c r="B177" s="671"/>
    </row>
    <row r="178" spans="1:2" s="673" customFormat="1" x14ac:dyDescent="0.15">
      <c r="A178" s="671"/>
      <c r="B178" s="671"/>
    </row>
    <row r="179" spans="1:2" s="673" customFormat="1" x14ac:dyDescent="0.15">
      <c r="A179" s="671"/>
      <c r="B179" s="671"/>
    </row>
    <row r="180" spans="1:2" s="673" customFormat="1" x14ac:dyDescent="0.15">
      <c r="A180" s="671"/>
      <c r="B180" s="671"/>
    </row>
    <row r="181" spans="1:2" s="673" customFormat="1" x14ac:dyDescent="0.15">
      <c r="A181" s="671"/>
      <c r="B181" s="671"/>
    </row>
    <row r="182" spans="1:2" s="673" customFormat="1" x14ac:dyDescent="0.15">
      <c r="A182" s="671"/>
      <c r="B182" s="671"/>
    </row>
    <row r="183" spans="1:2" s="673" customFormat="1" x14ac:dyDescent="0.15">
      <c r="A183" s="671"/>
      <c r="B183" s="671"/>
    </row>
    <row r="184" spans="1:2" s="673" customFormat="1" x14ac:dyDescent="0.15">
      <c r="A184" s="671"/>
      <c r="B184" s="671"/>
    </row>
    <row r="185" spans="1:2" s="673" customFormat="1" x14ac:dyDescent="0.15">
      <c r="A185" s="671"/>
      <c r="B185" s="671"/>
    </row>
    <row r="186" spans="1:2" s="673" customFormat="1" x14ac:dyDescent="0.15">
      <c r="A186" s="671"/>
      <c r="B186" s="671"/>
    </row>
    <row r="187" spans="1:2" s="673" customFormat="1" x14ac:dyDescent="0.15">
      <c r="A187" s="671"/>
      <c r="B187" s="671"/>
    </row>
    <row r="188" spans="1:2" s="673" customFormat="1" x14ac:dyDescent="0.15">
      <c r="A188" s="671"/>
      <c r="B188" s="671"/>
    </row>
    <row r="189" spans="1:2" s="673" customFormat="1" x14ac:dyDescent="0.15">
      <c r="A189" s="671"/>
      <c r="B189" s="671"/>
    </row>
    <row r="190" spans="1:2" s="673" customFormat="1" x14ac:dyDescent="0.15">
      <c r="A190" s="671"/>
      <c r="B190" s="671"/>
    </row>
    <row r="191" spans="1:2" s="673" customFormat="1" x14ac:dyDescent="0.15">
      <c r="A191" s="671"/>
      <c r="B191" s="671"/>
    </row>
    <row r="192" spans="1:2" s="673" customFormat="1" x14ac:dyDescent="0.15">
      <c r="A192" s="671"/>
      <c r="B192" s="671"/>
    </row>
    <row r="193" spans="1:2" s="673" customFormat="1" x14ac:dyDescent="0.15">
      <c r="A193" s="671"/>
      <c r="B193" s="671"/>
    </row>
    <row r="194" spans="1:2" s="673" customFormat="1" x14ac:dyDescent="0.15">
      <c r="A194" s="671"/>
      <c r="B194" s="671"/>
    </row>
    <row r="195" spans="1:2" s="673" customFormat="1" x14ac:dyDescent="0.15">
      <c r="A195" s="671"/>
      <c r="B195" s="671"/>
    </row>
    <row r="196" spans="1:2" s="673" customFormat="1" x14ac:dyDescent="0.15">
      <c r="A196" s="671"/>
      <c r="B196" s="671"/>
    </row>
    <row r="197" spans="1:2" s="673" customFormat="1" x14ac:dyDescent="0.15">
      <c r="A197" s="671"/>
      <c r="B197" s="671"/>
    </row>
    <row r="198" spans="1:2" s="673" customFormat="1" x14ac:dyDescent="0.15">
      <c r="A198" s="671"/>
      <c r="B198" s="671"/>
    </row>
    <row r="199" spans="1:2" s="673" customFormat="1" x14ac:dyDescent="0.15">
      <c r="A199" s="671"/>
      <c r="B199" s="671"/>
    </row>
    <row r="200" spans="1:2" s="673" customFormat="1" x14ac:dyDescent="0.15">
      <c r="A200" s="671"/>
      <c r="B200" s="671"/>
    </row>
    <row r="201" spans="1:2" s="673" customFormat="1" x14ac:dyDescent="0.15">
      <c r="A201" s="671"/>
      <c r="B201" s="671"/>
    </row>
    <row r="202" spans="1:2" s="673" customFormat="1" x14ac:dyDescent="0.15">
      <c r="A202" s="671"/>
      <c r="B202" s="671"/>
    </row>
    <row r="203" spans="1:2" s="673" customFormat="1" x14ac:dyDescent="0.15">
      <c r="A203" s="671"/>
      <c r="B203" s="671"/>
    </row>
    <row r="204" spans="1:2" s="673" customFormat="1" x14ac:dyDescent="0.15">
      <c r="A204" s="671"/>
      <c r="B204" s="671"/>
    </row>
    <row r="205" spans="1:2" s="673" customFormat="1" x14ac:dyDescent="0.15">
      <c r="A205" s="671"/>
      <c r="B205" s="671"/>
    </row>
    <row r="206" spans="1:2" s="673" customFormat="1" x14ac:dyDescent="0.15">
      <c r="A206" s="671"/>
      <c r="B206" s="671"/>
    </row>
    <row r="207" spans="1:2" s="673" customFormat="1" x14ac:dyDescent="0.15">
      <c r="A207" s="671"/>
      <c r="B207" s="671"/>
    </row>
    <row r="208" spans="1:2" s="673" customFormat="1" x14ac:dyDescent="0.15">
      <c r="A208" s="671"/>
      <c r="B208" s="671"/>
    </row>
    <row r="209" spans="1:2" s="673" customFormat="1" x14ac:dyDescent="0.15">
      <c r="A209" s="671"/>
      <c r="B209" s="671"/>
    </row>
    <row r="210" spans="1:2" s="673" customFormat="1" x14ac:dyDescent="0.15">
      <c r="A210" s="671"/>
      <c r="B210" s="671"/>
    </row>
    <row r="211" spans="1:2" s="673" customFormat="1" x14ac:dyDescent="0.15">
      <c r="A211" s="671"/>
      <c r="B211" s="671"/>
    </row>
    <row r="212" spans="1:2" s="673" customFormat="1" x14ac:dyDescent="0.15">
      <c r="A212" s="671"/>
      <c r="B212" s="671"/>
    </row>
    <row r="213" spans="1:2" s="673" customFormat="1" x14ac:dyDescent="0.15">
      <c r="A213" s="671"/>
      <c r="B213" s="671"/>
    </row>
    <row r="214" spans="1:2" s="673" customFormat="1" x14ac:dyDescent="0.15">
      <c r="A214" s="671"/>
      <c r="B214" s="671"/>
    </row>
    <row r="215" spans="1:2" s="673" customFormat="1" x14ac:dyDescent="0.15">
      <c r="A215" s="671"/>
      <c r="B215" s="671"/>
    </row>
    <row r="216" spans="1:2" s="673" customFormat="1" x14ac:dyDescent="0.15">
      <c r="A216" s="671"/>
      <c r="B216" s="671"/>
    </row>
    <row r="217" spans="1:2" s="673" customFormat="1" x14ac:dyDescent="0.15">
      <c r="A217" s="671"/>
      <c r="B217" s="671"/>
    </row>
    <row r="218" spans="1:2" s="673" customFormat="1" x14ac:dyDescent="0.15">
      <c r="A218" s="671"/>
      <c r="B218" s="671"/>
    </row>
    <row r="219" spans="1:2" s="673" customFormat="1" x14ac:dyDescent="0.15">
      <c r="A219" s="671"/>
      <c r="B219" s="671"/>
    </row>
    <row r="220" spans="1:2" s="673" customFormat="1" x14ac:dyDescent="0.15">
      <c r="A220" s="671"/>
      <c r="B220" s="671"/>
    </row>
    <row r="221" spans="1:2" s="673" customFormat="1" x14ac:dyDescent="0.15">
      <c r="A221" s="671"/>
      <c r="B221" s="671"/>
    </row>
    <row r="222" spans="1:2" s="673" customFormat="1" x14ac:dyDescent="0.15">
      <c r="A222" s="671"/>
      <c r="B222" s="671"/>
    </row>
    <row r="223" spans="1:2" s="673" customFormat="1" x14ac:dyDescent="0.15">
      <c r="A223" s="671"/>
      <c r="B223" s="671"/>
    </row>
    <row r="224" spans="1:2" s="673" customFormat="1" x14ac:dyDescent="0.15">
      <c r="A224" s="671"/>
      <c r="B224" s="671"/>
    </row>
    <row r="225" spans="1:2" s="673" customFormat="1" x14ac:dyDescent="0.15">
      <c r="A225" s="671"/>
      <c r="B225" s="671"/>
    </row>
    <row r="226" spans="1:2" s="673" customFormat="1" x14ac:dyDescent="0.15">
      <c r="A226" s="671"/>
      <c r="B226" s="671"/>
    </row>
    <row r="227" spans="1:2" s="673" customFormat="1" x14ac:dyDescent="0.15">
      <c r="A227" s="671"/>
      <c r="B227" s="671"/>
    </row>
    <row r="228" spans="1:2" s="673" customFormat="1" x14ac:dyDescent="0.15">
      <c r="A228" s="671"/>
      <c r="B228" s="671"/>
    </row>
    <row r="229" spans="1:2" s="673" customFormat="1" x14ac:dyDescent="0.15">
      <c r="A229" s="671"/>
      <c r="B229" s="671"/>
    </row>
    <row r="230" spans="1:2" s="673" customFormat="1" x14ac:dyDescent="0.15">
      <c r="A230" s="671"/>
      <c r="B230" s="671"/>
    </row>
  </sheetData>
  <customSheetViews>
    <customSheetView guid="{F1B267DB-70DC-6F42-AC92-32AC1AD9EEAB}" fitToPage="1" topLeftCell="S1">
      <selection activeCell="AE7" sqref="AE7"/>
      <pageMargins left="0.7" right="0.7" top="0.75" bottom="0.75" header="0.3" footer="0.3"/>
      <pageSetup scale="49" fitToWidth="2" fitToHeight="2" orientation="landscape" r:id="rId1"/>
      <headerFooter>
        <oddFooter>&amp;LFGBC Commercial Certification&amp;C&amp;G&amp;RPage &amp;P of &amp;N</oddFooter>
      </headerFooter>
    </customSheetView>
  </customSheetViews>
  <mergeCells count="2">
    <mergeCell ref="C3:F3"/>
    <mergeCell ref="C4:F4"/>
  </mergeCells>
  <pageMargins left="0.7" right="0.7" top="0.75" bottom="0.75" header="0.3" footer="0.3"/>
  <pageSetup scale="49" fitToWidth="2" fitToHeight="2" orientation="landscape" r:id="rId2"/>
  <headerFooter>
    <oddFooter>&amp;LFGBC Commercial Certification&amp;C&amp;G&amp;RPage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256"/>
  <sheetViews>
    <sheetView zoomScaleNormal="100" zoomScaleSheetLayoutView="75" zoomScalePageLayoutView="120" workbookViewId="0">
      <selection activeCell="H37" sqref="H37"/>
    </sheetView>
  </sheetViews>
  <sheetFormatPr baseColWidth="10" defaultColWidth="8.83203125" defaultRowHeight="14" x14ac:dyDescent="0.15"/>
  <cols>
    <col min="1" max="1" width="8.33203125" style="309" customWidth="1"/>
    <col min="2" max="2" width="8.33203125" style="2" customWidth="1"/>
    <col min="3" max="3" width="10" style="309" bestFit="1" customWidth="1"/>
    <col min="4" max="4" width="8.33203125" style="4" customWidth="1"/>
    <col min="5" max="5" width="40.33203125" style="4" customWidth="1"/>
    <col min="6" max="6" width="8.33203125" style="4" customWidth="1"/>
    <col min="7" max="7" width="57.83203125" style="4" customWidth="1"/>
    <col min="8" max="8" width="51.33203125" style="4" customWidth="1"/>
    <col min="9" max="9" width="42.83203125" style="410" customWidth="1"/>
    <col min="10" max="20" width="8.83203125" style="4" hidden="1" customWidth="1"/>
    <col min="21" max="23" width="0" style="4" hidden="1" customWidth="1"/>
    <col min="24" max="16384" width="8.83203125" style="4"/>
  </cols>
  <sheetData>
    <row r="1" spans="1:21" ht="18.75" customHeight="1" x14ac:dyDescent="0.15">
      <c r="A1" s="2168" t="s">
        <v>762</v>
      </c>
      <c r="B1" s="2168"/>
      <c r="C1" s="2168"/>
      <c r="D1" s="2168"/>
      <c r="E1" s="2168"/>
      <c r="F1" s="2168"/>
      <c r="G1" s="2168"/>
      <c r="H1" s="2169"/>
      <c r="I1" s="1501"/>
    </row>
    <row r="2" spans="1:21" x14ac:dyDescent="0.15">
      <c r="A2" s="2170" t="s">
        <v>1603</v>
      </c>
      <c r="B2" s="2170"/>
      <c r="C2" s="2170"/>
      <c r="D2" s="2170"/>
      <c r="E2" s="2170"/>
      <c r="F2" s="2170"/>
      <c r="G2" s="2170"/>
      <c r="H2" s="2171"/>
      <c r="I2" s="1452"/>
    </row>
    <row r="3" spans="1:21" ht="68" customHeight="1" thickBot="1" x14ac:dyDescent="0.2">
      <c r="A3" s="2172" t="s">
        <v>2115</v>
      </c>
      <c r="B3" s="2172"/>
      <c r="C3" s="2172"/>
      <c r="D3" s="2172"/>
      <c r="E3" s="2172"/>
      <c r="F3" s="2172"/>
      <c r="G3" s="2172"/>
      <c r="H3" s="1862"/>
      <c r="I3" s="1452"/>
    </row>
    <row r="4" spans="1:21" ht="24.75" customHeight="1" x14ac:dyDescent="0.15">
      <c r="A4" s="1876" t="s">
        <v>508</v>
      </c>
      <c r="B4" s="1877"/>
      <c r="C4" s="1877"/>
      <c r="D4" s="1892" t="s">
        <v>763</v>
      </c>
      <c r="E4" s="1892"/>
      <c r="F4" s="1892" t="s">
        <v>360</v>
      </c>
      <c r="G4" s="1892"/>
      <c r="H4" s="1892" t="s">
        <v>1398</v>
      </c>
      <c r="I4" s="2092" t="s">
        <v>2081</v>
      </c>
    </row>
    <row r="5" spans="1:21" ht="46.25" customHeight="1" x14ac:dyDescent="0.15">
      <c r="A5" s="1878"/>
      <c r="B5" s="424" t="s">
        <v>176</v>
      </c>
      <c r="C5" s="424" t="s">
        <v>1167</v>
      </c>
      <c r="D5" s="1893"/>
      <c r="E5" s="1893"/>
      <c r="F5" s="1893"/>
      <c r="G5" s="1893"/>
      <c r="H5" s="1893"/>
      <c r="I5" s="2093"/>
    </row>
    <row r="6" spans="1:21" ht="16.5" customHeight="1" x14ac:dyDescent="0.15">
      <c r="A6" s="1878"/>
      <c r="B6" s="843">
        <f>B8+B19+B23+B27+B29</f>
        <v>49</v>
      </c>
      <c r="C6" s="541">
        <f>SUM(C8,C19,C23,C27,C29)</f>
        <v>0</v>
      </c>
      <c r="D6" s="1893"/>
      <c r="E6" s="1893"/>
      <c r="F6" s="1893"/>
      <c r="G6" s="1893"/>
      <c r="H6" s="1893"/>
      <c r="I6" s="2093"/>
    </row>
    <row r="7" spans="1:21" ht="16.5" customHeight="1" x14ac:dyDescent="0.15">
      <c r="A7" s="1028"/>
      <c r="B7" s="898"/>
      <c r="C7" s="899"/>
      <c r="D7" s="2163" t="s">
        <v>1169</v>
      </c>
      <c r="E7" s="2164"/>
      <c r="F7" s="2164"/>
      <c r="G7" s="2165"/>
      <c r="H7" s="46"/>
      <c r="I7" s="1524"/>
    </row>
    <row r="8" spans="1:21" ht="15" customHeight="1" x14ac:dyDescent="0.15">
      <c r="A8" s="858" t="s">
        <v>764</v>
      </c>
      <c r="B8" s="843">
        <v>23</v>
      </c>
      <c r="C8" s="541">
        <f>SUM(C9:C18)</f>
        <v>0</v>
      </c>
      <c r="D8" s="2157" t="s">
        <v>766</v>
      </c>
      <c r="E8" s="2157"/>
      <c r="F8" s="2157"/>
      <c r="G8" s="2157"/>
      <c r="H8" s="1445"/>
      <c r="I8" s="1518"/>
    </row>
    <row r="9" spans="1:21" ht="45" x14ac:dyDescent="0.15">
      <c r="A9" s="238" t="s">
        <v>1397</v>
      </c>
      <c r="B9" s="318">
        <v>3</v>
      </c>
      <c r="C9" s="542"/>
      <c r="D9" s="2158" t="s">
        <v>225</v>
      </c>
      <c r="E9" s="2158"/>
      <c r="F9" s="2158" t="s">
        <v>840</v>
      </c>
      <c r="G9" s="2158"/>
      <c r="H9" s="1522" t="s">
        <v>1691</v>
      </c>
      <c r="I9" s="1654"/>
    </row>
    <row r="10" spans="1:21" ht="40" customHeight="1" x14ac:dyDescent="0.15">
      <c r="A10" s="238" t="s">
        <v>1387</v>
      </c>
      <c r="B10" s="318">
        <v>3</v>
      </c>
      <c r="C10" s="542"/>
      <c r="D10" s="2158" t="s">
        <v>832</v>
      </c>
      <c r="E10" s="2158"/>
      <c r="F10" s="2158" t="s">
        <v>841</v>
      </c>
      <c r="G10" s="2158"/>
      <c r="H10" s="1522" t="s">
        <v>1692</v>
      </c>
      <c r="I10" s="1651"/>
    </row>
    <row r="11" spans="1:21" ht="31" customHeight="1" x14ac:dyDescent="0.15">
      <c r="A11" s="1968" t="s">
        <v>1388</v>
      </c>
      <c r="B11" s="2106" t="s">
        <v>2061</v>
      </c>
      <c r="C11" s="2055"/>
      <c r="D11" s="2159" t="s">
        <v>220</v>
      </c>
      <c r="E11" s="2159"/>
      <c r="F11" s="2159" t="s">
        <v>2013</v>
      </c>
      <c r="G11" s="2159"/>
      <c r="H11" s="2176" t="s">
        <v>1626</v>
      </c>
      <c r="I11" s="1899"/>
    </row>
    <row r="12" spans="1:21" ht="15" customHeight="1" x14ac:dyDescent="0.15">
      <c r="A12" s="2173"/>
      <c r="B12" s="2174"/>
      <c r="C12" s="2175"/>
      <c r="D12" s="24" t="s">
        <v>2014</v>
      </c>
      <c r="E12" s="1928" t="s">
        <v>2089</v>
      </c>
      <c r="F12" s="1929"/>
      <c r="G12" s="2178"/>
      <c r="H12" s="2177"/>
      <c r="I12" s="1899"/>
      <c r="L12" s="410"/>
      <c r="N12" s="1101"/>
      <c r="O12" s="1101"/>
      <c r="P12" s="410"/>
      <c r="Q12" s="410"/>
      <c r="R12" s="410"/>
      <c r="S12" s="1101"/>
      <c r="T12" s="1101"/>
      <c r="U12" s="1101"/>
    </row>
    <row r="13" spans="1:21" ht="15" x14ac:dyDescent="0.15">
      <c r="A13" s="2173"/>
      <c r="B13" s="2174"/>
      <c r="C13" s="2175"/>
      <c r="D13" s="24" t="s">
        <v>2015</v>
      </c>
      <c r="E13" s="1928" t="s">
        <v>2016</v>
      </c>
      <c r="F13" s="1929"/>
      <c r="G13" s="2178"/>
      <c r="H13" s="2177"/>
      <c r="I13" s="1899"/>
      <c r="L13" s="410"/>
      <c r="N13" s="1101"/>
      <c r="O13" s="1101"/>
      <c r="P13" s="410"/>
      <c r="Q13" s="410"/>
      <c r="R13" s="410"/>
      <c r="S13" s="1101"/>
      <c r="T13" s="1101"/>
      <c r="U13" s="1101"/>
    </row>
    <row r="14" spans="1:21" ht="15" customHeight="1" x14ac:dyDescent="0.15">
      <c r="A14" s="2173"/>
      <c r="B14" s="2174"/>
      <c r="C14" s="2175"/>
      <c r="D14" s="24" t="s">
        <v>2070</v>
      </c>
      <c r="E14" s="1928" t="s">
        <v>2017</v>
      </c>
      <c r="F14" s="1929"/>
      <c r="G14" s="2178"/>
      <c r="H14" s="2177"/>
      <c r="I14" s="1899"/>
      <c r="L14" s="410"/>
      <c r="N14" s="1101"/>
      <c r="O14" s="1101"/>
      <c r="P14" s="410"/>
      <c r="Q14" s="410"/>
      <c r="R14" s="410"/>
      <c r="S14" s="1101"/>
      <c r="T14" s="1101"/>
      <c r="U14" s="1101"/>
    </row>
    <row r="15" spans="1:21" ht="15" customHeight="1" x14ac:dyDescent="0.15">
      <c r="A15" s="2173"/>
      <c r="B15" s="2174"/>
      <c r="C15" s="2175"/>
      <c r="D15" s="24" t="s">
        <v>2069</v>
      </c>
      <c r="E15" s="1928" t="s">
        <v>2018</v>
      </c>
      <c r="F15" s="1929"/>
      <c r="G15" s="2178"/>
      <c r="H15" s="2177"/>
      <c r="I15" s="1899"/>
      <c r="L15" s="410"/>
      <c r="N15" s="1101"/>
      <c r="O15" s="1101"/>
      <c r="P15" s="410"/>
      <c r="Q15" s="410"/>
      <c r="R15" s="410"/>
      <c r="S15" s="1101"/>
      <c r="T15" s="1101"/>
      <c r="U15" s="1101"/>
    </row>
    <row r="16" spans="1:21" ht="45" customHeight="1" x14ac:dyDescent="0.15">
      <c r="A16" s="238" t="s">
        <v>1389</v>
      </c>
      <c r="B16" s="318">
        <v>3</v>
      </c>
      <c r="C16" s="542"/>
      <c r="D16" s="2159" t="s">
        <v>222</v>
      </c>
      <c r="E16" s="2159"/>
      <c r="F16" s="2159" t="s">
        <v>902</v>
      </c>
      <c r="G16" s="2159"/>
      <c r="H16" s="1522" t="s">
        <v>1693</v>
      </c>
      <c r="I16" s="1651"/>
    </row>
    <row r="17" spans="1:12" ht="56" customHeight="1" x14ac:dyDescent="0.15">
      <c r="A17" s="238" t="s">
        <v>1390</v>
      </c>
      <c r="B17" s="318">
        <v>5</v>
      </c>
      <c r="C17" s="542"/>
      <c r="D17" s="2159" t="s">
        <v>2095</v>
      </c>
      <c r="E17" s="2159"/>
      <c r="F17" s="2159" t="s">
        <v>875</v>
      </c>
      <c r="G17" s="2159"/>
      <c r="H17" s="1522" t="s">
        <v>1694</v>
      </c>
      <c r="I17" s="1654"/>
    </row>
    <row r="18" spans="1:12" ht="103" customHeight="1" x14ac:dyDescent="0.15">
      <c r="A18" s="238" t="s">
        <v>2019</v>
      </c>
      <c r="B18" s="1409" t="s">
        <v>2051</v>
      </c>
      <c r="C18" s="542"/>
      <c r="D18" s="2159" t="s">
        <v>2020</v>
      </c>
      <c r="E18" s="2159"/>
      <c r="F18" s="2159" t="s">
        <v>2102</v>
      </c>
      <c r="G18" s="2159"/>
      <c r="H18" s="1522" t="s">
        <v>2021</v>
      </c>
      <c r="I18" s="1651"/>
    </row>
    <row r="19" spans="1:12" ht="15" customHeight="1" x14ac:dyDescent="0.15">
      <c r="A19" s="858" t="s">
        <v>772</v>
      </c>
      <c r="B19" s="843">
        <v>9</v>
      </c>
      <c r="C19" s="541">
        <f>SUM(C20:C22)</f>
        <v>0</v>
      </c>
      <c r="D19" s="2157" t="s">
        <v>228</v>
      </c>
      <c r="E19" s="2157"/>
      <c r="F19" s="2157"/>
      <c r="G19" s="2157"/>
      <c r="H19" s="1445"/>
      <c r="I19" s="1518"/>
    </row>
    <row r="20" spans="1:12" ht="235" customHeight="1" x14ac:dyDescent="0.15">
      <c r="A20" s="238" t="s">
        <v>1391</v>
      </c>
      <c r="B20" s="318">
        <v>3</v>
      </c>
      <c r="C20" s="542"/>
      <c r="D20" s="2159" t="s">
        <v>37</v>
      </c>
      <c r="E20" s="2159"/>
      <c r="F20" s="2159" t="s">
        <v>2022</v>
      </c>
      <c r="G20" s="2159"/>
      <c r="H20" s="46" t="s">
        <v>2023</v>
      </c>
      <c r="I20" s="1651"/>
    </row>
    <row r="21" spans="1:12" ht="42.75" customHeight="1" x14ac:dyDescent="0.15">
      <c r="A21" s="238" t="s">
        <v>1392</v>
      </c>
      <c r="B21" s="318">
        <v>3</v>
      </c>
      <c r="C21" s="542"/>
      <c r="D21" s="2159" t="s">
        <v>227</v>
      </c>
      <c r="E21" s="2159"/>
      <c r="F21" s="2159" t="s">
        <v>903</v>
      </c>
      <c r="G21" s="2159"/>
      <c r="H21" s="46" t="s">
        <v>1628</v>
      </c>
      <c r="I21" s="1651"/>
    </row>
    <row r="22" spans="1:12" ht="102" customHeight="1" x14ac:dyDescent="0.15">
      <c r="A22" s="238" t="s">
        <v>1393</v>
      </c>
      <c r="B22" s="318">
        <v>3</v>
      </c>
      <c r="C22" s="542"/>
      <c r="D22" s="2159" t="s">
        <v>195</v>
      </c>
      <c r="E22" s="2159"/>
      <c r="F22" s="2159" t="s">
        <v>904</v>
      </c>
      <c r="G22" s="2159"/>
      <c r="H22" s="1523" t="s">
        <v>1629</v>
      </c>
      <c r="I22" s="1654"/>
    </row>
    <row r="23" spans="1:12" ht="24.75" customHeight="1" x14ac:dyDescent="0.15">
      <c r="A23" s="858" t="s">
        <v>776</v>
      </c>
      <c r="B23" s="843">
        <v>9</v>
      </c>
      <c r="C23" s="541">
        <f>SUM(C24:C26)</f>
        <v>0</v>
      </c>
      <c r="D23" s="2157" t="s">
        <v>780</v>
      </c>
      <c r="E23" s="2157"/>
      <c r="F23" s="2157"/>
      <c r="G23" s="2157"/>
      <c r="H23" s="1445"/>
      <c r="I23" s="1518" t="s">
        <v>1767</v>
      </c>
    </row>
    <row r="24" spans="1:12" ht="81" customHeight="1" x14ac:dyDescent="0.15">
      <c r="A24" s="238" t="s">
        <v>1394</v>
      </c>
      <c r="B24" s="1409" t="s">
        <v>2059</v>
      </c>
      <c r="C24" s="542"/>
      <c r="D24" s="2159" t="s">
        <v>843</v>
      </c>
      <c r="E24" s="2159"/>
      <c r="F24" s="2159" t="s">
        <v>2039</v>
      </c>
      <c r="G24" s="2159"/>
      <c r="H24" s="46" t="s">
        <v>1630</v>
      </c>
      <c r="I24" s="1654"/>
    </row>
    <row r="25" spans="1:12" ht="106" customHeight="1" x14ac:dyDescent="0.15">
      <c r="A25" s="238" t="s">
        <v>1395</v>
      </c>
      <c r="B25" s="1409" t="s">
        <v>2061</v>
      </c>
      <c r="C25" s="542"/>
      <c r="D25" s="2159" t="s">
        <v>2024</v>
      </c>
      <c r="E25" s="2159"/>
      <c r="F25" s="2159" t="s">
        <v>2103</v>
      </c>
      <c r="G25" s="2159"/>
      <c r="H25" s="46" t="s">
        <v>2125</v>
      </c>
      <c r="I25" s="1654"/>
    </row>
    <row r="26" spans="1:12" ht="57" customHeight="1" x14ac:dyDescent="0.15">
      <c r="A26" s="238" t="s">
        <v>1396</v>
      </c>
      <c r="B26" s="318">
        <v>2</v>
      </c>
      <c r="C26" s="542"/>
      <c r="D26" s="2159" t="s">
        <v>2025</v>
      </c>
      <c r="E26" s="2159"/>
      <c r="F26" s="2159" t="s">
        <v>2026</v>
      </c>
      <c r="G26" s="2159"/>
      <c r="H26" s="46" t="s">
        <v>1631</v>
      </c>
      <c r="I26" s="1651"/>
    </row>
    <row r="27" spans="1:12" ht="24.75" customHeight="1" x14ac:dyDescent="0.15">
      <c r="A27" s="858" t="s">
        <v>877</v>
      </c>
      <c r="B27" s="843">
        <f>B28</f>
        <v>2</v>
      </c>
      <c r="C27" s="541">
        <f>SUM(C28)</f>
        <v>0</v>
      </c>
      <c r="D27" s="2157" t="s">
        <v>1310</v>
      </c>
      <c r="E27" s="2157"/>
      <c r="F27" s="2157"/>
      <c r="G27" s="2157"/>
      <c r="H27" s="1445"/>
      <c r="I27" s="1518"/>
    </row>
    <row r="28" spans="1:12" ht="102" customHeight="1" x14ac:dyDescent="0.15">
      <c r="A28" s="238"/>
      <c r="B28" s="318">
        <v>2</v>
      </c>
      <c r="C28" s="542"/>
      <c r="D28" s="2159" t="s">
        <v>1311</v>
      </c>
      <c r="E28" s="2159"/>
      <c r="F28" s="2159" t="s">
        <v>1632</v>
      </c>
      <c r="G28" s="2159"/>
      <c r="H28" s="46" t="s">
        <v>1695</v>
      </c>
      <c r="I28" s="1651"/>
    </row>
    <row r="29" spans="1:12" ht="24.75" customHeight="1" x14ac:dyDescent="0.15">
      <c r="A29" s="858" t="s">
        <v>2028</v>
      </c>
      <c r="B29" s="843">
        <v>6</v>
      </c>
      <c r="C29" s="541">
        <f>SUM(C30,C31,C35,C36)</f>
        <v>0</v>
      </c>
      <c r="D29" s="2157" t="s">
        <v>2027</v>
      </c>
      <c r="E29" s="2157"/>
      <c r="F29" s="2157"/>
      <c r="G29" s="2157"/>
      <c r="H29" s="1445"/>
      <c r="I29" s="1518"/>
    </row>
    <row r="30" spans="1:12" ht="60" x14ac:dyDescent="0.15">
      <c r="A30" s="238" t="s">
        <v>2029</v>
      </c>
      <c r="B30" s="318">
        <v>1</v>
      </c>
      <c r="C30" s="542"/>
      <c r="D30" s="2159" t="s">
        <v>2030</v>
      </c>
      <c r="E30" s="2159"/>
      <c r="F30" s="2159" t="s">
        <v>2031</v>
      </c>
      <c r="G30" s="2159"/>
      <c r="H30" s="46" t="s">
        <v>2079</v>
      </c>
      <c r="I30" s="1654"/>
    </row>
    <row r="31" spans="1:12" ht="73" customHeight="1" x14ac:dyDescent="0.15">
      <c r="A31" s="1936" t="s">
        <v>2032</v>
      </c>
      <c r="B31" s="1946" t="s">
        <v>2052</v>
      </c>
      <c r="C31" s="1949"/>
      <c r="D31" s="2159" t="s">
        <v>2033</v>
      </c>
      <c r="E31" s="2159"/>
      <c r="F31" s="2159" t="s">
        <v>2034</v>
      </c>
      <c r="G31" s="2163"/>
      <c r="H31" s="2159" t="s">
        <v>2035</v>
      </c>
      <c r="I31" s="2181"/>
      <c r="L31" s="4" t="s">
        <v>1599</v>
      </c>
    </row>
    <row r="32" spans="1:12" ht="15.75" customHeight="1" x14ac:dyDescent="0.15">
      <c r="A32" s="1937"/>
      <c r="B32" s="1947"/>
      <c r="C32" s="1950"/>
      <c r="D32" s="32" t="s">
        <v>557</v>
      </c>
      <c r="E32" s="1864" t="s">
        <v>2036</v>
      </c>
      <c r="F32" s="1864"/>
      <c r="G32" s="1927"/>
      <c r="H32" s="2182"/>
      <c r="I32" s="1899"/>
      <c r="J32" s="410"/>
    </row>
    <row r="33" spans="1:23" ht="15.75" customHeight="1" x14ac:dyDescent="0.15">
      <c r="A33" s="1937"/>
      <c r="B33" s="1947"/>
      <c r="C33" s="1950"/>
      <c r="D33" s="32" t="s">
        <v>799</v>
      </c>
      <c r="E33" s="1864" t="s">
        <v>2037</v>
      </c>
      <c r="F33" s="1864"/>
      <c r="G33" s="1927"/>
      <c r="H33" s="2182"/>
      <c r="I33" s="1899"/>
      <c r="J33" s="410"/>
    </row>
    <row r="34" spans="1:23" ht="15.75" customHeight="1" x14ac:dyDescent="0.15">
      <c r="A34" s="1938"/>
      <c r="B34" s="1948"/>
      <c r="C34" s="1951"/>
      <c r="D34" s="32" t="s">
        <v>558</v>
      </c>
      <c r="E34" s="1864" t="s">
        <v>2038</v>
      </c>
      <c r="F34" s="1864"/>
      <c r="G34" s="1927"/>
      <c r="H34" s="2182"/>
      <c r="I34" s="1899"/>
      <c r="J34" s="410"/>
    </row>
    <row r="35" spans="1:23" ht="15" x14ac:dyDescent="0.2">
      <c r="A35" s="238" t="s">
        <v>2062</v>
      </c>
      <c r="B35" s="318">
        <v>1</v>
      </c>
      <c r="C35" s="542"/>
      <c r="D35" s="2159" t="s">
        <v>2063</v>
      </c>
      <c r="E35" s="2159"/>
      <c r="F35" s="2159" t="s">
        <v>2067</v>
      </c>
      <c r="G35" s="2159"/>
      <c r="H35" s="1694" t="s">
        <v>2064</v>
      </c>
      <c r="I35" s="1424"/>
    </row>
    <row r="36" spans="1:23" ht="43" customHeight="1" thickBot="1" x14ac:dyDescent="0.2">
      <c r="A36" s="241" t="s">
        <v>2065</v>
      </c>
      <c r="B36" s="836">
        <v>1</v>
      </c>
      <c r="C36" s="543"/>
      <c r="D36" s="2166" t="s">
        <v>30</v>
      </c>
      <c r="E36" s="2166"/>
      <c r="F36" s="2166" t="s">
        <v>2066</v>
      </c>
      <c r="G36" s="2167"/>
      <c r="H36" s="1557" t="s">
        <v>2068</v>
      </c>
      <c r="I36" s="1652"/>
    </row>
    <row r="37" spans="1:23" ht="15" customHeight="1" thickBot="1" x14ac:dyDescent="0.2">
      <c r="A37" s="1519" t="s">
        <v>1083</v>
      </c>
      <c r="B37" s="112"/>
      <c r="C37" s="1520"/>
      <c r="D37" s="2160"/>
      <c r="E37" s="2161"/>
      <c r="F37" s="2161"/>
      <c r="G37" s="2162"/>
      <c r="I37" s="996"/>
      <c r="W37" s="410"/>
    </row>
    <row r="38" spans="1:23" ht="15" customHeight="1" thickBot="1" x14ac:dyDescent="0.2">
      <c r="A38" s="376" t="s">
        <v>492</v>
      </c>
      <c r="B38" s="23"/>
      <c r="C38" s="371"/>
      <c r="D38" s="2156"/>
      <c r="E38" s="2117"/>
      <c r="F38" s="2117"/>
      <c r="G38" s="2118"/>
      <c r="I38" s="996"/>
      <c r="W38" s="410"/>
    </row>
    <row r="39" spans="1:23" ht="15" hidden="1" x14ac:dyDescent="0.15">
      <c r="G39" s="4" t="str">
        <f>Instructions!A5</f>
        <v>Revised 12-26-2024</v>
      </c>
      <c r="I39" s="996"/>
      <c r="P39" s="2"/>
      <c r="W39" s="410"/>
    </row>
    <row r="40" spans="1:23" ht="15" hidden="1" x14ac:dyDescent="0.15">
      <c r="A40" s="4"/>
      <c r="H40" s="787" t="s">
        <v>501</v>
      </c>
      <c r="I40" s="1683"/>
      <c r="J40" s="787" t="s">
        <v>501</v>
      </c>
      <c r="K40" s="787" t="s">
        <v>501</v>
      </c>
      <c r="L40" s="787" t="s">
        <v>501</v>
      </c>
      <c r="M40" s="787" t="s">
        <v>501</v>
      </c>
      <c r="N40" s="787" t="s">
        <v>501</v>
      </c>
      <c r="O40" s="787" t="s">
        <v>501</v>
      </c>
      <c r="P40" s="787" t="s">
        <v>501</v>
      </c>
      <c r="Q40" s="787" t="s">
        <v>501</v>
      </c>
      <c r="R40" s="787" t="s">
        <v>501</v>
      </c>
      <c r="S40" s="787" t="s">
        <v>501</v>
      </c>
      <c r="T40" s="787" t="s">
        <v>501</v>
      </c>
      <c r="U40" s="788"/>
      <c r="W40" s="410"/>
    </row>
    <row r="41" spans="1:23" ht="15" hidden="1" x14ac:dyDescent="0.15">
      <c r="A41" s="90"/>
      <c r="G41" s="1032"/>
      <c r="H41" s="787" t="s">
        <v>230</v>
      </c>
      <c r="I41" s="2179"/>
      <c r="J41" s="787" t="s">
        <v>230</v>
      </c>
      <c r="K41" s="787" t="s">
        <v>230</v>
      </c>
      <c r="L41" s="787" t="s">
        <v>230</v>
      </c>
      <c r="M41" s="787" t="s">
        <v>230</v>
      </c>
      <c r="N41" s="787" t="s">
        <v>230</v>
      </c>
      <c r="O41" s="787" t="s">
        <v>230</v>
      </c>
      <c r="P41" s="787" t="s">
        <v>230</v>
      </c>
      <c r="Q41" s="787" t="s">
        <v>230</v>
      </c>
      <c r="R41" s="787" t="s">
        <v>230</v>
      </c>
      <c r="S41" s="787" t="s">
        <v>230</v>
      </c>
      <c r="T41" s="787" t="s">
        <v>230</v>
      </c>
      <c r="U41" s="788"/>
      <c r="W41" s="410"/>
    </row>
    <row r="42" spans="1:23" hidden="1" x14ac:dyDescent="0.15">
      <c r="A42" s="90"/>
      <c r="G42" s="1032"/>
      <c r="H42" s="787">
        <v>3</v>
      </c>
      <c r="I42" s="2180"/>
      <c r="J42" s="787">
        <v>2</v>
      </c>
      <c r="K42" s="787">
        <v>1</v>
      </c>
      <c r="L42" s="787">
        <v>1</v>
      </c>
      <c r="M42" s="791">
        <v>0.5</v>
      </c>
      <c r="N42" s="787">
        <v>1</v>
      </c>
      <c r="O42" s="791">
        <v>0.85</v>
      </c>
      <c r="P42" s="791">
        <v>0.1</v>
      </c>
      <c r="Q42" s="791">
        <v>0.5</v>
      </c>
      <c r="R42" s="791">
        <v>0.25</v>
      </c>
      <c r="S42" s="791">
        <v>0.05</v>
      </c>
      <c r="T42" s="791">
        <v>0.03</v>
      </c>
      <c r="U42" s="788"/>
      <c r="W42" s="410"/>
    </row>
    <row r="43" spans="1:23" hidden="1" x14ac:dyDescent="0.15">
      <c r="A43" s="317"/>
      <c r="H43" s="787"/>
      <c r="I43" s="2180"/>
      <c r="J43" s="787"/>
      <c r="K43" s="787">
        <v>2</v>
      </c>
      <c r="L43" s="787">
        <v>2</v>
      </c>
      <c r="M43" s="791">
        <v>1</v>
      </c>
      <c r="N43" s="787">
        <v>2</v>
      </c>
      <c r="O43" s="791">
        <v>0.75</v>
      </c>
      <c r="P43" s="791">
        <v>0.2</v>
      </c>
      <c r="Q43" s="791">
        <v>0.75</v>
      </c>
      <c r="R43" s="791">
        <v>0.5</v>
      </c>
      <c r="S43" s="791">
        <v>0.1</v>
      </c>
      <c r="T43" s="791">
        <v>0.05</v>
      </c>
      <c r="U43" s="788"/>
      <c r="W43" s="410"/>
    </row>
    <row r="44" spans="1:23" ht="15" hidden="1" x14ac:dyDescent="0.15">
      <c r="A44" s="90"/>
      <c r="H44" s="787" t="s">
        <v>501</v>
      </c>
      <c r="I44" s="2180"/>
      <c r="J44" s="787"/>
      <c r="K44" s="787">
        <v>3</v>
      </c>
      <c r="L44" s="787">
        <v>3</v>
      </c>
      <c r="M44" s="791">
        <v>1.5</v>
      </c>
      <c r="N44" s="787">
        <v>3</v>
      </c>
      <c r="O44" s="791">
        <v>0.65</v>
      </c>
      <c r="P44" s="791">
        <v>0.3</v>
      </c>
      <c r="Q44" s="791">
        <v>1</v>
      </c>
      <c r="R44" s="791">
        <v>0.75</v>
      </c>
      <c r="S44" s="791">
        <v>0.15</v>
      </c>
      <c r="T44" s="791">
        <v>7.0000000000000007E-2</v>
      </c>
      <c r="U44" s="788"/>
      <c r="W44" s="410"/>
    </row>
    <row r="45" spans="1:23" ht="15" hidden="1" x14ac:dyDescent="0.15">
      <c r="H45" s="787" t="s">
        <v>230</v>
      </c>
      <c r="I45" s="2180"/>
      <c r="J45" s="787" t="s">
        <v>501</v>
      </c>
      <c r="K45" s="787">
        <v>4</v>
      </c>
      <c r="L45" s="787">
        <v>4</v>
      </c>
      <c r="M45" s="787"/>
      <c r="N45" s="2"/>
      <c r="O45" s="787"/>
      <c r="P45" s="787"/>
      <c r="Q45" s="787"/>
      <c r="R45" s="791">
        <v>1</v>
      </c>
      <c r="S45" s="791">
        <v>0.2</v>
      </c>
      <c r="T45" s="788"/>
      <c r="U45" s="788"/>
      <c r="W45" s="410"/>
    </row>
    <row r="46" spans="1:23" ht="15" hidden="1" x14ac:dyDescent="0.15">
      <c r="H46" s="787">
        <v>3</v>
      </c>
      <c r="I46" s="2180"/>
      <c r="J46" s="787" t="s">
        <v>230</v>
      </c>
      <c r="K46" s="2"/>
      <c r="L46" s="787">
        <v>5</v>
      </c>
      <c r="M46" s="787"/>
      <c r="N46" s="787"/>
      <c r="O46" s="787"/>
      <c r="P46" s="787"/>
      <c r="Q46" s="787"/>
      <c r="R46" s="788"/>
      <c r="S46" s="788"/>
      <c r="T46" s="788"/>
      <c r="U46" s="788"/>
      <c r="W46" s="410"/>
    </row>
    <row r="47" spans="1:23" ht="16" hidden="1" thickBot="1" x14ac:dyDescent="0.2">
      <c r="H47" s="787" t="s">
        <v>501</v>
      </c>
      <c r="I47" s="1684"/>
      <c r="J47" s="787">
        <v>5</v>
      </c>
      <c r="K47" s="787"/>
      <c r="L47" s="787">
        <v>6</v>
      </c>
      <c r="M47" s="787" t="s">
        <v>501</v>
      </c>
      <c r="N47" s="787" t="s">
        <v>501</v>
      </c>
      <c r="O47" s="787"/>
      <c r="P47" s="787"/>
      <c r="Q47" s="787"/>
      <c r="R47" s="788"/>
      <c r="S47" s="788"/>
      <c r="T47" s="788"/>
      <c r="U47" s="788"/>
      <c r="W47" s="410"/>
    </row>
    <row r="48" spans="1:23" ht="15" hidden="1" x14ac:dyDescent="0.15">
      <c r="H48" s="787" t="s">
        <v>230</v>
      </c>
      <c r="I48" s="2"/>
      <c r="J48" s="787"/>
      <c r="K48" s="787" t="s">
        <v>501</v>
      </c>
      <c r="L48" s="787">
        <v>7</v>
      </c>
      <c r="M48" s="787" t="s">
        <v>230</v>
      </c>
      <c r="N48" s="787" t="s">
        <v>230</v>
      </c>
      <c r="O48" s="787"/>
      <c r="P48" s="787"/>
      <c r="Q48" s="787"/>
      <c r="R48" s="788"/>
      <c r="S48" s="788"/>
      <c r="T48" s="788"/>
      <c r="U48" s="788"/>
      <c r="W48" s="410"/>
    </row>
    <row r="49" spans="8:23" ht="15" hidden="1" x14ac:dyDescent="0.15">
      <c r="H49" s="787" t="s">
        <v>229</v>
      </c>
      <c r="I49" s="2"/>
      <c r="J49" s="787" t="s">
        <v>501</v>
      </c>
      <c r="K49" s="787" t="s">
        <v>230</v>
      </c>
      <c r="L49" s="787">
        <v>8</v>
      </c>
      <c r="M49" s="787">
        <v>2</v>
      </c>
      <c r="N49" s="787">
        <v>1</v>
      </c>
      <c r="O49" s="787"/>
      <c r="P49" s="787"/>
      <c r="Q49" s="787"/>
      <c r="R49" s="788"/>
      <c r="S49" s="788"/>
      <c r="T49" s="788"/>
      <c r="U49" s="788"/>
      <c r="W49" s="410"/>
    </row>
    <row r="50" spans="8:23" ht="15" hidden="1" x14ac:dyDescent="0.15">
      <c r="H50" s="787" t="s">
        <v>231</v>
      </c>
      <c r="I50" s="2"/>
      <c r="J50" s="787" t="s">
        <v>230</v>
      </c>
      <c r="K50" s="787">
        <v>2</v>
      </c>
      <c r="L50" s="787">
        <v>9</v>
      </c>
      <c r="M50" s="787">
        <v>5</v>
      </c>
      <c r="N50" s="787">
        <v>2</v>
      </c>
      <c r="O50" s="787"/>
      <c r="P50" s="787"/>
      <c r="Q50" s="787"/>
      <c r="R50" s="788"/>
      <c r="S50" s="788"/>
      <c r="T50" s="788"/>
      <c r="U50" s="788"/>
      <c r="W50" s="410"/>
    </row>
    <row r="51" spans="8:23" hidden="1" x14ac:dyDescent="0.15">
      <c r="H51" s="787"/>
      <c r="I51" s="2"/>
      <c r="J51" s="787">
        <v>5</v>
      </c>
      <c r="K51" s="787">
        <v>3</v>
      </c>
      <c r="L51" s="787">
        <v>10</v>
      </c>
      <c r="M51" s="787"/>
      <c r="N51" s="787">
        <v>3</v>
      </c>
      <c r="O51" s="787"/>
      <c r="P51" s="787"/>
      <c r="Q51" s="787"/>
      <c r="R51" s="788"/>
      <c r="S51" s="788"/>
      <c r="T51" s="788"/>
      <c r="U51" s="788"/>
      <c r="W51" s="410"/>
    </row>
    <row r="52" spans="8:23" ht="15" hidden="1" x14ac:dyDescent="0.15">
      <c r="H52" s="787"/>
      <c r="I52" s="387"/>
      <c r="J52" s="792"/>
      <c r="K52" s="787">
        <v>4</v>
      </c>
      <c r="L52" s="2"/>
      <c r="M52" s="787" t="s">
        <v>501</v>
      </c>
      <c r="N52" s="787"/>
      <c r="O52" s="787"/>
      <c r="P52" s="787"/>
      <c r="Q52" s="787"/>
      <c r="R52" s="788"/>
      <c r="S52" s="788"/>
      <c r="T52" s="788"/>
      <c r="U52" s="788"/>
      <c r="W52" s="410"/>
    </row>
    <row r="53" spans="8:23" ht="15" hidden="1" x14ac:dyDescent="0.15">
      <c r="H53" s="787" t="s">
        <v>501</v>
      </c>
      <c r="I53" s="1214" t="s">
        <v>501</v>
      </c>
      <c r="J53" s="792"/>
      <c r="K53" s="787"/>
      <c r="L53" s="787"/>
      <c r="M53" s="787" t="s">
        <v>230</v>
      </c>
      <c r="N53" s="787"/>
      <c r="O53" s="787"/>
      <c r="P53" s="787"/>
      <c r="Q53" s="787"/>
      <c r="R53" s="788"/>
      <c r="S53" s="788"/>
      <c r="T53" s="788"/>
      <c r="U53" s="788"/>
      <c r="W53" s="410"/>
    </row>
    <row r="54" spans="8:23" ht="15" hidden="1" x14ac:dyDescent="0.15">
      <c r="H54" s="787" t="s">
        <v>230</v>
      </c>
      <c r="I54" s="1214" t="s">
        <v>230</v>
      </c>
      <c r="J54" s="787"/>
      <c r="K54" s="787"/>
      <c r="L54" s="787" t="s">
        <v>660</v>
      </c>
      <c r="M54" s="787">
        <v>1</v>
      </c>
      <c r="N54" s="787" t="s">
        <v>501</v>
      </c>
      <c r="O54" s="787"/>
      <c r="P54" s="787"/>
      <c r="Q54" s="787"/>
      <c r="R54" s="788"/>
      <c r="S54" s="788"/>
      <c r="T54" s="788"/>
      <c r="U54" s="788"/>
      <c r="W54" s="410"/>
    </row>
    <row r="55" spans="8:23" ht="15" hidden="1" x14ac:dyDescent="0.15">
      <c r="H55" s="787">
        <v>0</v>
      </c>
      <c r="I55" s="1214">
        <v>10</v>
      </c>
      <c r="J55" s="787" t="s">
        <v>510</v>
      </c>
      <c r="K55" s="787" t="s">
        <v>501</v>
      </c>
      <c r="L55" s="787" t="s">
        <v>230</v>
      </c>
      <c r="M55" s="787"/>
      <c r="N55" s="787" t="s">
        <v>230</v>
      </c>
      <c r="O55" s="787"/>
      <c r="P55" s="787"/>
      <c r="Q55" s="787"/>
      <c r="R55" s="788"/>
      <c r="S55" s="788"/>
      <c r="T55" s="788"/>
      <c r="U55" s="788"/>
      <c r="W55" s="410"/>
    </row>
    <row r="56" spans="8:23" ht="15" hidden="1" x14ac:dyDescent="0.15">
      <c r="H56" s="787">
        <v>1</v>
      </c>
      <c r="I56" s="1214"/>
      <c r="J56" s="787" t="s">
        <v>511</v>
      </c>
      <c r="K56" s="787" t="s">
        <v>230</v>
      </c>
      <c r="L56" s="787">
        <v>1</v>
      </c>
      <c r="M56" s="787"/>
      <c r="N56" s="787">
        <v>1</v>
      </c>
      <c r="O56" s="787"/>
      <c r="P56" s="787"/>
      <c r="Q56" s="787"/>
      <c r="R56" s="788"/>
      <c r="S56" s="788"/>
      <c r="T56" s="788"/>
      <c r="U56" s="788"/>
      <c r="W56" s="410"/>
    </row>
    <row r="57" spans="8:23" ht="15" hidden="1" x14ac:dyDescent="0.15">
      <c r="H57" s="787">
        <v>2</v>
      </c>
      <c r="I57" s="1214"/>
      <c r="J57" s="787" t="s">
        <v>512</v>
      </c>
      <c r="K57" s="787">
        <v>1</v>
      </c>
      <c r="L57" s="787">
        <v>2</v>
      </c>
      <c r="M57" s="787"/>
      <c r="N57" s="787">
        <v>3</v>
      </c>
      <c r="O57" s="787"/>
      <c r="P57" s="787"/>
      <c r="Q57" s="787"/>
      <c r="R57" s="788"/>
      <c r="S57" s="788"/>
      <c r="T57" s="788"/>
      <c r="U57" s="788"/>
      <c r="W57" s="410"/>
    </row>
    <row r="58" spans="8:23" hidden="1" x14ac:dyDescent="0.15">
      <c r="H58" s="787">
        <v>3</v>
      </c>
      <c r="I58" s="1214"/>
      <c r="J58" s="787"/>
      <c r="K58" s="787">
        <v>2</v>
      </c>
      <c r="L58" s="787"/>
      <c r="M58" s="787"/>
      <c r="N58" s="787">
        <v>4</v>
      </c>
      <c r="O58" s="787"/>
      <c r="P58" s="787"/>
      <c r="Q58" s="787"/>
      <c r="R58" s="788"/>
      <c r="S58" s="788"/>
      <c r="T58" s="788"/>
      <c r="U58" s="788"/>
      <c r="W58" s="410"/>
    </row>
    <row r="59" spans="8:23" hidden="1" x14ac:dyDescent="0.15">
      <c r="H59" s="787">
        <v>4</v>
      </c>
      <c r="I59" s="1214"/>
      <c r="J59" s="787"/>
      <c r="K59" s="787">
        <v>3</v>
      </c>
      <c r="L59" s="787"/>
      <c r="M59" s="787"/>
      <c r="N59" s="787"/>
      <c r="O59" s="787"/>
      <c r="P59" s="787"/>
      <c r="Q59" s="787"/>
      <c r="R59" s="788"/>
      <c r="S59" s="788"/>
      <c r="T59" s="788"/>
      <c r="U59" s="788"/>
      <c r="W59" s="410"/>
    </row>
    <row r="60" spans="8:23" ht="15" hidden="1" x14ac:dyDescent="0.15">
      <c r="H60" s="787">
        <v>5</v>
      </c>
      <c r="I60" s="1214" t="s">
        <v>501</v>
      </c>
      <c r="J60" s="789"/>
      <c r="K60" s="787">
        <v>4</v>
      </c>
      <c r="L60" s="787"/>
      <c r="M60" s="787"/>
      <c r="N60" s="787"/>
      <c r="O60" s="787"/>
      <c r="P60" s="787"/>
      <c r="Q60" s="787"/>
      <c r="R60" s="788"/>
      <c r="S60" s="788"/>
      <c r="T60" s="788"/>
      <c r="U60" s="788"/>
      <c r="W60" s="410"/>
    </row>
    <row r="61" spans="8:23" ht="15" hidden="1" x14ac:dyDescent="0.15">
      <c r="H61" s="787">
        <v>6</v>
      </c>
      <c r="I61" s="1214" t="s">
        <v>230</v>
      </c>
      <c r="J61" s="789"/>
      <c r="K61" s="787"/>
      <c r="L61" s="787"/>
      <c r="M61" s="787"/>
      <c r="N61" s="787"/>
      <c r="O61" s="787"/>
      <c r="P61" s="787"/>
      <c r="Q61" s="787"/>
      <c r="R61" s="788"/>
      <c r="S61" s="788"/>
      <c r="T61" s="788"/>
      <c r="U61" s="788"/>
      <c r="W61" s="410"/>
    </row>
    <row r="62" spans="8:23" ht="15" hidden="1" x14ac:dyDescent="0.15">
      <c r="H62" s="787">
        <v>7</v>
      </c>
      <c r="I62" s="1214">
        <v>1</v>
      </c>
      <c r="J62" s="789"/>
      <c r="K62" s="787" t="s">
        <v>501</v>
      </c>
      <c r="L62" s="787"/>
      <c r="M62" s="787"/>
      <c r="N62" s="787"/>
      <c r="O62" s="787"/>
      <c r="P62" s="787"/>
      <c r="Q62" s="787"/>
      <c r="R62" s="788"/>
      <c r="S62" s="788"/>
      <c r="T62" s="788"/>
      <c r="U62" s="788"/>
      <c r="W62" s="410"/>
    </row>
    <row r="63" spans="8:23" hidden="1" x14ac:dyDescent="0.15">
      <c r="H63" s="787">
        <v>8</v>
      </c>
      <c r="I63" s="1214">
        <v>2</v>
      </c>
      <c r="J63" s="789"/>
      <c r="K63" s="787">
        <v>2</v>
      </c>
      <c r="L63" s="787"/>
      <c r="M63" s="787"/>
      <c r="N63" s="787"/>
      <c r="O63" s="787"/>
      <c r="P63" s="787"/>
      <c r="Q63" s="787"/>
      <c r="R63" s="788"/>
      <c r="S63" s="788"/>
      <c r="T63" s="788"/>
      <c r="U63" s="788"/>
      <c r="W63" s="410"/>
    </row>
    <row r="64" spans="8:23" hidden="1" x14ac:dyDescent="0.15">
      <c r="H64" s="787">
        <v>9</v>
      </c>
      <c r="I64" s="1214">
        <v>3</v>
      </c>
      <c r="J64" s="789"/>
      <c r="K64" s="787">
        <v>3</v>
      </c>
      <c r="L64" s="787"/>
      <c r="M64" s="787"/>
      <c r="N64" s="787"/>
      <c r="O64" s="787"/>
      <c r="P64" s="787"/>
      <c r="Q64" s="787"/>
      <c r="R64" s="788"/>
      <c r="S64" s="788"/>
      <c r="T64" s="788"/>
      <c r="U64" s="788"/>
      <c r="W64" s="410"/>
    </row>
    <row r="65" spans="1:23" hidden="1" x14ac:dyDescent="0.15">
      <c r="H65" s="787">
        <v>10</v>
      </c>
      <c r="I65" s="1214">
        <v>4</v>
      </c>
      <c r="J65" s="789"/>
      <c r="K65" s="787">
        <v>4</v>
      </c>
      <c r="L65" s="787"/>
      <c r="M65" s="787"/>
      <c r="N65" s="787"/>
      <c r="O65" s="787"/>
      <c r="P65" s="787"/>
      <c r="Q65" s="787"/>
      <c r="R65" s="788"/>
      <c r="S65" s="788"/>
      <c r="T65" s="788"/>
      <c r="U65" s="788"/>
      <c r="W65" s="410"/>
    </row>
    <row r="66" spans="1:23" hidden="1" x14ac:dyDescent="0.15">
      <c r="H66" s="787">
        <v>11</v>
      </c>
      <c r="I66" s="1214"/>
      <c r="J66" s="789"/>
      <c r="K66" s="787">
        <v>5</v>
      </c>
      <c r="L66" s="787"/>
      <c r="M66" s="787"/>
      <c r="N66" s="787"/>
      <c r="O66" s="787"/>
      <c r="P66" s="787"/>
      <c r="Q66" s="787"/>
      <c r="R66" s="788"/>
      <c r="S66" s="788"/>
      <c r="T66" s="788"/>
      <c r="U66" s="788"/>
      <c r="W66" s="410"/>
    </row>
    <row r="67" spans="1:23" hidden="1" x14ac:dyDescent="0.15">
      <c r="H67" s="787">
        <v>12</v>
      </c>
      <c r="I67" s="1214"/>
      <c r="J67" s="789"/>
      <c r="K67" s="787"/>
      <c r="L67" s="787"/>
      <c r="M67" s="787"/>
      <c r="N67" s="787"/>
      <c r="O67" s="787"/>
      <c r="P67" s="787"/>
      <c r="Q67" s="787"/>
      <c r="R67" s="788"/>
      <c r="S67" s="788"/>
      <c r="T67" s="788"/>
      <c r="U67" s="788"/>
      <c r="W67" s="410"/>
    </row>
    <row r="68" spans="1:23" hidden="1" x14ac:dyDescent="0.15">
      <c r="A68" s="1011"/>
      <c r="H68" s="787">
        <v>13</v>
      </c>
      <c r="I68" s="1214"/>
      <c r="J68" s="789"/>
      <c r="K68" s="787"/>
      <c r="L68" s="787"/>
      <c r="M68" s="787"/>
      <c r="N68" s="787"/>
      <c r="O68" s="787"/>
      <c r="P68" s="787"/>
      <c r="Q68" s="787"/>
      <c r="R68" s="788"/>
      <c r="S68" s="788"/>
      <c r="T68" s="788"/>
      <c r="U68" s="788"/>
      <c r="W68" s="410"/>
    </row>
    <row r="69" spans="1:23" hidden="1" x14ac:dyDescent="0.15">
      <c r="A69" s="351"/>
      <c r="H69" s="787">
        <v>14</v>
      </c>
      <c r="I69" s="1214"/>
      <c r="J69" s="789"/>
      <c r="K69" s="787"/>
      <c r="L69" s="787"/>
      <c r="M69" s="787"/>
      <c r="N69" s="787"/>
      <c r="O69" s="787"/>
      <c r="P69" s="787"/>
      <c r="Q69" s="787"/>
      <c r="R69" s="788"/>
      <c r="S69" s="788"/>
      <c r="T69" s="788"/>
      <c r="U69" s="788"/>
      <c r="W69" s="410"/>
    </row>
    <row r="70" spans="1:23" hidden="1" x14ac:dyDescent="0.15">
      <c r="A70" s="1012"/>
      <c r="H70" s="787">
        <v>15</v>
      </c>
      <c r="I70" s="1214"/>
      <c r="J70" s="789"/>
      <c r="K70" s="787"/>
      <c r="L70" s="787"/>
      <c r="M70" s="787"/>
      <c r="N70" s="787"/>
      <c r="O70" s="787"/>
      <c r="P70" s="787"/>
      <c r="Q70" s="787"/>
      <c r="R70" s="788"/>
      <c r="S70" s="788"/>
      <c r="T70" s="788"/>
      <c r="U70" s="788"/>
      <c r="W70" s="410"/>
    </row>
    <row r="71" spans="1:23" hidden="1" x14ac:dyDescent="0.15">
      <c r="A71" s="353"/>
      <c r="H71" s="787">
        <v>16</v>
      </c>
      <c r="I71" s="1214"/>
      <c r="J71" s="789"/>
      <c r="K71" s="787"/>
      <c r="L71" s="787"/>
      <c r="M71" s="787"/>
      <c r="N71" s="787"/>
      <c r="O71" s="787"/>
      <c r="P71" s="787"/>
      <c r="Q71" s="787"/>
      <c r="R71" s="788"/>
      <c r="S71" s="788"/>
      <c r="T71" s="788"/>
      <c r="U71" s="788"/>
      <c r="W71" s="410"/>
    </row>
    <row r="72" spans="1:23" hidden="1" x14ac:dyDescent="0.15">
      <c r="A72" s="1012"/>
      <c r="H72" s="787">
        <v>17</v>
      </c>
      <c r="I72" s="1214"/>
      <c r="J72" s="789"/>
      <c r="K72" s="787"/>
      <c r="L72" s="787"/>
      <c r="M72" s="787"/>
      <c r="N72" s="787"/>
      <c r="O72" s="787"/>
      <c r="P72" s="787"/>
      <c r="Q72" s="787"/>
      <c r="R72" s="788"/>
      <c r="S72" s="788"/>
      <c r="T72" s="788"/>
      <c r="U72" s="788"/>
      <c r="W72" s="410"/>
    </row>
    <row r="73" spans="1:23" hidden="1" x14ac:dyDescent="0.15">
      <c r="A73" s="353"/>
      <c r="H73" s="787">
        <v>18</v>
      </c>
      <c r="I73" s="1214"/>
      <c r="J73" s="787"/>
      <c r="K73" s="787"/>
      <c r="L73" s="787"/>
      <c r="M73" s="787"/>
      <c r="N73" s="787"/>
      <c r="O73" s="787"/>
      <c r="P73" s="787"/>
      <c r="Q73" s="787"/>
      <c r="R73" s="788"/>
      <c r="S73" s="788"/>
      <c r="T73" s="788"/>
      <c r="U73" s="788"/>
      <c r="W73" s="410"/>
    </row>
    <row r="74" spans="1:23" hidden="1" x14ac:dyDescent="0.15">
      <c r="A74" s="1013"/>
      <c r="H74" s="787">
        <v>19</v>
      </c>
      <c r="I74" s="1214"/>
      <c r="J74" s="787"/>
      <c r="K74" s="787"/>
      <c r="L74" s="787"/>
      <c r="M74" s="787"/>
      <c r="N74" s="787"/>
      <c r="O74" s="787"/>
      <c r="P74" s="787"/>
      <c r="Q74" s="787"/>
      <c r="R74" s="788"/>
      <c r="S74" s="788"/>
      <c r="T74" s="788"/>
      <c r="W74" s="410"/>
    </row>
    <row r="75" spans="1:23" hidden="1" x14ac:dyDescent="0.15">
      <c r="A75" s="353"/>
      <c r="H75" s="787">
        <v>20</v>
      </c>
      <c r="I75" s="1214"/>
      <c r="J75" s="787"/>
      <c r="K75" s="787"/>
      <c r="L75" s="787"/>
      <c r="M75" s="787"/>
      <c r="N75" s="787"/>
      <c r="O75" s="2"/>
      <c r="P75" s="2"/>
      <c r="Q75" s="2"/>
      <c r="W75" s="410"/>
    </row>
    <row r="76" spans="1:23" hidden="1" x14ac:dyDescent="0.15">
      <c r="A76" s="1013"/>
      <c r="H76" s="787">
        <v>21</v>
      </c>
      <c r="I76" s="1214"/>
      <c r="J76" s="787"/>
      <c r="K76" s="787"/>
      <c r="L76" s="2"/>
      <c r="M76" s="787"/>
      <c r="N76" s="787"/>
      <c r="O76" s="2"/>
      <c r="P76" s="2"/>
      <c r="Q76" s="2"/>
      <c r="W76" s="410"/>
    </row>
    <row r="77" spans="1:23" hidden="1" x14ac:dyDescent="0.15">
      <c r="A77" s="353"/>
      <c r="H77" s="787">
        <v>22</v>
      </c>
      <c r="I77" s="1214"/>
      <c r="J77" s="2"/>
      <c r="K77" s="2"/>
      <c r="L77" s="2"/>
      <c r="M77" s="2"/>
      <c r="N77" s="2"/>
      <c r="O77" s="2"/>
      <c r="P77" s="2"/>
      <c r="Q77" s="2"/>
      <c r="W77" s="410"/>
    </row>
    <row r="78" spans="1:23" hidden="1" x14ac:dyDescent="0.15">
      <c r="A78" s="1013"/>
      <c r="H78" s="787">
        <v>23</v>
      </c>
      <c r="I78" s="1214"/>
      <c r="J78" s="2"/>
      <c r="K78" s="2"/>
      <c r="L78" s="2"/>
      <c r="M78" s="2"/>
      <c r="N78" s="2"/>
      <c r="O78" s="2"/>
      <c r="P78" s="2"/>
      <c r="Q78" s="2"/>
      <c r="W78" s="410"/>
    </row>
    <row r="79" spans="1:23" hidden="1" x14ac:dyDescent="0.15">
      <c r="A79" s="353"/>
      <c r="H79" s="2"/>
      <c r="I79" s="1214"/>
      <c r="J79" s="2"/>
      <c r="K79" s="2"/>
      <c r="L79" s="2"/>
      <c r="M79" s="2"/>
      <c r="N79" s="2"/>
      <c r="O79" s="2"/>
      <c r="P79" s="2"/>
      <c r="Q79" s="2"/>
      <c r="W79" s="410"/>
    </row>
    <row r="80" spans="1:23" hidden="1" x14ac:dyDescent="0.15">
      <c r="A80" s="1012"/>
      <c r="H80" s="2"/>
      <c r="I80" s="1214"/>
      <c r="J80" s="2"/>
      <c r="K80" s="2"/>
      <c r="L80" s="2"/>
      <c r="M80" s="2"/>
      <c r="N80" s="2"/>
      <c r="O80" s="2"/>
      <c r="P80" s="2"/>
      <c r="Q80" s="2"/>
      <c r="W80" s="410"/>
    </row>
    <row r="81" spans="1:17" hidden="1" x14ac:dyDescent="0.15">
      <c r="A81" s="353"/>
      <c r="H81" s="2"/>
      <c r="I81" s="1214"/>
      <c r="J81" s="2"/>
      <c r="K81" s="2"/>
      <c r="L81" s="2"/>
      <c r="M81" s="2"/>
      <c r="N81" s="2"/>
      <c r="O81" s="2"/>
      <c r="P81" s="2"/>
      <c r="Q81" s="2"/>
    </row>
    <row r="82" spans="1:17" hidden="1" x14ac:dyDescent="0.15">
      <c r="A82" s="1013"/>
      <c r="H82" s="2"/>
      <c r="I82" s="1214"/>
      <c r="J82" s="2"/>
      <c r="K82" s="2"/>
      <c r="L82" s="2"/>
      <c r="M82" s="2"/>
      <c r="N82" s="2"/>
      <c r="O82" s="2"/>
      <c r="P82" s="2"/>
      <c r="Q82" s="2"/>
    </row>
    <row r="83" spans="1:17" hidden="1" x14ac:dyDescent="0.15">
      <c r="A83"/>
      <c r="H83" s="2"/>
      <c r="I83" s="1214"/>
      <c r="J83" s="2"/>
      <c r="K83" s="2"/>
      <c r="L83" s="2"/>
      <c r="M83" s="2"/>
      <c r="N83" s="2"/>
      <c r="O83" s="2"/>
      <c r="P83" s="2"/>
      <c r="Q83" s="2"/>
    </row>
    <row r="84" spans="1:17" hidden="1" x14ac:dyDescent="0.15">
      <c r="I84" s="1213"/>
    </row>
    <row r="85" spans="1:17" hidden="1" x14ac:dyDescent="0.15">
      <c r="I85" s="1213"/>
    </row>
    <row r="86" spans="1:17" hidden="1" x14ac:dyDescent="0.15">
      <c r="I86" s="1213"/>
    </row>
    <row r="87" spans="1:17" hidden="1" x14ac:dyDescent="0.15">
      <c r="I87" s="1213"/>
    </row>
    <row r="88" spans="1:17" hidden="1" x14ac:dyDescent="0.15">
      <c r="I88" s="1213"/>
    </row>
    <row r="89" spans="1:17" hidden="1" x14ac:dyDescent="0.15">
      <c r="I89" s="1213"/>
    </row>
    <row r="90" spans="1:17" hidden="1" x14ac:dyDescent="0.15"/>
    <row r="91" spans="1:17" hidden="1" x14ac:dyDescent="0.15"/>
    <row r="92" spans="1:17" hidden="1" x14ac:dyDescent="0.15"/>
    <row r="93" spans="1:17" hidden="1" x14ac:dyDescent="0.15"/>
    <row r="94" spans="1:17" hidden="1" x14ac:dyDescent="0.15"/>
    <row r="95" spans="1:17" hidden="1" x14ac:dyDescent="0.15"/>
    <row r="96" spans="1:17" hidden="1" x14ac:dyDescent="0.15"/>
    <row r="97" hidden="1" x14ac:dyDescent="0.15"/>
    <row r="98" hidden="1" x14ac:dyDescent="0.15"/>
    <row r="99" hidden="1" x14ac:dyDescent="0.15"/>
    <row r="100" hidden="1" x14ac:dyDescent="0.15"/>
    <row r="101" hidden="1" x14ac:dyDescent="0.15"/>
    <row r="102" hidden="1" x14ac:dyDescent="0.15"/>
    <row r="103" hidden="1" x14ac:dyDescent="0.15"/>
    <row r="104" hidden="1" x14ac:dyDescent="0.15"/>
    <row r="105" hidden="1" x14ac:dyDescent="0.15"/>
    <row r="106" hidden="1" x14ac:dyDescent="0.15"/>
    <row r="107" hidden="1" x14ac:dyDescent="0.15"/>
    <row r="108" hidden="1" x14ac:dyDescent="0.15"/>
    <row r="109" hidden="1" x14ac:dyDescent="0.15"/>
    <row r="110" hidden="1" x14ac:dyDescent="0.15"/>
    <row r="111" hidden="1" x14ac:dyDescent="0.15"/>
    <row r="112"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sheetData>
  <sheetProtection algorithmName="SHA-512" hashValue="P0mZjUdM6bTAhoWj7FiXAwdd9xCWJOmTF3XKXgzHscVzaMEFFQzsW7X06NvAJFpoc7sgcEH71fCNuD+zbH1tMQ==" saltValue="v1ksdW3ICPHCs5ku9xMnlw==" spinCount="100000" sheet="1" insertHyperlinks="0"/>
  <customSheetViews>
    <customSheetView guid="{F1B267DB-70DC-6F42-AC92-32AC1AD9EEAB}" scale="120" fitToPage="1" hiddenRows="1">
      <pane xSplit="6" ySplit="6" topLeftCell="G7" activePane="bottomRight" state="frozen"/>
      <selection pane="bottomRight" activeCell="C23" sqref="C23"/>
      <rowBreaks count="1" manualBreakCount="1">
        <brk id="17" max="9" man="1"/>
      </rowBreaks>
      <pageMargins left="0" right="0" top="0.33" bottom="0.56000000000000005" header="0.5" footer="0.25"/>
      <printOptions horizontalCentered="1"/>
      <pageSetup scale="64" fitToHeight="12" orientation="landscape" cellComments="asDisplayed" r:id="rId1"/>
      <headerFooter alignWithMargins="0">
        <oddFooter>&amp;L&amp;8FGBC Commercial Certification
&amp;C&amp;G&amp;R&amp;P of &amp;N</oddFooter>
      </headerFooter>
    </customSheetView>
  </customSheetViews>
  <mergeCells count="69">
    <mergeCell ref="I41:I46"/>
    <mergeCell ref="I11:I15"/>
    <mergeCell ref="I31:I34"/>
    <mergeCell ref="I4:I6"/>
    <mergeCell ref="H31:H34"/>
    <mergeCell ref="A31:A34"/>
    <mergeCell ref="B31:B34"/>
    <mergeCell ref="C31:C34"/>
    <mergeCell ref="D31:E31"/>
    <mergeCell ref="F31:G31"/>
    <mergeCell ref="E32:G32"/>
    <mergeCell ref="E33:G33"/>
    <mergeCell ref="E34:G34"/>
    <mergeCell ref="E15:G15"/>
    <mergeCell ref="F25:G25"/>
    <mergeCell ref="D18:E18"/>
    <mergeCell ref="D25:E25"/>
    <mergeCell ref="F18:G18"/>
    <mergeCell ref="D20:E20"/>
    <mergeCell ref="D21:E21"/>
    <mergeCell ref="F20:G20"/>
    <mergeCell ref="F21:G21"/>
    <mergeCell ref="D17:E17"/>
    <mergeCell ref="F36:G36"/>
    <mergeCell ref="D36:E36"/>
    <mergeCell ref="A1:H1"/>
    <mergeCell ref="A2:H2"/>
    <mergeCell ref="A3:H3"/>
    <mergeCell ref="H4:H6"/>
    <mergeCell ref="A11:A15"/>
    <mergeCell ref="B11:B15"/>
    <mergeCell ref="C11:C15"/>
    <mergeCell ref="H11:H15"/>
    <mergeCell ref="D29:G29"/>
    <mergeCell ref="D30:E30"/>
    <mergeCell ref="F30:G30"/>
    <mergeCell ref="E12:G12"/>
    <mergeCell ref="E13:G13"/>
    <mergeCell ref="E14:G14"/>
    <mergeCell ref="D28:E28"/>
    <mergeCell ref="F28:G28"/>
    <mergeCell ref="D24:E24"/>
    <mergeCell ref="D35:E35"/>
    <mergeCell ref="F35:G35"/>
    <mergeCell ref="F24:G24"/>
    <mergeCell ref="F26:G26"/>
    <mergeCell ref="D27:G27"/>
    <mergeCell ref="D26:E26"/>
    <mergeCell ref="D7:G7"/>
    <mergeCell ref="A4:C4"/>
    <mergeCell ref="A5:A6"/>
    <mergeCell ref="D4:E6"/>
    <mergeCell ref="F4:G6"/>
    <mergeCell ref="D38:G38"/>
    <mergeCell ref="D8:G8"/>
    <mergeCell ref="D9:E9"/>
    <mergeCell ref="D11:E11"/>
    <mergeCell ref="D16:E16"/>
    <mergeCell ref="F9:G9"/>
    <mergeCell ref="F10:G10"/>
    <mergeCell ref="D10:E10"/>
    <mergeCell ref="F22:G22"/>
    <mergeCell ref="D23:G23"/>
    <mergeCell ref="F11:G11"/>
    <mergeCell ref="F16:G16"/>
    <mergeCell ref="F17:G17"/>
    <mergeCell ref="D19:G19"/>
    <mergeCell ref="D37:G37"/>
    <mergeCell ref="D22:E22"/>
  </mergeCells>
  <dataValidations count="9">
    <dataValidation type="list" allowBlank="1" showInputMessage="1" showErrorMessage="1" sqref="C16 C9:C10 C20:C22" xr:uid="{00000000-0002-0000-0B00-000000000000}">
      <formula1>Sone</formula1>
    </dataValidation>
    <dataValidation type="list" allowBlank="1" showInputMessage="1" showErrorMessage="1" sqref="C17" xr:uid="{00000000-0002-0000-0B00-000001000000}">
      <formula1>nafive</formula1>
    </dataValidation>
    <dataValidation type="list" allowBlank="1" showInputMessage="1" showErrorMessage="1" sqref="C26 C28" xr:uid="{00000000-0002-0000-0B00-000002000000}">
      <formula1>natwo</formula1>
    </dataValidation>
    <dataValidation type="list" allowBlank="1" showInputMessage="1" showErrorMessage="1" sqref="C11:C15" xr:uid="{CCD31AB7-5AFC-3247-BE38-7175D171078C}">
      <formula1>$K$62:$K$66</formula1>
    </dataValidation>
    <dataValidation type="list" allowBlank="1" showInputMessage="1" showErrorMessage="1" sqref="C24" xr:uid="{DC5EA331-2C47-8C45-9B52-740E102A9613}">
      <formula1>$L$54:$L$57</formula1>
    </dataValidation>
    <dataValidation type="list" allowBlank="1" showInputMessage="1" showErrorMessage="1" sqref="C25" xr:uid="{DE4DDC71-4809-614F-8C8A-E8F890B83216}">
      <formula1>$M$47:$M$50</formula1>
    </dataValidation>
    <dataValidation type="list" allowBlank="1" showInputMessage="1" showErrorMessage="1" sqref="C30 C35:C36" xr:uid="{41CBBA9B-0AD5-7D4E-B2B5-F84C13FEEF53}">
      <formula1>$M$52:$M$54</formula1>
    </dataValidation>
    <dataValidation type="list" allowBlank="1" showInputMessage="1" showErrorMessage="1" sqref="C31:C34" xr:uid="{9FA53958-9E1B-4747-A56E-5139E50AED38}">
      <formula1>$N$47:$N$51</formula1>
    </dataValidation>
    <dataValidation type="list" allowBlank="1" showInputMessage="1" showErrorMessage="1" sqref="C18" xr:uid="{3EF84029-6FAB-4D45-A68D-252CB6349692}">
      <formula1>$N$54:$N$58</formula1>
    </dataValidation>
  </dataValidations>
  <printOptions horizontalCentered="1"/>
  <pageMargins left="0" right="0" top="0.33" bottom="0.56000000000000005" header="0.5" footer="0.25"/>
  <pageSetup scale="66" fitToHeight="12" orientation="landscape" cellComments="asDisplayed" r:id="rId2"/>
  <headerFooter alignWithMargins="0">
    <oddFooter>&amp;L&amp;8FGBC Commercial Certification
&amp;C&amp;G&amp;R&amp;P of &amp;N</oddFooter>
  </headerFooter>
  <rowBreaks count="1" manualBreakCount="1">
    <brk id="22" max="9"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77"/>
  <sheetViews>
    <sheetView topLeftCell="A12" zoomScaleSheetLayoutView="80" workbookViewId="0">
      <selection activeCell="I21" sqref="I21:J21"/>
    </sheetView>
  </sheetViews>
  <sheetFormatPr baseColWidth="10" defaultColWidth="8.83203125" defaultRowHeight="14" x14ac:dyDescent="0.15"/>
  <cols>
    <col min="1" max="1" width="8.33203125" style="309" customWidth="1"/>
    <col min="2" max="2" width="7.33203125" style="2" customWidth="1"/>
    <col min="3" max="6" width="7" style="309" customWidth="1"/>
    <col min="7" max="7" width="8.33203125" style="2" customWidth="1"/>
    <col min="8" max="8" width="40.33203125" style="4" customWidth="1"/>
    <col min="9" max="9" width="8.33203125" style="4" customWidth="1"/>
    <col min="10" max="10" width="55.33203125" style="92" customWidth="1"/>
    <col min="11" max="11" width="8.83203125" style="2"/>
    <col min="12" max="16384" width="8.83203125" style="4"/>
  </cols>
  <sheetData>
    <row r="1" spans="1:11" ht="18.75" customHeight="1" x14ac:dyDescent="0.15">
      <c r="A1" s="2183" t="s">
        <v>762</v>
      </c>
      <c r="B1" s="2183"/>
      <c r="C1" s="2183"/>
      <c r="D1" s="2183"/>
      <c r="E1" s="2183"/>
      <c r="F1" s="2183"/>
      <c r="G1" s="2183"/>
      <c r="H1" s="2183"/>
      <c r="I1" s="2183"/>
      <c r="J1" s="2183"/>
    </row>
    <row r="2" spans="1:11" ht="17" thickBot="1" x14ac:dyDescent="0.2">
      <c r="A2" s="2184" t="s">
        <v>611</v>
      </c>
      <c r="B2" s="2184"/>
      <c r="C2" s="2184"/>
      <c r="D2" s="2184"/>
      <c r="E2" s="2184"/>
      <c r="F2" s="2184"/>
      <c r="G2" s="2184"/>
      <c r="H2" s="2184"/>
      <c r="I2" s="2184"/>
      <c r="J2" s="2184"/>
    </row>
    <row r="3" spans="1:11" ht="24.75" customHeight="1" x14ac:dyDescent="0.15">
      <c r="A3" s="2185" t="s">
        <v>508</v>
      </c>
      <c r="B3" s="2186"/>
      <c r="C3" s="2186"/>
      <c r="D3" s="2187" t="s">
        <v>507</v>
      </c>
      <c r="E3" s="2187"/>
      <c r="F3" s="2187"/>
      <c r="G3" s="2188"/>
      <c r="H3" s="2189"/>
      <c r="I3" s="2189"/>
      <c r="J3" s="2190"/>
    </row>
    <row r="4" spans="1:11" ht="35.25" customHeight="1" x14ac:dyDescent="0.15">
      <c r="A4" s="2194"/>
      <c r="B4" s="331" t="s">
        <v>176</v>
      </c>
      <c r="C4" s="355" t="s">
        <v>513</v>
      </c>
      <c r="D4" s="341" t="s">
        <v>509</v>
      </c>
      <c r="E4" s="341" t="s">
        <v>230</v>
      </c>
      <c r="F4" s="341" t="s">
        <v>231</v>
      </c>
      <c r="G4" s="2191"/>
      <c r="H4" s="2192"/>
      <c r="I4" s="2192"/>
      <c r="J4" s="2193"/>
    </row>
    <row r="5" spans="1:11" ht="16.5" customHeight="1" thickBot="1" x14ac:dyDescent="0.2">
      <c r="A5" s="2195"/>
      <c r="B5" s="356"/>
      <c r="C5" s="337"/>
      <c r="D5" s="336">
        <f>SUM(D7:D15)</f>
        <v>0</v>
      </c>
      <c r="E5" s="336">
        <f>SUM(E7:E15)</f>
        <v>0</v>
      </c>
      <c r="F5" s="336">
        <f>SUM(F7:F15)</f>
        <v>0</v>
      </c>
      <c r="G5" s="2196" t="s">
        <v>763</v>
      </c>
      <c r="H5" s="2196"/>
      <c r="I5" s="2197" t="s">
        <v>360</v>
      </c>
      <c r="J5" s="2198"/>
    </row>
    <row r="6" spans="1:11" ht="54" customHeight="1" thickBot="1" x14ac:dyDescent="0.2">
      <c r="A6" s="346" t="s">
        <v>39</v>
      </c>
      <c r="B6" s="347" t="s">
        <v>58</v>
      </c>
      <c r="C6" s="348" t="s">
        <v>58</v>
      </c>
      <c r="D6" s="2199"/>
      <c r="E6" s="2199"/>
      <c r="F6" s="2199"/>
      <c r="G6" s="2200" t="s">
        <v>8</v>
      </c>
      <c r="H6" s="2200"/>
      <c r="I6" s="2201" t="s">
        <v>739</v>
      </c>
      <c r="J6" s="2202"/>
    </row>
    <row r="7" spans="1:11" s="333" customFormat="1" ht="15" customHeight="1" x14ac:dyDescent="0.15">
      <c r="A7" s="340" t="s">
        <v>764</v>
      </c>
      <c r="B7" s="339">
        <v>18</v>
      </c>
      <c r="C7" s="335">
        <f>C9</f>
        <v>0</v>
      </c>
      <c r="D7" s="335">
        <f>D9</f>
        <v>0</v>
      </c>
      <c r="E7" s="335">
        <f>E9</f>
        <v>0</v>
      </c>
      <c r="F7" s="335">
        <f>F9</f>
        <v>0</v>
      </c>
      <c r="G7" s="2203" t="s">
        <v>766</v>
      </c>
      <c r="H7" s="2203"/>
      <c r="I7" s="2203"/>
      <c r="J7" s="2204"/>
      <c r="K7" s="332"/>
    </row>
    <row r="8" spans="1:11" s="333" customFormat="1" ht="15" customHeight="1" x14ac:dyDescent="0.15">
      <c r="A8" s="238" t="s">
        <v>765</v>
      </c>
      <c r="B8" s="318">
        <v>3</v>
      </c>
      <c r="C8" s="354"/>
      <c r="D8" s="342"/>
      <c r="E8" s="342"/>
      <c r="F8" s="342"/>
      <c r="G8" s="2205" t="s">
        <v>225</v>
      </c>
      <c r="H8" s="2206"/>
      <c r="I8" s="2205" t="s">
        <v>357</v>
      </c>
      <c r="J8" s="2207"/>
      <c r="K8" s="332"/>
    </row>
    <row r="9" spans="1:11" ht="15" customHeight="1" x14ac:dyDescent="0.15">
      <c r="A9" s="238" t="s">
        <v>767</v>
      </c>
      <c r="B9" s="318">
        <v>3</v>
      </c>
      <c r="C9" s="354"/>
      <c r="D9" s="342"/>
      <c r="E9" s="342"/>
      <c r="F9" s="342"/>
      <c r="G9" s="2205" t="s">
        <v>358</v>
      </c>
      <c r="H9" s="2206"/>
      <c r="I9" s="2205" t="s">
        <v>226</v>
      </c>
      <c r="J9" s="2207"/>
    </row>
    <row r="10" spans="1:11" ht="15" customHeight="1" x14ac:dyDescent="0.15">
      <c r="A10" s="238" t="s">
        <v>768</v>
      </c>
      <c r="B10" s="318">
        <v>2</v>
      </c>
      <c r="C10" s="354"/>
      <c r="D10" s="358"/>
      <c r="E10" s="358"/>
      <c r="F10" s="358"/>
      <c r="G10" s="2208" t="s">
        <v>220</v>
      </c>
      <c r="H10" s="2209"/>
      <c r="I10" s="2208" t="s">
        <v>57</v>
      </c>
      <c r="J10" s="2210"/>
    </row>
    <row r="11" spans="1:11" ht="15" customHeight="1" x14ac:dyDescent="0.15">
      <c r="A11" s="238" t="s">
        <v>769</v>
      </c>
      <c r="B11" s="318">
        <v>2</v>
      </c>
      <c r="C11" s="354"/>
      <c r="D11" s="358"/>
      <c r="E11" s="358"/>
      <c r="F11" s="358"/>
      <c r="G11" s="2208" t="s">
        <v>221</v>
      </c>
      <c r="H11" s="2209"/>
      <c r="I11" s="2208" t="s">
        <v>420</v>
      </c>
      <c r="J11" s="2210"/>
    </row>
    <row r="12" spans="1:11" ht="15" customHeight="1" x14ac:dyDescent="0.15">
      <c r="A12" s="238" t="s">
        <v>770</v>
      </c>
      <c r="B12" s="318">
        <v>3</v>
      </c>
      <c r="C12" s="354"/>
      <c r="D12" s="342"/>
      <c r="E12" s="342"/>
      <c r="F12" s="342"/>
      <c r="G12" s="2208" t="s">
        <v>222</v>
      </c>
      <c r="H12" s="2209"/>
      <c r="I12" s="2208" t="s">
        <v>329</v>
      </c>
      <c r="J12" s="2210"/>
    </row>
    <row r="13" spans="1:11" ht="15" customHeight="1" thickBot="1" x14ac:dyDescent="0.2">
      <c r="A13" s="238" t="s">
        <v>771</v>
      </c>
      <c r="B13" s="338">
        <v>5</v>
      </c>
      <c r="C13" s="354"/>
      <c r="D13" s="342"/>
      <c r="E13" s="342"/>
      <c r="F13" s="342"/>
      <c r="G13" s="2211" t="s">
        <v>359</v>
      </c>
      <c r="H13" s="2212"/>
      <c r="I13" s="2211" t="s">
        <v>423</v>
      </c>
      <c r="J13" s="2213"/>
    </row>
    <row r="14" spans="1:11" ht="15" customHeight="1" x14ac:dyDescent="0.15">
      <c r="A14" s="340" t="s">
        <v>772</v>
      </c>
      <c r="B14" s="339">
        <v>9</v>
      </c>
      <c r="C14" s="335">
        <f>C23</f>
        <v>0</v>
      </c>
      <c r="D14" s="335">
        <f>D23</f>
        <v>0</v>
      </c>
      <c r="E14" s="335">
        <f>E23</f>
        <v>0</v>
      </c>
      <c r="F14" s="335">
        <f>F23</f>
        <v>0</v>
      </c>
      <c r="G14" s="2203" t="s">
        <v>228</v>
      </c>
      <c r="H14" s="2203"/>
      <c r="I14" s="2203"/>
      <c r="J14" s="2204"/>
    </row>
    <row r="15" spans="1:11" ht="24.75" customHeight="1" x14ac:dyDescent="0.15">
      <c r="A15" s="238" t="s">
        <v>773</v>
      </c>
      <c r="B15" s="318">
        <v>3</v>
      </c>
      <c r="C15" s="354"/>
      <c r="D15" s="342"/>
      <c r="E15" s="342"/>
      <c r="F15" s="342"/>
      <c r="G15" s="2208" t="s">
        <v>37</v>
      </c>
      <c r="H15" s="2209"/>
      <c r="I15" s="2208" t="s">
        <v>330</v>
      </c>
      <c r="J15" s="2210"/>
    </row>
    <row r="16" spans="1:11" ht="24.75" customHeight="1" x14ac:dyDescent="0.15">
      <c r="A16" s="238" t="s">
        <v>774</v>
      </c>
      <c r="B16" s="318">
        <v>3</v>
      </c>
      <c r="C16" s="354"/>
      <c r="D16" s="342"/>
      <c r="E16" s="342"/>
      <c r="F16" s="342"/>
      <c r="G16" s="2214" t="s">
        <v>227</v>
      </c>
      <c r="H16" s="2215"/>
      <c r="I16" s="2208" t="s">
        <v>38</v>
      </c>
      <c r="J16" s="2210"/>
    </row>
    <row r="17" spans="1:10" ht="24.75" customHeight="1" thickBot="1" x14ac:dyDescent="0.2">
      <c r="A17" s="238" t="s">
        <v>775</v>
      </c>
      <c r="B17" s="318">
        <v>3</v>
      </c>
      <c r="C17" s="354"/>
      <c r="D17" s="342"/>
      <c r="E17" s="342"/>
      <c r="F17" s="342"/>
      <c r="G17" s="2216" t="s">
        <v>195</v>
      </c>
      <c r="H17" s="2217"/>
      <c r="I17" s="2214" t="s">
        <v>196</v>
      </c>
      <c r="J17" s="2218"/>
    </row>
    <row r="18" spans="1:10" ht="24.75" customHeight="1" x14ac:dyDescent="0.15">
      <c r="A18" s="340" t="s">
        <v>776</v>
      </c>
      <c r="B18" s="339">
        <v>9</v>
      </c>
      <c r="C18" s="335"/>
      <c r="D18" s="335"/>
      <c r="E18" s="335"/>
      <c r="F18" s="335"/>
      <c r="G18" s="2203" t="s">
        <v>780</v>
      </c>
      <c r="H18" s="2203"/>
      <c r="I18" s="2203"/>
      <c r="J18" s="2204"/>
    </row>
    <row r="19" spans="1:10" ht="24.75" customHeight="1" x14ac:dyDescent="0.15">
      <c r="A19" s="238" t="s">
        <v>777</v>
      </c>
      <c r="B19" s="318">
        <v>2</v>
      </c>
      <c r="C19" s="354"/>
      <c r="D19" s="358"/>
      <c r="E19" s="358"/>
      <c r="F19" s="358"/>
      <c r="G19" s="2104" t="s">
        <v>409</v>
      </c>
      <c r="H19" s="2104"/>
      <c r="I19" s="2104" t="s">
        <v>34</v>
      </c>
      <c r="J19" s="2104"/>
    </row>
    <row r="20" spans="1:10" ht="24.75" customHeight="1" x14ac:dyDescent="0.15">
      <c r="A20" s="238" t="s">
        <v>778</v>
      </c>
      <c r="B20" s="318">
        <v>2</v>
      </c>
      <c r="C20" s="354"/>
      <c r="D20" s="358"/>
      <c r="E20" s="358"/>
      <c r="F20" s="358"/>
      <c r="G20" s="2104" t="s">
        <v>410</v>
      </c>
      <c r="H20" s="2104"/>
      <c r="I20" s="2104" t="s">
        <v>411</v>
      </c>
      <c r="J20" s="2104"/>
    </row>
    <row r="21" spans="1:10" ht="24.75" customHeight="1" thickBot="1" x14ac:dyDescent="0.2">
      <c r="A21" s="238" t="s">
        <v>779</v>
      </c>
      <c r="B21" s="318">
        <v>2</v>
      </c>
      <c r="C21" s="354"/>
      <c r="D21" s="358"/>
      <c r="E21" s="358"/>
      <c r="F21" s="358"/>
      <c r="G21" s="2104" t="s">
        <v>451</v>
      </c>
      <c r="H21" s="2104"/>
      <c r="I21" s="2104" t="s">
        <v>452</v>
      </c>
      <c r="J21" s="2104"/>
    </row>
    <row r="22" spans="1:10" ht="24.75" customHeight="1" x14ac:dyDescent="0.15">
      <c r="A22" s="340" t="s">
        <v>776</v>
      </c>
      <c r="B22" s="339">
        <v>9</v>
      </c>
      <c r="C22" s="335"/>
      <c r="D22" s="335"/>
      <c r="E22" s="335"/>
      <c r="F22" s="335"/>
      <c r="G22" s="2203" t="s">
        <v>781</v>
      </c>
      <c r="H22" s="2203"/>
      <c r="I22" s="2203"/>
      <c r="J22" s="2204"/>
    </row>
    <row r="23" spans="1:10" ht="28.5" customHeight="1" thickBot="1" x14ac:dyDescent="0.2">
      <c r="A23" s="238" t="s">
        <v>777</v>
      </c>
      <c r="B23" s="318">
        <v>2</v>
      </c>
      <c r="C23" s="354"/>
      <c r="D23" s="358"/>
      <c r="E23" s="358"/>
      <c r="F23" s="358"/>
      <c r="G23" s="2104" t="s">
        <v>782</v>
      </c>
      <c r="H23" s="2104"/>
      <c r="I23" s="2104" t="s">
        <v>36</v>
      </c>
      <c r="J23" s="2104"/>
    </row>
    <row r="24" spans="1:10" ht="33.75" customHeight="1" x14ac:dyDescent="0.15">
      <c r="A24" s="311" t="s">
        <v>391</v>
      </c>
      <c r="B24" s="94" t="s">
        <v>176</v>
      </c>
      <c r="C24" s="108" t="s">
        <v>229</v>
      </c>
      <c r="D24" s="108"/>
      <c r="E24" s="108" t="s">
        <v>230</v>
      </c>
      <c r="F24" s="139" t="s">
        <v>231</v>
      </c>
      <c r="G24" s="316"/>
      <c r="H24" s="57"/>
      <c r="I24" s="57"/>
      <c r="J24" s="169"/>
    </row>
    <row r="25" spans="1:10" ht="15.75" customHeight="1" thickBot="1" x14ac:dyDescent="0.2">
      <c r="A25" s="312" t="s">
        <v>276</v>
      </c>
      <c r="B25" s="150">
        <v>5</v>
      </c>
      <c r="C25" s="115">
        <f>SUM(C26:C31)</f>
        <v>0</v>
      </c>
      <c r="D25" s="115"/>
      <c r="E25" s="115">
        <f>SUM(E26:E31)</f>
        <v>0</v>
      </c>
      <c r="F25" s="325">
        <f>SUM(F26:F31)</f>
        <v>0</v>
      </c>
      <c r="G25" s="315"/>
      <c r="H25" s="69"/>
      <c r="I25" s="69"/>
      <c r="J25" s="117" t="s">
        <v>360</v>
      </c>
    </row>
    <row r="26" spans="1:10" ht="15" customHeight="1" x14ac:dyDescent="0.15">
      <c r="A26" s="310" t="s">
        <v>32</v>
      </c>
      <c r="B26" s="253">
        <v>5</v>
      </c>
      <c r="C26" s="321"/>
      <c r="D26" s="321"/>
      <c r="E26" s="321"/>
      <c r="F26" s="322"/>
      <c r="G26" s="297"/>
      <c r="H26" s="29" t="s">
        <v>42</v>
      </c>
      <c r="I26" s="344"/>
      <c r="J26" s="2219" t="s">
        <v>43</v>
      </c>
    </row>
    <row r="27" spans="1:10" ht="15" customHeight="1" x14ac:dyDescent="0.15">
      <c r="A27" s="313">
        <v>1.1000000000000001</v>
      </c>
      <c r="B27" s="109">
        <v>1</v>
      </c>
      <c r="C27" s="231"/>
      <c r="D27" s="231"/>
      <c r="E27" s="231"/>
      <c r="F27" s="319"/>
      <c r="G27" s="36"/>
      <c r="H27" s="49" t="s">
        <v>42</v>
      </c>
      <c r="I27" s="334"/>
      <c r="J27" s="2220"/>
    </row>
    <row r="28" spans="1:10" ht="15" customHeight="1" x14ac:dyDescent="0.15">
      <c r="A28" s="313">
        <v>1.2</v>
      </c>
      <c r="B28" s="109">
        <v>1</v>
      </c>
      <c r="C28" s="231"/>
      <c r="D28" s="231"/>
      <c r="E28" s="231"/>
      <c r="F28" s="319"/>
      <c r="G28" s="36"/>
      <c r="H28" s="49" t="s">
        <v>42</v>
      </c>
      <c r="I28" s="334"/>
      <c r="J28" s="2220"/>
    </row>
    <row r="29" spans="1:10" ht="15" customHeight="1" x14ac:dyDescent="0.15">
      <c r="A29" s="313">
        <v>1.3</v>
      </c>
      <c r="B29" s="109">
        <v>1</v>
      </c>
      <c r="C29" s="231"/>
      <c r="D29" s="231"/>
      <c r="E29" s="231"/>
      <c r="F29" s="319"/>
      <c r="G29" s="36"/>
      <c r="H29" s="49" t="s">
        <v>42</v>
      </c>
      <c r="I29" s="334"/>
      <c r="J29" s="2220"/>
    </row>
    <row r="30" spans="1:10" ht="15" customHeight="1" x14ac:dyDescent="0.15">
      <c r="A30" s="313">
        <v>1.4</v>
      </c>
      <c r="B30" s="109">
        <v>1</v>
      </c>
      <c r="C30" s="231"/>
      <c r="D30" s="231"/>
      <c r="E30" s="231"/>
      <c r="F30" s="319"/>
      <c r="G30" s="36"/>
      <c r="H30" s="49" t="s">
        <v>42</v>
      </c>
      <c r="I30" s="334"/>
      <c r="J30" s="2220"/>
    </row>
    <row r="31" spans="1:10" ht="15" customHeight="1" thickBot="1" x14ac:dyDescent="0.2">
      <c r="A31" s="314">
        <v>1.5</v>
      </c>
      <c r="B31" s="110">
        <v>1</v>
      </c>
      <c r="C31" s="320"/>
      <c r="D31" s="320"/>
      <c r="E31" s="320"/>
      <c r="F31" s="323"/>
      <c r="G31" s="38"/>
      <c r="H31" s="68" t="s">
        <v>42</v>
      </c>
      <c r="I31" s="343"/>
      <c r="J31" s="2221"/>
    </row>
    <row r="32" spans="1:10" ht="15" customHeight="1" x14ac:dyDescent="0.15">
      <c r="A32" s="327"/>
      <c r="B32" s="328"/>
      <c r="C32" s="324"/>
      <c r="D32" s="324"/>
      <c r="E32" s="324"/>
      <c r="F32" s="324"/>
      <c r="G32" s="254"/>
      <c r="H32" s="326"/>
      <c r="I32" s="326"/>
      <c r="J32"/>
    </row>
    <row r="33" spans="1:23" x14ac:dyDescent="0.15">
      <c r="J33" s="89"/>
      <c r="K33" s="4"/>
      <c r="S33" s="2"/>
    </row>
    <row r="34" spans="1:23" ht="15" x14ac:dyDescent="0.15">
      <c r="A34" s="4"/>
      <c r="J34" s="330"/>
      <c r="K34" s="2" t="s">
        <v>501</v>
      </c>
      <c r="L34" s="2" t="s">
        <v>660</v>
      </c>
      <c r="M34" s="2" t="s">
        <v>501</v>
      </c>
      <c r="N34" s="2" t="s">
        <v>501</v>
      </c>
      <c r="O34" s="2" t="s">
        <v>501</v>
      </c>
      <c r="P34" s="2" t="s">
        <v>501</v>
      </c>
      <c r="Q34" s="2" t="s">
        <v>501</v>
      </c>
      <c r="R34" s="2" t="s">
        <v>501</v>
      </c>
      <c r="S34" s="2" t="s">
        <v>501</v>
      </c>
      <c r="T34" s="2" t="s">
        <v>501</v>
      </c>
      <c r="U34" s="2" t="s">
        <v>501</v>
      </c>
      <c r="V34" s="2" t="s">
        <v>501</v>
      </c>
      <c r="W34" s="2" t="s">
        <v>501</v>
      </c>
    </row>
    <row r="35" spans="1:23" ht="15" x14ac:dyDescent="0.15">
      <c r="A35" s="90"/>
      <c r="J35" s="89"/>
      <c r="K35" s="2" t="s">
        <v>230</v>
      </c>
      <c r="L35" s="2" t="s">
        <v>230</v>
      </c>
      <c r="M35" s="2" t="s">
        <v>230</v>
      </c>
      <c r="N35" s="2" t="s">
        <v>230</v>
      </c>
      <c r="O35" s="2" t="s">
        <v>230</v>
      </c>
      <c r="P35" s="345">
        <v>0.5</v>
      </c>
      <c r="Q35" s="2" t="s">
        <v>230</v>
      </c>
      <c r="R35" s="345">
        <v>0.85</v>
      </c>
      <c r="S35" s="345">
        <v>0.1</v>
      </c>
      <c r="T35" s="345">
        <v>0.5</v>
      </c>
      <c r="U35" s="345">
        <v>0.25</v>
      </c>
      <c r="V35" s="345">
        <v>0.05</v>
      </c>
      <c r="W35" s="345">
        <v>0.03</v>
      </c>
    </row>
    <row r="36" spans="1:23" x14ac:dyDescent="0.15">
      <c r="A36" s="90"/>
      <c r="J36" s="89"/>
      <c r="K36" s="2">
        <v>3</v>
      </c>
      <c r="L36" s="2">
        <v>1</v>
      </c>
      <c r="M36" s="2">
        <v>2</v>
      </c>
      <c r="N36" s="2">
        <v>1</v>
      </c>
      <c r="O36" s="2">
        <v>1</v>
      </c>
      <c r="P36" s="345">
        <v>1</v>
      </c>
      <c r="Q36" s="2">
        <v>1</v>
      </c>
      <c r="R36" s="345">
        <v>0.75</v>
      </c>
      <c r="S36" s="345">
        <v>0.2</v>
      </c>
      <c r="T36" s="345">
        <v>0.75</v>
      </c>
      <c r="U36" s="345">
        <v>0.5</v>
      </c>
      <c r="V36" s="345">
        <v>0.1</v>
      </c>
      <c r="W36" s="345">
        <v>0.05</v>
      </c>
    </row>
    <row r="37" spans="1:23" x14ac:dyDescent="0.15">
      <c r="A37" s="317" t="s">
        <v>502</v>
      </c>
      <c r="K37" s="4"/>
      <c r="N37" s="2">
        <v>2</v>
      </c>
      <c r="O37" s="2">
        <v>2</v>
      </c>
      <c r="P37" s="345">
        <v>1.5</v>
      </c>
      <c r="Q37" s="2">
        <v>2</v>
      </c>
      <c r="R37" s="345">
        <v>0.65</v>
      </c>
      <c r="S37" s="345">
        <v>0.3</v>
      </c>
      <c r="T37" s="345">
        <v>1</v>
      </c>
      <c r="U37" s="345">
        <v>0.75</v>
      </c>
      <c r="V37" s="345">
        <v>0.15</v>
      </c>
      <c r="W37" s="345">
        <v>7.0000000000000007E-2</v>
      </c>
    </row>
    <row r="38" spans="1:23" ht="15" x14ac:dyDescent="0.15">
      <c r="A38" s="90"/>
      <c r="K38" s="4"/>
      <c r="M38" s="2" t="s">
        <v>501</v>
      </c>
      <c r="N38" s="2">
        <v>3</v>
      </c>
      <c r="O38" s="2">
        <v>3</v>
      </c>
      <c r="Q38" s="2">
        <v>3</v>
      </c>
      <c r="U38" s="345">
        <v>1</v>
      </c>
      <c r="V38" s="345">
        <v>0.2</v>
      </c>
    </row>
    <row r="39" spans="1:23" ht="15" x14ac:dyDescent="0.15">
      <c r="K39" s="4" t="s">
        <v>230</v>
      </c>
      <c r="M39" s="2" t="s">
        <v>230</v>
      </c>
      <c r="N39" s="2">
        <v>4</v>
      </c>
      <c r="O39" s="2">
        <v>4</v>
      </c>
    </row>
    <row r="40" spans="1:23" ht="15" x14ac:dyDescent="0.15">
      <c r="K40" s="4" t="s">
        <v>229</v>
      </c>
      <c r="M40" s="2">
        <v>5</v>
      </c>
      <c r="O40" s="2">
        <v>5</v>
      </c>
    </row>
    <row r="41" spans="1:23" ht="15" x14ac:dyDescent="0.15">
      <c r="K41" s="4" t="s">
        <v>231</v>
      </c>
      <c r="M41" s="2"/>
      <c r="O41" s="2">
        <v>6</v>
      </c>
    </row>
    <row r="42" spans="1:23" x14ac:dyDescent="0.15">
      <c r="K42" s="4"/>
      <c r="M42" s="2"/>
      <c r="O42" s="2">
        <v>7</v>
      </c>
    </row>
    <row r="43" spans="1:23" x14ac:dyDescent="0.15">
      <c r="K43" s="4"/>
      <c r="M43" s="357"/>
      <c r="O43" s="2">
        <v>8</v>
      </c>
    </row>
    <row r="44" spans="1:23" x14ac:dyDescent="0.15">
      <c r="K44" s="4">
        <v>0</v>
      </c>
      <c r="M44" s="357"/>
      <c r="O44" s="2">
        <v>9</v>
      </c>
    </row>
    <row r="45" spans="1:23" x14ac:dyDescent="0.15">
      <c r="K45" s="4">
        <v>1</v>
      </c>
      <c r="O45" s="2">
        <v>10</v>
      </c>
    </row>
    <row r="46" spans="1:23" ht="15" x14ac:dyDescent="0.15">
      <c r="K46" s="4">
        <v>2</v>
      </c>
      <c r="M46" s="4" t="s">
        <v>510</v>
      </c>
    </row>
    <row r="47" spans="1:23" ht="15" x14ac:dyDescent="0.15">
      <c r="K47" s="4">
        <v>3</v>
      </c>
      <c r="M47" s="4" t="s">
        <v>511</v>
      </c>
    </row>
    <row r="48" spans="1:23" ht="15" x14ac:dyDescent="0.15">
      <c r="K48" s="4">
        <v>4</v>
      </c>
      <c r="M48" s="4" t="s">
        <v>512</v>
      </c>
    </row>
    <row r="49" spans="1:13" x14ac:dyDescent="0.15">
      <c r="K49" s="4">
        <v>5</v>
      </c>
    </row>
    <row r="50" spans="1:13" x14ac:dyDescent="0.15">
      <c r="K50" s="4">
        <v>6</v>
      </c>
    </row>
    <row r="51" spans="1:13" x14ac:dyDescent="0.15">
      <c r="K51" s="4">
        <v>7</v>
      </c>
      <c r="M51" s="37"/>
    </row>
    <row r="52" spans="1:13" x14ac:dyDescent="0.15">
      <c r="K52" s="4">
        <v>8</v>
      </c>
      <c r="M52" s="219"/>
    </row>
    <row r="53" spans="1:13" x14ac:dyDescent="0.15">
      <c r="K53" s="4">
        <v>9</v>
      </c>
      <c r="M53" s="219"/>
    </row>
    <row r="54" spans="1:13" x14ac:dyDescent="0.15">
      <c r="K54" s="4">
        <v>10</v>
      </c>
      <c r="M54" s="219"/>
    </row>
    <row r="55" spans="1:13" x14ac:dyDescent="0.15">
      <c r="K55" s="4">
        <v>11</v>
      </c>
      <c r="M55" s="219"/>
    </row>
    <row r="56" spans="1:13" x14ac:dyDescent="0.15">
      <c r="K56" s="4">
        <v>12</v>
      </c>
      <c r="M56" s="219"/>
    </row>
    <row r="57" spans="1:13" x14ac:dyDescent="0.15">
      <c r="K57" s="4">
        <v>13</v>
      </c>
      <c r="M57" s="219"/>
    </row>
    <row r="58" spans="1:13" x14ac:dyDescent="0.15">
      <c r="J58" s="329"/>
      <c r="K58" s="4">
        <v>14</v>
      </c>
      <c r="M58" s="219"/>
    </row>
    <row r="59" spans="1:13" x14ac:dyDescent="0.15">
      <c r="K59" s="4">
        <v>15</v>
      </c>
      <c r="M59" s="219"/>
    </row>
    <row r="60" spans="1:13" x14ac:dyDescent="0.15">
      <c r="K60" s="4">
        <v>16</v>
      </c>
      <c r="M60" s="219"/>
    </row>
    <row r="61" spans="1:13" x14ac:dyDescent="0.15">
      <c r="K61" s="4">
        <v>17</v>
      </c>
      <c r="M61" s="219"/>
    </row>
    <row r="62" spans="1:13" x14ac:dyDescent="0.15">
      <c r="A62" s="350" t="s">
        <v>689</v>
      </c>
      <c r="K62" s="4">
        <v>18</v>
      </c>
      <c r="M62" s="219"/>
    </row>
    <row r="63" spans="1:13" x14ac:dyDescent="0.15">
      <c r="A63" s="351"/>
      <c r="K63" s="4">
        <v>19</v>
      </c>
      <c r="M63" s="219"/>
    </row>
    <row r="64" spans="1:13" x14ac:dyDescent="0.15">
      <c r="A64" s="352" t="s">
        <v>690</v>
      </c>
      <c r="K64" s="4">
        <v>20</v>
      </c>
    </row>
    <row r="65" spans="1:11" x14ac:dyDescent="0.15">
      <c r="A65" s="353"/>
      <c r="K65" s="4">
        <v>21</v>
      </c>
    </row>
    <row r="66" spans="1:11" x14ac:dyDescent="0.15">
      <c r="A66" s="352" t="s">
        <v>691</v>
      </c>
      <c r="K66" s="4">
        <v>22</v>
      </c>
    </row>
    <row r="67" spans="1:11" x14ac:dyDescent="0.15">
      <c r="A67" s="353"/>
      <c r="K67" s="4">
        <v>23</v>
      </c>
    </row>
    <row r="68" spans="1:11" x14ac:dyDescent="0.15">
      <c r="A68" s="349" t="s">
        <v>692</v>
      </c>
    </row>
    <row r="69" spans="1:11" x14ac:dyDescent="0.15">
      <c r="A69" s="353"/>
    </row>
    <row r="70" spans="1:11" x14ac:dyDescent="0.15">
      <c r="A70" s="349" t="s">
        <v>693</v>
      </c>
    </row>
    <row r="71" spans="1:11" x14ac:dyDescent="0.15">
      <c r="A71" s="353"/>
    </row>
    <row r="72" spans="1:11" x14ac:dyDescent="0.15">
      <c r="A72" s="349" t="s">
        <v>694</v>
      </c>
    </row>
    <row r="73" spans="1:11" x14ac:dyDescent="0.15">
      <c r="A73" s="353"/>
    </row>
    <row r="74" spans="1:11" x14ac:dyDescent="0.15">
      <c r="A74" s="352" t="s">
        <v>695</v>
      </c>
    </row>
    <row r="75" spans="1:11" x14ac:dyDescent="0.15">
      <c r="A75" s="353"/>
    </row>
    <row r="76" spans="1:11" x14ac:dyDescent="0.15">
      <c r="A76" s="349" t="s">
        <v>696</v>
      </c>
    </row>
    <row r="77" spans="1:11" x14ac:dyDescent="0.15">
      <c r="A77"/>
    </row>
  </sheetData>
  <customSheetViews>
    <customSheetView guid="{F1B267DB-70DC-6F42-AC92-32AC1AD9EEAB}" fitToPage="1" state="hidden" topLeftCell="A12">
      <selection activeCell="I21" sqref="I21:J21"/>
      <pageMargins left="0" right="0" top="0.33" bottom="0.56000000000000005" header="0.5" footer="0"/>
      <printOptions horizontalCentered="1" verticalCentered="1"/>
      <pageSetup scale="96" fitToHeight="12" orientation="landscape" cellComments="asDisplayed"/>
      <headerFooter alignWithMargins="0">
        <oddFooter>&amp;LProposed Commercial Certification V2&amp;C&amp;G&amp;R&amp;P of &amp;N</oddFooter>
      </headerFooter>
    </customSheetView>
  </customSheetViews>
  <mergeCells count="42">
    <mergeCell ref="J26:J31"/>
    <mergeCell ref="G20:H20"/>
    <mergeCell ref="I20:J20"/>
    <mergeCell ref="G21:H21"/>
    <mergeCell ref="I21:J21"/>
    <mergeCell ref="G22:J22"/>
    <mergeCell ref="G23:H23"/>
    <mergeCell ref="I23:J23"/>
    <mergeCell ref="G19:H19"/>
    <mergeCell ref="I19:J19"/>
    <mergeCell ref="G12:H12"/>
    <mergeCell ref="I12:J12"/>
    <mergeCell ref="G13:H13"/>
    <mergeCell ref="I13:J13"/>
    <mergeCell ref="G14:J14"/>
    <mergeCell ref="G15:H15"/>
    <mergeCell ref="I15:J15"/>
    <mergeCell ref="G16:H16"/>
    <mergeCell ref="I16:J16"/>
    <mergeCell ref="G17:H17"/>
    <mergeCell ref="I17:J17"/>
    <mergeCell ref="G18:J18"/>
    <mergeCell ref="G9:H9"/>
    <mergeCell ref="I9:J9"/>
    <mergeCell ref="G10:H10"/>
    <mergeCell ref="I10:J10"/>
    <mergeCell ref="G11:H11"/>
    <mergeCell ref="I11:J11"/>
    <mergeCell ref="D6:F6"/>
    <mergeCell ref="G6:H6"/>
    <mergeCell ref="I6:J6"/>
    <mergeCell ref="G7:J7"/>
    <mergeCell ref="G8:H8"/>
    <mergeCell ref="I8:J8"/>
    <mergeCell ref="A1:J1"/>
    <mergeCell ref="A2:J2"/>
    <mergeCell ref="A3:C3"/>
    <mergeCell ref="D3:F3"/>
    <mergeCell ref="G3:J4"/>
    <mergeCell ref="A4:A5"/>
    <mergeCell ref="G5:H5"/>
    <mergeCell ref="I5:J5"/>
  </mergeCells>
  <dataValidations count="4">
    <dataValidation type="list" allowBlank="1" showInputMessage="1" showErrorMessage="1" sqref="C10:F11 C19:F21 C23:F23" xr:uid="{00000000-0002-0000-0C00-000000000000}">
      <formula1>natwo</formula1>
    </dataValidation>
    <dataValidation type="list" allowBlank="1" showInputMessage="1" showErrorMessage="1" sqref="C13:F13" xr:uid="{00000000-0002-0000-0C00-000001000000}">
      <formula1>nafive</formula1>
    </dataValidation>
    <dataValidation type="list" allowBlank="1" showInputMessage="1" showErrorMessage="1" sqref="C8:F9 C12:F12 C15:F17" xr:uid="{00000000-0002-0000-0C00-000002000000}">
      <formula1>Sone</formula1>
    </dataValidation>
    <dataValidation type="list" allowBlank="1" showInputMessage="1" showErrorMessage="1" sqref="D6:F6" xr:uid="{00000000-0002-0000-0C00-000003000000}">
      <formula1>healthpre</formula1>
    </dataValidation>
  </dataValidations>
  <printOptions horizontalCentered="1" verticalCentered="1"/>
  <pageMargins left="0" right="0" top="0.33" bottom="0.56000000000000005" header="0.5" footer="0"/>
  <pageSetup scale="96" fitToHeight="12" orientation="landscape" cellComments="asDisplayed"/>
  <headerFooter alignWithMargins="0">
    <oddFooter>&amp;LProposed Commercial Certification V2&amp;C&amp;G&amp;R&amp;P of &amp;N</oddFooter>
  </headerFooter>
  <legacyDrawingHF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361"/>
  <sheetViews>
    <sheetView topLeftCell="A121" zoomScaleSheetLayoutView="80" workbookViewId="0">
      <selection activeCell="F3" sqref="F3"/>
    </sheetView>
  </sheetViews>
  <sheetFormatPr baseColWidth="10" defaultColWidth="8.83203125" defaultRowHeight="16" x14ac:dyDescent="0.15"/>
  <cols>
    <col min="1" max="1" width="3.33203125" style="1" customWidth="1"/>
    <col min="2" max="2" width="7.33203125" style="2" customWidth="1"/>
    <col min="3" max="5" width="4.33203125" style="2" customWidth="1"/>
    <col min="6" max="6" width="7.33203125" style="2" customWidth="1"/>
    <col min="7" max="7" width="44.83203125" style="4" customWidth="1"/>
    <col min="8" max="8" width="7.33203125" style="93" customWidth="1"/>
    <col min="9" max="9" width="56.33203125" style="92" customWidth="1"/>
    <col min="10" max="10" width="39.1640625" style="3" customWidth="1"/>
    <col min="11" max="16384" width="8.83203125" style="4"/>
  </cols>
  <sheetData>
    <row r="1" spans="1:10" ht="24" x14ac:dyDescent="0.15">
      <c r="A1" s="2297" t="s">
        <v>60</v>
      </c>
      <c r="B1" s="2297"/>
      <c r="C1" s="2297"/>
      <c r="D1" s="2297"/>
      <c r="E1" s="2297"/>
      <c r="F1" s="2297"/>
      <c r="G1" s="2297"/>
      <c r="H1" s="2297"/>
      <c r="I1" s="2297"/>
    </row>
    <row r="2" spans="1:10" ht="16.5" customHeight="1" thickBot="1" x14ac:dyDescent="0.2">
      <c r="A2" s="2298" t="s">
        <v>456</v>
      </c>
      <c r="B2" s="2298"/>
      <c r="C2" s="2298"/>
      <c r="D2" s="2298"/>
      <c r="E2" s="2298"/>
      <c r="F2" s="2298"/>
      <c r="G2" s="2298"/>
      <c r="H2" s="2298"/>
      <c r="I2" s="2298"/>
    </row>
    <row r="3" spans="1:10" ht="24" x14ac:dyDescent="0.15">
      <c r="A3" s="2299" t="s">
        <v>288</v>
      </c>
      <c r="B3" s="5" t="s">
        <v>176</v>
      </c>
      <c r="C3" s="6" t="s">
        <v>229</v>
      </c>
      <c r="D3" s="6" t="s">
        <v>230</v>
      </c>
      <c r="E3" s="6" t="s">
        <v>231</v>
      </c>
      <c r="F3" s="166" t="s">
        <v>331</v>
      </c>
      <c r="G3" s="7"/>
      <c r="H3" s="288"/>
      <c r="I3" s="288"/>
    </row>
    <row r="4" spans="1:10" ht="15" customHeight="1" x14ac:dyDescent="0.15">
      <c r="A4" s="2300"/>
      <c r="B4" s="8">
        <f>B15</f>
        <v>8</v>
      </c>
      <c r="C4" s="291">
        <f>C15</f>
        <v>0</v>
      </c>
      <c r="D4" s="291">
        <f t="shared" ref="D4:E4" si="0">D15</f>
        <v>0</v>
      </c>
      <c r="E4" s="291">
        <f t="shared" si="0"/>
        <v>0</v>
      </c>
      <c r="F4" s="9">
        <v>0</v>
      </c>
      <c r="G4" s="10" t="s">
        <v>277</v>
      </c>
      <c r="H4" s="288"/>
      <c r="I4" s="4"/>
      <c r="J4" s="11"/>
    </row>
    <row r="5" spans="1:10" ht="15" customHeight="1" x14ac:dyDescent="0.15">
      <c r="A5" s="2300"/>
      <c r="B5" s="8">
        <f>B22</f>
        <v>126</v>
      </c>
      <c r="C5" s="291">
        <f>C22</f>
        <v>0</v>
      </c>
      <c r="D5" s="291">
        <f t="shared" ref="D5:E5" si="1">D22</f>
        <v>0</v>
      </c>
      <c r="E5" s="291">
        <f t="shared" si="1"/>
        <v>0</v>
      </c>
      <c r="F5" s="9">
        <v>15</v>
      </c>
      <c r="G5" s="10" t="s">
        <v>278</v>
      </c>
      <c r="H5" s="288"/>
      <c r="I5" s="4"/>
      <c r="J5" s="11"/>
    </row>
    <row r="6" spans="1:10" ht="15" customHeight="1" x14ac:dyDescent="0.15">
      <c r="A6" s="2300"/>
      <c r="B6" s="8">
        <f>B93</f>
        <v>76</v>
      </c>
      <c r="C6" s="291">
        <f>C93</f>
        <v>0</v>
      </c>
      <c r="D6" s="291">
        <f t="shared" ref="D6:E6" si="2">-D93</f>
        <v>0</v>
      </c>
      <c r="E6" s="291">
        <f t="shared" si="2"/>
        <v>0</v>
      </c>
      <c r="F6" s="9">
        <v>15</v>
      </c>
      <c r="G6" s="10" t="s">
        <v>279</v>
      </c>
      <c r="H6" s="288"/>
      <c r="I6" s="4"/>
      <c r="J6" s="11"/>
    </row>
    <row r="7" spans="1:10" ht="15" customHeight="1" x14ac:dyDescent="0.15">
      <c r="A7" s="2300"/>
      <c r="B7" s="8">
        <f>B152</f>
        <v>69</v>
      </c>
      <c r="C7" s="291">
        <f>C152</f>
        <v>0</v>
      </c>
      <c r="D7" s="291">
        <f t="shared" ref="D7:E7" si="3">D152</f>
        <v>0</v>
      </c>
      <c r="E7" s="291">
        <f t="shared" si="3"/>
        <v>0</v>
      </c>
      <c r="F7" s="9">
        <v>10</v>
      </c>
      <c r="G7" s="10" t="s">
        <v>280</v>
      </c>
      <c r="H7" s="288"/>
      <c r="I7" s="4"/>
      <c r="J7" s="11"/>
    </row>
    <row r="8" spans="1:10" ht="15" customHeight="1" x14ac:dyDescent="0.15">
      <c r="A8" s="2300"/>
      <c r="B8" s="8">
        <f>B241</f>
        <v>48</v>
      </c>
      <c r="C8" s="291">
        <f>C241</f>
        <v>0</v>
      </c>
      <c r="D8" s="291">
        <f t="shared" ref="D8:E8" si="4">D241</f>
        <v>0</v>
      </c>
      <c r="E8" s="291">
        <f t="shared" si="4"/>
        <v>0</v>
      </c>
      <c r="F8" s="9">
        <v>15</v>
      </c>
      <c r="G8" s="10" t="s">
        <v>281</v>
      </c>
      <c r="H8" s="288"/>
      <c r="I8" s="288"/>
    </row>
    <row r="9" spans="1:10" ht="15" customHeight="1" x14ac:dyDescent="0.15">
      <c r="A9" s="2300"/>
      <c r="B9" s="8">
        <f>B290</f>
        <v>38</v>
      </c>
      <c r="C9" s="291">
        <f>C290</f>
        <v>0</v>
      </c>
      <c r="D9" s="291">
        <f t="shared" ref="D9:E9" si="5">D290</f>
        <v>0</v>
      </c>
      <c r="E9" s="291">
        <f t="shared" si="5"/>
        <v>0</v>
      </c>
      <c r="F9" s="9">
        <v>5</v>
      </c>
      <c r="G9" s="10" t="s">
        <v>282</v>
      </c>
      <c r="H9" s="106" t="s">
        <v>290</v>
      </c>
    </row>
    <row r="10" spans="1:10" ht="15" customHeight="1" x14ac:dyDescent="0.15">
      <c r="A10" s="2300"/>
      <c r="B10" s="8">
        <f>B331</f>
        <v>27</v>
      </c>
      <c r="C10" s="291">
        <f>C331</f>
        <v>0</v>
      </c>
      <c r="D10" s="291">
        <f t="shared" ref="D10:E10" si="6">D331</f>
        <v>0</v>
      </c>
      <c r="E10" s="291">
        <f t="shared" si="6"/>
        <v>0</v>
      </c>
      <c r="F10" s="9">
        <v>5</v>
      </c>
      <c r="G10" s="10" t="s">
        <v>283</v>
      </c>
      <c r="H10" s="106" t="s">
        <v>285</v>
      </c>
    </row>
    <row r="11" spans="1:10" ht="15" customHeight="1" x14ac:dyDescent="0.15">
      <c r="A11" s="2300"/>
      <c r="B11" s="282">
        <f>B349</f>
        <v>5</v>
      </c>
      <c r="C11" s="291">
        <f>C349</f>
        <v>0</v>
      </c>
      <c r="D11" s="291">
        <f t="shared" ref="D11:E11" si="7">D349</f>
        <v>0</v>
      </c>
      <c r="E11" s="291">
        <f t="shared" si="7"/>
        <v>0</v>
      </c>
      <c r="F11" s="118">
        <v>0</v>
      </c>
      <c r="G11" s="10" t="s">
        <v>378</v>
      </c>
      <c r="H11" s="106" t="s">
        <v>286</v>
      </c>
    </row>
    <row r="12" spans="1:10" ht="24.75" customHeight="1" thickBot="1" x14ac:dyDescent="0.2">
      <c r="A12" s="2301"/>
      <c r="B12" s="12">
        <f>SUM(B4:B11)</f>
        <v>397</v>
      </c>
      <c r="C12" s="119">
        <f>SUM(C4:C11)</f>
        <v>0</v>
      </c>
      <c r="D12" s="119">
        <f t="shared" ref="D12:E12" si="8">SUM(D4:D11)</f>
        <v>0</v>
      </c>
      <c r="E12" s="119">
        <f t="shared" si="8"/>
        <v>0</v>
      </c>
      <c r="F12" s="76">
        <f>SUM(F4:F11)</f>
        <v>65</v>
      </c>
      <c r="G12" s="13" t="s">
        <v>284</v>
      </c>
      <c r="H12" s="106" t="s">
        <v>287</v>
      </c>
    </row>
    <row r="13" spans="1:10" ht="17" thickBot="1" x14ac:dyDescent="0.2">
      <c r="C13" s="23"/>
      <c r="E13" s="23"/>
      <c r="F13" s="288"/>
      <c r="G13" s="288"/>
      <c r="H13" s="288"/>
      <c r="I13" s="288"/>
    </row>
    <row r="14" spans="1:10" ht="33.75" customHeight="1" x14ac:dyDescent="0.15">
      <c r="A14" s="2222" t="s">
        <v>380</v>
      </c>
      <c r="B14" s="94" t="s">
        <v>176</v>
      </c>
      <c r="C14" s="108" t="s">
        <v>229</v>
      </c>
      <c r="D14" s="108" t="s">
        <v>230</v>
      </c>
      <c r="E14" s="120" t="s">
        <v>231</v>
      </c>
      <c r="F14" s="165" t="s">
        <v>380</v>
      </c>
      <c r="G14" s="14"/>
      <c r="H14" s="15"/>
      <c r="I14" s="107"/>
      <c r="J14" s="2225" t="s">
        <v>50</v>
      </c>
    </row>
    <row r="15" spans="1:10" thickBot="1" x14ac:dyDescent="0.2">
      <c r="A15" s="2223"/>
      <c r="B15" s="95">
        <v>8</v>
      </c>
      <c r="C15" s="115">
        <f>SUM(C18:C19)</f>
        <v>0</v>
      </c>
      <c r="D15" s="115">
        <f t="shared" ref="D15:E15" si="9">SUM(D18:D19)</f>
        <v>0</v>
      </c>
      <c r="E15" s="134">
        <f t="shared" si="9"/>
        <v>0</v>
      </c>
      <c r="F15" s="125" t="s">
        <v>237</v>
      </c>
      <c r="G15" s="16"/>
      <c r="H15" s="17" t="s">
        <v>233</v>
      </c>
      <c r="I15" s="195" t="s">
        <v>360</v>
      </c>
      <c r="J15" s="2226"/>
    </row>
    <row r="16" spans="1:10" ht="76" thickBot="1" x14ac:dyDescent="0.2">
      <c r="A16" s="2223"/>
      <c r="B16" s="111" t="s">
        <v>58</v>
      </c>
      <c r="C16" s="172" t="s">
        <v>58</v>
      </c>
      <c r="D16" s="172" t="s">
        <v>58</v>
      </c>
      <c r="E16" s="173" t="s">
        <v>58</v>
      </c>
      <c r="F16" s="174" t="s">
        <v>39</v>
      </c>
      <c r="G16" s="27" t="s">
        <v>454</v>
      </c>
      <c r="H16" s="172" t="s">
        <v>58</v>
      </c>
      <c r="I16" s="175" t="s">
        <v>455</v>
      </c>
      <c r="J16" s="176"/>
    </row>
    <row r="17" spans="1:10" ht="96" customHeight="1" thickBot="1" x14ac:dyDescent="0.2">
      <c r="A17" s="2223"/>
      <c r="B17" s="133">
        <v>2</v>
      </c>
      <c r="C17" s="26"/>
      <c r="D17" s="26"/>
      <c r="E17" s="121"/>
      <c r="F17" s="177" t="s">
        <v>32</v>
      </c>
      <c r="G17" s="27" t="s">
        <v>40</v>
      </c>
      <c r="H17" s="233" t="s">
        <v>108</v>
      </c>
      <c r="I17" s="105" t="s">
        <v>457</v>
      </c>
      <c r="J17" s="176"/>
    </row>
    <row r="18" spans="1:10" ht="31" thickBot="1" x14ac:dyDescent="0.2">
      <c r="A18" s="2223"/>
      <c r="B18" s="133">
        <v>3</v>
      </c>
      <c r="C18" s="26"/>
      <c r="D18" s="26"/>
      <c r="E18" s="121"/>
      <c r="F18" s="177" t="s">
        <v>33</v>
      </c>
      <c r="G18" s="27" t="s">
        <v>174</v>
      </c>
      <c r="H18" s="233" t="s">
        <v>175</v>
      </c>
      <c r="I18" s="105" t="s">
        <v>458</v>
      </c>
      <c r="J18" s="176"/>
    </row>
    <row r="19" spans="1:10" ht="91" thickBot="1" x14ac:dyDescent="0.2">
      <c r="A19" s="2223"/>
      <c r="B19" s="133">
        <v>2</v>
      </c>
      <c r="C19" s="26"/>
      <c r="D19" s="26"/>
      <c r="E19" s="121"/>
      <c r="F19" s="174" t="s">
        <v>35</v>
      </c>
      <c r="G19" s="27" t="s">
        <v>459</v>
      </c>
      <c r="H19" s="234">
        <v>2</v>
      </c>
      <c r="I19" s="175" t="s">
        <v>460</v>
      </c>
      <c r="J19" s="88"/>
    </row>
    <row r="20" spans="1:10" ht="46" thickBot="1" x14ac:dyDescent="0.2">
      <c r="A20" s="2224"/>
      <c r="B20" s="133">
        <v>1</v>
      </c>
      <c r="C20" s="26"/>
      <c r="D20" s="26"/>
      <c r="E20" s="121"/>
      <c r="F20" s="178" t="s">
        <v>54</v>
      </c>
      <c r="G20" s="27" t="s">
        <v>1</v>
      </c>
      <c r="H20" s="234">
        <v>1</v>
      </c>
      <c r="I20" s="105" t="s">
        <v>461</v>
      </c>
      <c r="J20" s="176" t="s">
        <v>46</v>
      </c>
    </row>
    <row r="21" spans="1:10" ht="24" x14ac:dyDescent="0.15">
      <c r="A21" s="2302" t="s">
        <v>381</v>
      </c>
      <c r="B21" s="94" t="s">
        <v>176</v>
      </c>
      <c r="C21" s="108" t="s">
        <v>229</v>
      </c>
      <c r="D21" s="108" t="s">
        <v>230</v>
      </c>
      <c r="E21" s="120" t="s">
        <v>231</v>
      </c>
      <c r="F21" s="165" t="s">
        <v>379</v>
      </c>
      <c r="G21" s="20"/>
      <c r="H21" s="21"/>
      <c r="I21" s="22"/>
      <c r="J21" s="2225" t="s">
        <v>50</v>
      </c>
    </row>
    <row r="22" spans="1:10" thickBot="1" x14ac:dyDescent="0.2">
      <c r="A22" s="2303"/>
      <c r="B22" s="95">
        <f>B28+B31+B35+B39+B59+B73+B77+B78</f>
        <v>126</v>
      </c>
      <c r="C22" s="112">
        <f>SUM(C28:C77)</f>
        <v>0</v>
      </c>
      <c r="D22" s="112">
        <f t="shared" ref="D22:E22" si="10">SUM(D28:D77)</f>
        <v>0</v>
      </c>
      <c r="E22" s="167">
        <f t="shared" si="10"/>
        <v>0</v>
      </c>
      <c r="F22" s="125" t="s">
        <v>245</v>
      </c>
      <c r="G22" s="16"/>
      <c r="H22" s="17" t="s">
        <v>233</v>
      </c>
      <c r="I22" s="18" t="s">
        <v>360</v>
      </c>
      <c r="J22" s="2226"/>
    </row>
    <row r="23" spans="1:10" ht="31" thickBot="1" x14ac:dyDescent="0.2">
      <c r="A23" s="2303"/>
      <c r="B23" s="111" t="s">
        <v>58</v>
      </c>
      <c r="C23" s="172" t="s">
        <v>58</v>
      </c>
      <c r="D23" s="172" t="s">
        <v>58</v>
      </c>
      <c r="E23" s="173" t="s">
        <v>58</v>
      </c>
      <c r="F23" s="122" t="s">
        <v>39</v>
      </c>
      <c r="G23" s="56" t="s">
        <v>74</v>
      </c>
      <c r="H23" s="172" t="s">
        <v>58</v>
      </c>
      <c r="I23" s="28" t="s">
        <v>462</v>
      </c>
      <c r="J23" s="88"/>
    </row>
    <row r="24" spans="1:10" ht="31" thickBot="1" x14ac:dyDescent="0.2">
      <c r="A24" s="2303"/>
      <c r="B24" s="111" t="s">
        <v>58</v>
      </c>
      <c r="C24" s="172" t="s">
        <v>58</v>
      </c>
      <c r="D24" s="172" t="s">
        <v>58</v>
      </c>
      <c r="E24" s="173" t="s">
        <v>58</v>
      </c>
      <c r="F24" s="122" t="s">
        <v>41</v>
      </c>
      <c r="G24" s="56" t="s">
        <v>75</v>
      </c>
      <c r="H24" s="172" t="s">
        <v>58</v>
      </c>
      <c r="I24" s="28" t="s">
        <v>463</v>
      </c>
      <c r="J24" s="88"/>
    </row>
    <row r="25" spans="1:10" ht="76" thickBot="1" x14ac:dyDescent="0.2">
      <c r="A25" s="2303"/>
      <c r="B25" s="111" t="s">
        <v>58</v>
      </c>
      <c r="C25" s="172" t="s">
        <v>58</v>
      </c>
      <c r="D25" s="172" t="s">
        <v>58</v>
      </c>
      <c r="E25" s="173" t="s">
        <v>58</v>
      </c>
      <c r="F25" s="122" t="s">
        <v>59</v>
      </c>
      <c r="G25" s="27" t="s">
        <v>303</v>
      </c>
      <c r="H25" s="172" t="s">
        <v>58</v>
      </c>
      <c r="I25" s="28" t="s">
        <v>465</v>
      </c>
      <c r="J25" s="88"/>
    </row>
    <row r="26" spans="1:10" ht="29.25" customHeight="1" thickBot="1" x14ac:dyDescent="0.2">
      <c r="A26" s="2303"/>
      <c r="B26" s="111" t="s">
        <v>58</v>
      </c>
      <c r="C26" s="172" t="s">
        <v>58</v>
      </c>
      <c r="D26" s="172" t="s">
        <v>58</v>
      </c>
      <c r="E26" s="173" t="s">
        <v>58</v>
      </c>
      <c r="F26" s="122" t="s">
        <v>76</v>
      </c>
      <c r="G26" s="27" t="s">
        <v>232</v>
      </c>
      <c r="H26" s="172" t="s">
        <v>58</v>
      </c>
      <c r="I26" s="28" t="s">
        <v>464</v>
      </c>
      <c r="J26" s="181"/>
    </row>
    <row r="27" spans="1:10" ht="48.75" customHeight="1" thickBot="1" x14ac:dyDescent="0.2">
      <c r="A27" s="2303"/>
      <c r="B27" s="111" t="s">
        <v>58</v>
      </c>
      <c r="C27" s="172" t="s">
        <v>58</v>
      </c>
      <c r="D27" s="172" t="s">
        <v>58</v>
      </c>
      <c r="E27" s="308" t="s">
        <v>58</v>
      </c>
      <c r="F27" s="122" t="s">
        <v>117</v>
      </c>
      <c r="G27" s="27" t="s">
        <v>0</v>
      </c>
      <c r="H27" s="172" t="s">
        <v>58</v>
      </c>
      <c r="I27" s="28" t="s">
        <v>234</v>
      </c>
      <c r="J27" s="88" t="s">
        <v>332</v>
      </c>
    </row>
    <row r="28" spans="1:10" ht="24.75" customHeight="1" thickBot="1" x14ac:dyDescent="0.2">
      <c r="A28" s="2304"/>
      <c r="B28" s="306">
        <v>2</v>
      </c>
      <c r="C28" s="307"/>
      <c r="D28" s="307"/>
      <c r="E28" s="307"/>
      <c r="F28" s="305" t="s">
        <v>32</v>
      </c>
      <c r="G28" s="27" t="s">
        <v>77</v>
      </c>
      <c r="H28" s="233" t="s">
        <v>108</v>
      </c>
      <c r="I28" s="28"/>
      <c r="J28" s="88" t="s">
        <v>135</v>
      </c>
    </row>
    <row r="29" spans="1:10" ht="27.75" customHeight="1" thickBot="1" x14ac:dyDescent="0.2">
      <c r="A29" s="2304"/>
      <c r="B29" s="294">
        <v>1</v>
      </c>
      <c r="C29" s="291"/>
      <c r="D29" s="291"/>
      <c r="E29" s="291"/>
      <c r="F29" s="300"/>
      <c r="G29" s="299" t="s">
        <v>468</v>
      </c>
      <c r="H29" s="298" t="s">
        <v>107</v>
      </c>
      <c r="I29" s="180" t="s">
        <v>467</v>
      </c>
      <c r="J29" s="72"/>
    </row>
    <row r="30" spans="1:10" ht="27.75" customHeight="1" thickBot="1" x14ac:dyDescent="0.2">
      <c r="A30" s="2304"/>
      <c r="B30" s="294">
        <v>1</v>
      </c>
      <c r="C30" s="291"/>
      <c r="D30" s="291"/>
      <c r="E30" s="291"/>
      <c r="F30" s="300"/>
      <c r="G30" s="299" t="s">
        <v>469</v>
      </c>
      <c r="H30" s="298" t="s">
        <v>107</v>
      </c>
      <c r="I30" s="180" t="s">
        <v>466</v>
      </c>
      <c r="J30" s="72"/>
    </row>
    <row r="31" spans="1:10" ht="12.75" customHeight="1" x14ac:dyDescent="0.15">
      <c r="A31" s="2303"/>
      <c r="B31" s="301">
        <v>4</v>
      </c>
      <c r="C31" s="302"/>
      <c r="D31" s="303"/>
      <c r="E31" s="304"/>
      <c r="F31" s="35" t="s">
        <v>33</v>
      </c>
      <c r="G31" s="29" t="s">
        <v>78</v>
      </c>
      <c r="H31" s="157" t="s">
        <v>244</v>
      </c>
      <c r="I31" s="2306" t="s">
        <v>240</v>
      </c>
      <c r="J31" s="2292" t="s">
        <v>238</v>
      </c>
    </row>
    <row r="32" spans="1:10" ht="15" x14ac:dyDescent="0.15">
      <c r="A32" s="2303"/>
      <c r="B32" s="109">
        <v>1</v>
      </c>
      <c r="C32" s="291"/>
      <c r="D32" s="291"/>
      <c r="E32" s="36"/>
      <c r="F32" s="277">
        <v>2.1</v>
      </c>
      <c r="G32" s="49" t="s">
        <v>235</v>
      </c>
      <c r="H32" s="30" t="s">
        <v>107</v>
      </c>
      <c r="I32" s="2307"/>
      <c r="J32" s="2293"/>
    </row>
    <row r="33" spans="1:10" ht="15" x14ac:dyDescent="0.15">
      <c r="A33" s="2303"/>
      <c r="B33" s="109">
        <v>2</v>
      </c>
      <c r="C33" s="291"/>
      <c r="D33" s="291"/>
      <c r="E33" s="36"/>
      <c r="F33" s="277">
        <v>2.2000000000000002</v>
      </c>
      <c r="G33" s="49" t="s">
        <v>236</v>
      </c>
      <c r="H33" s="30" t="s">
        <v>108</v>
      </c>
      <c r="I33" s="2307"/>
      <c r="J33" s="2293"/>
    </row>
    <row r="34" spans="1:10" thickBot="1" x14ac:dyDescent="0.2">
      <c r="A34" s="2303"/>
      <c r="B34" s="110">
        <v>1</v>
      </c>
      <c r="C34" s="292"/>
      <c r="D34" s="292"/>
      <c r="E34" s="38"/>
      <c r="F34" s="278">
        <v>2.2999999999999998</v>
      </c>
      <c r="G34" s="68" t="s">
        <v>239</v>
      </c>
      <c r="H34" s="31" t="s">
        <v>107</v>
      </c>
      <c r="I34" s="2308"/>
      <c r="J34" s="2294"/>
    </row>
    <row r="35" spans="1:10" ht="15" x14ac:dyDescent="0.15">
      <c r="A35" s="2303"/>
      <c r="B35" s="158">
        <v>10</v>
      </c>
      <c r="C35" s="34"/>
      <c r="D35" s="155"/>
      <c r="E35" s="156"/>
      <c r="F35" s="35" t="s">
        <v>35</v>
      </c>
      <c r="G35" s="29" t="s">
        <v>118</v>
      </c>
      <c r="H35" s="159">
        <v>10</v>
      </c>
      <c r="I35" s="269"/>
      <c r="J35" s="182" t="s">
        <v>241</v>
      </c>
    </row>
    <row r="36" spans="1:10" ht="30" x14ac:dyDescent="0.15">
      <c r="A36" s="2303"/>
      <c r="B36" s="109">
        <v>4</v>
      </c>
      <c r="C36" s="291"/>
      <c r="D36" s="291"/>
      <c r="E36" s="36"/>
      <c r="F36" s="277">
        <v>3.1</v>
      </c>
      <c r="G36" s="49" t="s">
        <v>10</v>
      </c>
      <c r="H36" s="32">
        <v>4</v>
      </c>
      <c r="I36" s="270" t="s">
        <v>333</v>
      </c>
      <c r="J36" s="19"/>
    </row>
    <row r="37" spans="1:10" ht="45" x14ac:dyDescent="0.15">
      <c r="A37" s="2303"/>
      <c r="B37" s="109">
        <v>5</v>
      </c>
      <c r="C37" s="291"/>
      <c r="D37" s="291"/>
      <c r="E37" s="36"/>
      <c r="F37" s="277">
        <v>3.2</v>
      </c>
      <c r="G37" s="49" t="s">
        <v>109</v>
      </c>
      <c r="H37" s="32">
        <v>5</v>
      </c>
      <c r="I37" s="270" t="s">
        <v>361</v>
      </c>
      <c r="J37" s="19"/>
    </row>
    <row r="38" spans="1:10" thickBot="1" x14ac:dyDescent="0.2">
      <c r="A38" s="2303"/>
      <c r="B38" s="110">
        <v>1</v>
      </c>
      <c r="C38" s="292"/>
      <c r="D38" s="292"/>
      <c r="E38" s="38"/>
      <c r="F38" s="278">
        <v>3.3</v>
      </c>
      <c r="G38" s="68" t="s">
        <v>110</v>
      </c>
      <c r="H38" s="33">
        <v>1</v>
      </c>
      <c r="I38" s="271" t="s">
        <v>71</v>
      </c>
      <c r="J38" s="183" t="s">
        <v>46</v>
      </c>
    </row>
    <row r="39" spans="1:10" ht="15" x14ac:dyDescent="0.15">
      <c r="A39" s="2303"/>
      <c r="B39" s="158">
        <v>60</v>
      </c>
      <c r="C39" s="34"/>
      <c r="D39" s="155"/>
      <c r="E39" s="156"/>
      <c r="F39" s="153" t="s">
        <v>54</v>
      </c>
      <c r="G39" s="29" t="s">
        <v>79</v>
      </c>
      <c r="H39" s="160">
        <v>60</v>
      </c>
      <c r="I39" s="2306" t="s">
        <v>362</v>
      </c>
      <c r="J39" s="2285" t="s">
        <v>242</v>
      </c>
    </row>
    <row r="40" spans="1:10" ht="15" x14ac:dyDescent="0.15">
      <c r="A40" s="2303"/>
      <c r="B40" s="235">
        <v>2</v>
      </c>
      <c r="C40" s="291"/>
      <c r="D40" s="291"/>
      <c r="E40" s="36"/>
      <c r="F40" s="2287"/>
      <c r="G40" s="49" t="s">
        <v>413</v>
      </c>
      <c r="H40" s="238">
        <v>2</v>
      </c>
      <c r="I40" s="2307"/>
      <c r="J40" s="2286"/>
    </row>
    <row r="41" spans="1:10" ht="15" x14ac:dyDescent="0.15">
      <c r="A41" s="2303"/>
      <c r="B41" s="218">
        <v>4</v>
      </c>
      <c r="C41" s="291"/>
      <c r="D41" s="291"/>
      <c r="E41" s="36"/>
      <c r="F41" s="2287"/>
      <c r="G41" s="49" t="s">
        <v>80</v>
      </c>
      <c r="H41" s="238">
        <v>2</v>
      </c>
      <c r="I41" s="2307"/>
      <c r="J41" s="2286"/>
    </row>
    <row r="42" spans="1:10" ht="15" x14ac:dyDescent="0.15">
      <c r="A42" s="2303"/>
      <c r="B42" s="218">
        <v>6</v>
      </c>
      <c r="C42" s="291"/>
      <c r="D42" s="291"/>
      <c r="E42" s="36"/>
      <c r="F42" s="2287"/>
      <c r="G42" s="49" t="s">
        <v>81</v>
      </c>
      <c r="H42" s="238">
        <v>2</v>
      </c>
      <c r="I42" s="2307"/>
      <c r="J42" s="2286"/>
    </row>
    <row r="43" spans="1:10" ht="15" x14ac:dyDescent="0.15">
      <c r="A43" s="2303"/>
      <c r="B43" s="218">
        <v>8</v>
      </c>
      <c r="C43" s="291"/>
      <c r="D43" s="291"/>
      <c r="E43" s="36"/>
      <c r="F43" s="2287"/>
      <c r="G43" s="49" t="s">
        <v>82</v>
      </c>
      <c r="H43" s="238">
        <v>2</v>
      </c>
      <c r="I43" s="2307"/>
      <c r="J43" s="2286"/>
    </row>
    <row r="44" spans="1:10" ht="15" x14ac:dyDescent="0.15">
      <c r="A44" s="2303"/>
      <c r="B44" s="218">
        <v>10</v>
      </c>
      <c r="C44" s="291"/>
      <c r="D44" s="291"/>
      <c r="E44" s="36"/>
      <c r="F44" s="2287"/>
      <c r="G44" s="49" t="s">
        <v>83</v>
      </c>
      <c r="H44" s="238">
        <v>2</v>
      </c>
      <c r="I44" s="2307"/>
      <c r="J44" s="2286"/>
    </row>
    <row r="45" spans="1:10" ht="15" x14ac:dyDescent="0.15">
      <c r="A45" s="2303"/>
      <c r="B45" s="236">
        <v>12</v>
      </c>
      <c r="C45" s="291"/>
      <c r="D45" s="291"/>
      <c r="E45" s="36"/>
      <c r="F45" s="2287"/>
      <c r="G45" s="49" t="s">
        <v>84</v>
      </c>
      <c r="H45" s="238">
        <v>2</v>
      </c>
      <c r="I45" s="2307"/>
      <c r="J45" s="2286"/>
    </row>
    <row r="46" spans="1:10" ht="15" x14ac:dyDescent="0.15">
      <c r="A46" s="2303"/>
      <c r="B46" s="236">
        <v>15</v>
      </c>
      <c r="C46" s="291"/>
      <c r="D46" s="291"/>
      <c r="E46" s="36"/>
      <c r="F46" s="2287"/>
      <c r="G46" s="49" t="s">
        <v>85</v>
      </c>
      <c r="H46" s="238">
        <v>3</v>
      </c>
      <c r="I46" s="2307"/>
      <c r="J46" s="2286"/>
    </row>
    <row r="47" spans="1:10" ht="15" x14ac:dyDescent="0.15">
      <c r="A47" s="2303"/>
      <c r="B47" s="236">
        <v>18</v>
      </c>
      <c r="C47" s="291"/>
      <c r="D47" s="291"/>
      <c r="E47" s="36"/>
      <c r="F47" s="2287"/>
      <c r="G47" s="49" t="s">
        <v>86</v>
      </c>
      <c r="H47" s="238">
        <v>3</v>
      </c>
      <c r="I47" s="2307"/>
      <c r="J47" s="2286"/>
    </row>
    <row r="48" spans="1:10" ht="15" x14ac:dyDescent="0.15">
      <c r="A48" s="2303"/>
      <c r="B48" s="236">
        <v>21</v>
      </c>
      <c r="C48" s="291"/>
      <c r="D48" s="291"/>
      <c r="E48" s="36"/>
      <c r="F48" s="2287"/>
      <c r="G48" s="49" t="s">
        <v>87</v>
      </c>
      <c r="H48" s="238">
        <v>3</v>
      </c>
      <c r="I48" s="2307"/>
      <c r="J48" s="2286"/>
    </row>
    <row r="49" spans="1:10" ht="15" x14ac:dyDescent="0.15">
      <c r="A49" s="2303"/>
      <c r="B49" s="236">
        <v>24</v>
      </c>
      <c r="C49" s="291"/>
      <c r="D49" s="291"/>
      <c r="E49" s="36"/>
      <c r="F49" s="2287"/>
      <c r="G49" s="49" t="s">
        <v>171</v>
      </c>
      <c r="H49" s="238">
        <v>3</v>
      </c>
      <c r="I49" s="2307"/>
      <c r="J49" s="2286"/>
    </row>
    <row r="50" spans="1:10" ht="15" x14ac:dyDescent="0.15">
      <c r="A50" s="2303"/>
      <c r="B50" s="236">
        <v>27</v>
      </c>
      <c r="C50" s="291"/>
      <c r="D50" s="291"/>
      <c r="E50" s="36"/>
      <c r="F50" s="2287"/>
      <c r="G50" s="49" t="s">
        <v>88</v>
      </c>
      <c r="H50" s="238">
        <v>3</v>
      </c>
      <c r="I50" s="2307"/>
      <c r="J50" s="2286"/>
    </row>
    <row r="51" spans="1:10" ht="15" x14ac:dyDescent="0.15">
      <c r="A51" s="2303"/>
      <c r="B51" s="236">
        <v>30</v>
      </c>
      <c r="C51" s="291"/>
      <c r="D51" s="291"/>
      <c r="E51" s="36"/>
      <c r="F51" s="2287"/>
      <c r="G51" s="49" t="s">
        <v>89</v>
      </c>
      <c r="H51" s="238">
        <v>3</v>
      </c>
      <c r="I51" s="2307"/>
      <c r="J51" s="2286"/>
    </row>
    <row r="52" spans="1:10" ht="15" x14ac:dyDescent="0.15">
      <c r="A52" s="2303"/>
      <c r="B52" s="236">
        <v>34</v>
      </c>
      <c r="C52" s="291"/>
      <c r="D52" s="291"/>
      <c r="E52" s="36"/>
      <c r="F52" s="2287"/>
      <c r="G52" s="49" t="s">
        <v>173</v>
      </c>
      <c r="H52" s="238">
        <v>4</v>
      </c>
      <c r="I52" s="2307"/>
      <c r="J52" s="2286"/>
    </row>
    <row r="53" spans="1:10" ht="15" x14ac:dyDescent="0.15">
      <c r="A53" s="2303"/>
      <c r="B53" s="236">
        <v>38</v>
      </c>
      <c r="C53" s="291"/>
      <c r="D53" s="291"/>
      <c r="E53" s="36"/>
      <c r="F53" s="2287"/>
      <c r="G53" s="49" t="s">
        <v>90</v>
      </c>
      <c r="H53" s="238">
        <v>4</v>
      </c>
      <c r="I53" s="2307"/>
      <c r="J53" s="2286"/>
    </row>
    <row r="54" spans="1:10" ht="15" x14ac:dyDescent="0.15">
      <c r="A54" s="2303"/>
      <c r="B54" s="236">
        <v>42</v>
      </c>
      <c r="C54" s="291"/>
      <c r="D54" s="291"/>
      <c r="E54" s="36"/>
      <c r="F54" s="2287"/>
      <c r="G54" s="49" t="s">
        <v>172</v>
      </c>
      <c r="H54" s="238">
        <v>4</v>
      </c>
      <c r="I54" s="2307"/>
      <c r="J54" s="2286"/>
    </row>
    <row r="55" spans="1:10" ht="15" x14ac:dyDescent="0.15">
      <c r="A55" s="2303"/>
      <c r="B55" s="236">
        <v>46</v>
      </c>
      <c r="C55" s="291"/>
      <c r="D55" s="291"/>
      <c r="E55" s="36"/>
      <c r="F55" s="2287"/>
      <c r="G55" s="49" t="s">
        <v>91</v>
      </c>
      <c r="H55" s="238">
        <v>4</v>
      </c>
      <c r="I55" s="2307"/>
      <c r="J55" s="2286"/>
    </row>
    <row r="56" spans="1:10" ht="15" x14ac:dyDescent="0.15">
      <c r="A56" s="2303"/>
      <c r="B56" s="236">
        <v>50</v>
      </c>
      <c r="C56" s="291"/>
      <c r="D56" s="291"/>
      <c r="E56" s="36"/>
      <c r="F56" s="2287"/>
      <c r="G56" s="49" t="s">
        <v>92</v>
      </c>
      <c r="H56" s="238">
        <v>4</v>
      </c>
      <c r="I56" s="2307"/>
      <c r="J56" s="2286"/>
    </row>
    <row r="57" spans="1:10" ht="15" x14ac:dyDescent="0.15">
      <c r="A57" s="2303"/>
      <c r="B57" s="236">
        <v>54</v>
      </c>
      <c r="C57" s="291"/>
      <c r="D57" s="291"/>
      <c r="E57" s="36"/>
      <c r="F57" s="2287"/>
      <c r="G57" s="49" t="s">
        <v>431</v>
      </c>
      <c r="H57" s="238">
        <v>4</v>
      </c>
      <c r="I57" s="2307"/>
      <c r="J57" s="2286"/>
    </row>
    <row r="58" spans="1:10" thickBot="1" x14ac:dyDescent="0.2">
      <c r="A58" s="2303"/>
      <c r="B58" s="237">
        <v>60</v>
      </c>
      <c r="C58" s="284"/>
      <c r="D58" s="284"/>
      <c r="E58" s="124"/>
      <c r="F58" s="2288"/>
      <c r="G58" s="50" t="s">
        <v>334</v>
      </c>
      <c r="H58" s="239">
        <v>6</v>
      </c>
      <c r="I58" s="2307"/>
      <c r="J58" s="2286"/>
    </row>
    <row r="59" spans="1:10" ht="15" x14ac:dyDescent="0.15">
      <c r="A59" s="2303"/>
      <c r="B59" s="158">
        <v>28</v>
      </c>
      <c r="C59" s="34"/>
      <c r="D59" s="155"/>
      <c r="E59" s="156"/>
      <c r="F59" s="153" t="s">
        <v>11</v>
      </c>
      <c r="G59" s="29" t="s">
        <v>93</v>
      </c>
      <c r="H59" s="161">
        <v>28</v>
      </c>
      <c r="I59" s="2289" t="s">
        <v>432</v>
      </c>
      <c r="J59" s="2292"/>
    </row>
    <row r="60" spans="1:10" ht="15" x14ac:dyDescent="0.15">
      <c r="A60" s="2303"/>
      <c r="B60" s="236">
        <v>1</v>
      </c>
      <c r="C60" s="2257"/>
      <c r="D60" s="2257"/>
      <c r="E60" s="2257"/>
      <c r="F60" s="2295"/>
      <c r="G60" s="49" t="s">
        <v>94</v>
      </c>
      <c r="H60" s="238">
        <v>1</v>
      </c>
      <c r="I60" s="2290"/>
      <c r="J60" s="2293"/>
    </row>
    <row r="61" spans="1:10" ht="15" x14ac:dyDescent="0.15">
      <c r="A61" s="2303"/>
      <c r="B61" s="236">
        <v>2</v>
      </c>
      <c r="C61" s="2258"/>
      <c r="D61" s="2258"/>
      <c r="E61" s="2258"/>
      <c r="F61" s="2295"/>
      <c r="G61" s="49" t="s">
        <v>95</v>
      </c>
      <c r="H61" s="238">
        <v>1</v>
      </c>
      <c r="I61" s="2290"/>
      <c r="J61" s="2293"/>
    </row>
    <row r="62" spans="1:10" ht="15" x14ac:dyDescent="0.15">
      <c r="A62" s="2303"/>
      <c r="B62" s="236">
        <v>3</v>
      </c>
      <c r="C62" s="2258"/>
      <c r="D62" s="2258"/>
      <c r="E62" s="2258"/>
      <c r="F62" s="2295"/>
      <c r="G62" s="49" t="s">
        <v>96</v>
      </c>
      <c r="H62" s="238">
        <v>1</v>
      </c>
      <c r="I62" s="2290"/>
      <c r="J62" s="2293"/>
    </row>
    <row r="63" spans="1:10" ht="15" x14ac:dyDescent="0.15">
      <c r="A63" s="2303"/>
      <c r="B63" s="236">
        <v>4</v>
      </c>
      <c r="C63" s="2258"/>
      <c r="D63" s="2258"/>
      <c r="E63" s="2258"/>
      <c r="F63" s="2295"/>
      <c r="G63" s="49" t="s">
        <v>97</v>
      </c>
      <c r="H63" s="238">
        <v>1</v>
      </c>
      <c r="I63" s="2290"/>
      <c r="J63" s="2293"/>
    </row>
    <row r="64" spans="1:10" ht="15" x14ac:dyDescent="0.15">
      <c r="A64" s="2303"/>
      <c r="B64" s="236">
        <v>6</v>
      </c>
      <c r="C64" s="2258"/>
      <c r="D64" s="2258"/>
      <c r="E64" s="2258"/>
      <c r="F64" s="2295"/>
      <c r="G64" s="49" t="s">
        <v>98</v>
      </c>
      <c r="H64" s="238">
        <v>2</v>
      </c>
      <c r="I64" s="2290"/>
      <c r="J64" s="2293"/>
    </row>
    <row r="65" spans="1:10" ht="15" x14ac:dyDescent="0.15">
      <c r="A65" s="2303"/>
      <c r="B65" s="236">
        <v>8</v>
      </c>
      <c r="C65" s="2258"/>
      <c r="D65" s="2258"/>
      <c r="E65" s="2258"/>
      <c r="F65" s="2295"/>
      <c r="G65" s="49" t="s">
        <v>99</v>
      </c>
      <c r="H65" s="238">
        <v>2</v>
      </c>
      <c r="I65" s="2290"/>
      <c r="J65" s="2293"/>
    </row>
    <row r="66" spans="1:10" ht="15" x14ac:dyDescent="0.15">
      <c r="A66" s="2303"/>
      <c r="B66" s="236">
        <v>10</v>
      </c>
      <c r="C66" s="2258"/>
      <c r="D66" s="2258"/>
      <c r="E66" s="2258"/>
      <c r="F66" s="2295"/>
      <c r="G66" s="49" t="s">
        <v>100</v>
      </c>
      <c r="H66" s="238">
        <v>2</v>
      </c>
      <c r="I66" s="2290"/>
      <c r="J66" s="2293"/>
    </row>
    <row r="67" spans="1:10" ht="15" x14ac:dyDescent="0.15">
      <c r="A67" s="2303"/>
      <c r="B67" s="236">
        <v>12</v>
      </c>
      <c r="C67" s="2258"/>
      <c r="D67" s="2258"/>
      <c r="E67" s="2258"/>
      <c r="F67" s="2295"/>
      <c r="G67" s="49" t="s">
        <v>101</v>
      </c>
      <c r="H67" s="238">
        <v>2</v>
      </c>
      <c r="I67" s="2290"/>
      <c r="J67" s="2293"/>
    </row>
    <row r="68" spans="1:10" ht="15" x14ac:dyDescent="0.15">
      <c r="A68" s="2303"/>
      <c r="B68" s="236">
        <v>15</v>
      </c>
      <c r="C68" s="2258"/>
      <c r="D68" s="2258"/>
      <c r="E68" s="2258"/>
      <c r="F68" s="2295"/>
      <c r="G68" s="49" t="s">
        <v>102</v>
      </c>
      <c r="H68" s="238">
        <v>3</v>
      </c>
      <c r="I68" s="2290"/>
      <c r="J68" s="2293"/>
    </row>
    <row r="69" spans="1:10" ht="15" x14ac:dyDescent="0.15">
      <c r="A69" s="2303"/>
      <c r="B69" s="236">
        <v>18</v>
      </c>
      <c r="C69" s="2258"/>
      <c r="D69" s="2258"/>
      <c r="E69" s="2258"/>
      <c r="F69" s="2295"/>
      <c r="G69" s="49" t="s">
        <v>103</v>
      </c>
      <c r="H69" s="238">
        <v>3</v>
      </c>
      <c r="I69" s="2290"/>
      <c r="J69" s="2293"/>
    </row>
    <row r="70" spans="1:10" ht="15" x14ac:dyDescent="0.15">
      <c r="A70" s="2303"/>
      <c r="B70" s="236">
        <v>21</v>
      </c>
      <c r="C70" s="2258"/>
      <c r="D70" s="2258"/>
      <c r="E70" s="2258"/>
      <c r="F70" s="2295"/>
      <c r="G70" s="49" t="s">
        <v>104</v>
      </c>
      <c r="H70" s="238">
        <v>3</v>
      </c>
      <c r="I70" s="2290"/>
      <c r="J70" s="2293"/>
    </row>
    <row r="71" spans="1:10" ht="15" x14ac:dyDescent="0.15">
      <c r="A71" s="2303"/>
      <c r="B71" s="236">
        <v>24</v>
      </c>
      <c r="C71" s="2258"/>
      <c r="D71" s="2258"/>
      <c r="E71" s="2258"/>
      <c r="F71" s="2295"/>
      <c r="G71" s="49" t="s">
        <v>106</v>
      </c>
      <c r="H71" s="238">
        <v>3</v>
      </c>
      <c r="I71" s="2290"/>
      <c r="J71" s="2293"/>
    </row>
    <row r="72" spans="1:10" thickBot="1" x14ac:dyDescent="0.2">
      <c r="A72" s="2303"/>
      <c r="B72" s="240">
        <v>28</v>
      </c>
      <c r="C72" s="2259"/>
      <c r="D72" s="2259"/>
      <c r="E72" s="2259"/>
      <c r="F72" s="2296"/>
      <c r="G72" s="68" t="s">
        <v>105</v>
      </c>
      <c r="H72" s="241">
        <v>4</v>
      </c>
      <c r="I72" s="2291"/>
      <c r="J72" s="2294"/>
    </row>
    <row r="73" spans="1:10" ht="15" x14ac:dyDescent="0.15">
      <c r="A73" s="2303"/>
      <c r="B73" s="158">
        <v>3</v>
      </c>
      <c r="C73" s="34"/>
      <c r="D73" s="155"/>
      <c r="E73" s="156"/>
      <c r="F73" s="35" t="s">
        <v>111</v>
      </c>
      <c r="G73" s="48" t="s">
        <v>113</v>
      </c>
      <c r="H73" s="161">
        <v>3</v>
      </c>
      <c r="I73" s="39"/>
      <c r="J73" s="2292"/>
    </row>
    <row r="74" spans="1:10" ht="30" x14ac:dyDescent="0.15">
      <c r="A74" s="2303"/>
      <c r="B74" s="109">
        <v>1</v>
      </c>
      <c r="C74" s="291"/>
      <c r="D74" s="291"/>
      <c r="E74" s="36"/>
      <c r="F74" s="2309"/>
      <c r="G74" s="40" t="s">
        <v>114</v>
      </c>
      <c r="H74" s="37">
        <v>1</v>
      </c>
      <c r="I74" s="270" t="s">
        <v>433</v>
      </c>
      <c r="J74" s="2293"/>
    </row>
    <row r="75" spans="1:10" ht="30" x14ac:dyDescent="0.15">
      <c r="A75" s="2303"/>
      <c r="B75" s="109">
        <v>2</v>
      </c>
      <c r="C75" s="291"/>
      <c r="D75" s="291"/>
      <c r="E75" s="36"/>
      <c r="F75" s="2310"/>
      <c r="G75" s="40" t="s">
        <v>115</v>
      </c>
      <c r="H75" s="37">
        <v>2</v>
      </c>
      <c r="I75" s="270" t="s">
        <v>434</v>
      </c>
      <c r="J75" s="2293"/>
    </row>
    <row r="76" spans="1:10" ht="31" thickBot="1" x14ac:dyDescent="0.2">
      <c r="A76" s="2303"/>
      <c r="B76" s="110">
        <v>3</v>
      </c>
      <c r="C76" s="292"/>
      <c r="D76" s="292"/>
      <c r="E76" s="38"/>
      <c r="F76" s="2311"/>
      <c r="G76" s="41" t="s">
        <v>116</v>
      </c>
      <c r="H76" s="33">
        <v>3</v>
      </c>
      <c r="I76" s="270" t="s">
        <v>435</v>
      </c>
      <c r="J76" s="2294"/>
    </row>
    <row r="77" spans="1:10" ht="31" thickBot="1" x14ac:dyDescent="0.2">
      <c r="A77" s="2305"/>
      <c r="B77" s="111">
        <v>1</v>
      </c>
      <c r="C77" s="26"/>
      <c r="D77" s="26"/>
      <c r="E77" s="121"/>
      <c r="F77" s="122" t="s">
        <v>27</v>
      </c>
      <c r="G77" s="27" t="s">
        <v>291</v>
      </c>
      <c r="H77" s="234">
        <v>1</v>
      </c>
      <c r="I77" s="28" t="s">
        <v>243</v>
      </c>
      <c r="J77" s="88"/>
    </row>
    <row r="78" spans="1:10" thickBot="1" x14ac:dyDescent="0.2">
      <c r="A78" s="289"/>
      <c r="B78" s="158">
        <v>18</v>
      </c>
      <c r="C78" s="34"/>
      <c r="D78" s="155"/>
      <c r="E78" s="156"/>
      <c r="F78" s="35" t="s">
        <v>112</v>
      </c>
      <c r="G78" s="29" t="s">
        <v>445</v>
      </c>
      <c r="H78" s="161">
        <v>3</v>
      </c>
      <c r="I78" s="39"/>
      <c r="J78" s="72"/>
    </row>
    <row r="79" spans="1:10" thickBot="1" x14ac:dyDescent="0.2">
      <c r="A79" s="289"/>
      <c r="B79" s="231">
        <v>4</v>
      </c>
      <c r="C79" s="2246"/>
      <c r="D79" s="2247"/>
      <c r="E79" s="2248"/>
      <c r="F79" s="2235">
        <v>8.1</v>
      </c>
      <c r="G79" s="65" t="s">
        <v>266</v>
      </c>
      <c r="H79" s="228">
        <v>4</v>
      </c>
      <c r="I79" s="2284" t="s">
        <v>419</v>
      </c>
      <c r="J79" s="72"/>
    </row>
    <row r="80" spans="1:10" ht="15" thickBot="1" x14ac:dyDescent="0.2">
      <c r="A80" s="289"/>
      <c r="B80" s="109">
        <v>1</v>
      </c>
      <c r="C80" s="291"/>
      <c r="D80" s="291"/>
      <c r="E80" s="36"/>
      <c r="F80" s="2235"/>
      <c r="G80" s="66">
        <v>0.25</v>
      </c>
      <c r="H80" s="9">
        <v>1</v>
      </c>
      <c r="I80" s="2284"/>
      <c r="J80" s="72"/>
    </row>
    <row r="81" spans="1:10" ht="15" thickBot="1" x14ac:dyDescent="0.2">
      <c r="A81" s="289"/>
      <c r="B81" s="109">
        <v>2</v>
      </c>
      <c r="C81" s="291"/>
      <c r="D81" s="291"/>
      <c r="E81" s="36"/>
      <c r="F81" s="2235"/>
      <c r="G81" s="51">
        <v>0.5</v>
      </c>
      <c r="H81" s="37">
        <v>2</v>
      </c>
      <c r="I81" s="2284"/>
      <c r="J81" s="72"/>
    </row>
    <row r="82" spans="1:10" ht="15" thickBot="1" x14ac:dyDescent="0.2">
      <c r="A82" s="289"/>
      <c r="B82" s="109">
        <v>3</v>
      </c>
      <c r="C82" s="291"/>
      <c r="D82" s="291"/>
      <c r="E82" s="36"/>
      <c r="F82" s="2235"/>
      <c r="G82" s="51">
        <v>0.75</v>
      </c>
      <c r="H82" s="37">
        <v>3</v>
      </c>
      <c r="I82" s="2284"/>
      <c r="J82" s="72"/>
    </row>
    <row r="83" spans="1:10" ht="15" thickBot="1" x14ac:dyDescent="0.2">
      <c r="A83" s="289"/>
      <c r="B83" s="109">
        <v>4</v>
      </c>
      <c r="C83" s="291"/>
      <c r="D83" s="291"/>
      <c r="E83" s="36"/>
      <c r="F83" s="2235"/>
      <c r="G83" s="51">
        <v>1</v>
      </c>
      <c r="H83" s="37">
        <v>4</v>
      </c>
      <c r="I83" s="2284"/>
      <c r="J83" s="72"/>
    </row>
    <row r="84" spans="1:10" thickBot="1" x14ac:dyDescent="0.2">
      <c r="A84" s="289"/>
      <c r="B84" s="231">
        <v>4</v>
      </c>
      <c r="C84" s="2246"/>
      <c r="D84" s="2247"/>
      <c r="E84" s="2248"/>
      <c r="F84" s="2235">
        <v>8.1999999999999993</v>
      </c>
      <c r="G84" s="24" t="s">
        <v>163</v>
      </c>
      <c r="H84" s="228">
        <v>4</v>
      </c>
      <c r="I84" s="2244" t="s">
        <v>164</v>
      </c>
      <c r="J84" s="72"/>
    </row>
    <row r="85" spans="1:10" ht="15" thickBot="1" x14ac:dyDescent="0.2">
      <c r="A85" s="289"/>
      <c r="B85" s="109">
        <v>1</v>
      </c>
      <c r="C85" s="291"/>
      <c r="D85" s="291"/>
      <c r="E85" s="36"/>
      <c r="F85" s="2235"/>
      <c r="G85" s="66">
        <v>0.25</v>
      </c>
      <c r="H85" s="9">
        <v>1</v>
      </c>
      <c r="I85" s="2220"/>
      <c r="J85" s="72"/>
    </row>
    <row r="86" spans="1:10" ht="15" thickBot="1" x14ac:dyDescent="0.2">
      <c r="A86" s="289"/>
      <c r="B86" s="109">
        <v>2</v>
      </c>
      <c r="C86" s="291"/>
      <c r="D86" s="291"/>
      <c r="E86" s="36"/>
      <c r="F86" s="2235"/>
      <c r="G86" s="51">
        <v>0.5</v>
      </c>
      <c r="H86" s="37">
        <v>2</v>
      </c>
      <c r="I86" s="2220"/>
      <c r="J86" s="72"/>
    </row>
    <row r="87" spans="1:10" ht="15" thickBot="1" x14ac:dyDescent="0.2">
      <c r="A87" s="289"/>
      <c r="B87" s="109">
        <v>3</v>
      </c>
      <c r="C87" s="291"/>
      <c r="D87" s="291"/>
      <c r="E87" s="36"/>
      <c r="F87" s="2235"/>
      <c r="G87" s="51">
        <v>0.75</v>
      </c>
      <c r="H87" s="37">
        <v>3</v>
      </c>
      <c r="I87" s="2220"/>
      <c r="J87" s="72"/>
    </row>
    <row r="88" spans="1:10" ht="15" thickBot="1" x14ac:dyDescent="0.2">
      <c r="A88" s="289"/>
      <c r="B88" s="109">
        <v>4</v>
      </c>
      <c r="C88" s="291"/>
      <c r="D88" s="291"/>
      <c r="E88" s="36"/>
      <c r="F88" s="2235"/>
      <c r="G88" s="51">
        <v>1</v>
      </c>
      <c r="H88" s="37">
        <v>4</v>
      </c>
      <c r="I88" s="2245"/>
      <c r="J88" s="72"/>
    </row>
    <row r="89" spans="1:10" thickBot="1" x14ac:dyDescent="0.2">
      <c r="A89" s="289"/>
      <c r="B89" s="247">
        <v>10</v>
      </c>
      <c r="C89" s="2246"/>
      <c r="D89" s="2247"/>
      <c r="E89" s="2277"/>
      <c r="F89" s="263">
        <v>8.3000000000000007</v>
      </c>
      <c r="G89" s="65" t="s">
        <v>446</v>
      </c>
      <c r="H89" s="228">
        <v>10</v>
      </c>
      <c r="I89" s="2281" t="s">
        <v>449</v>
      </c>
      <c r="J89" s="72"/>
    </row>
    <row r="90" spans="1:10" thickBot="1" x14ac:dyDescent="0.2">
      <c r="A90" s="289"/>
      <c r="B90" s="109">
        <v>5</v>
      </c>
      <c r="C90" s="291"/>
      <c r="D90" s="291"/>
      <c r="E90" s="36"/>
      <c r="F90" s="290"/>
      <c r="G90" s="40" t="s">
        <v>447</v>
      </c>
      <c r="H90" s="37">
        <v>5</v>
      </c>
      <c r="I90" s="2282"/>
      <c r="J90" s="72"/>
    </row>
    <row r="91" spans="1:10" thickBot="1" x14ac:dyDescent="0.2">
      <c r="A91" s="289"/>
      <c r="B91" s="109">
        <v>10</v>
      </c>
      <c r="C91" s="291"/>
      <c r="D91" s="291"/>
      <c r="E91" s="36"/>
      <c r="F91" s="290"/>
      <c r="G91" s="40" t="s">
        <v>448</v>
      </c>
      <c r="H91" s="37">
        <v>10</v>
      </c>
      <c r="I91" s="2283"/>
      <c r="J91" s="72"/>
    </row>
    <row r="92" spans="1:10" ht="33.75" customHeight="1" x14ac:dyDescent="0.15">
      <c r="A92" s="2222" t="s">
        <v>382</v>
      </c>
      <c r="B92" s="94" t="s">
        <v>176</v>
      </c>
      <c r="C92" s="108" t="s">
        <v>229</v>
      </c>
      <c r="D92" s="108" t="s">
        <v>230</v>
      </c>
      <c r="E92" s="120" t="s">
        <v>231</v>
      </c>
      <c r="F92" s="164" t="s">
        <v>383</v>
      </c>
      <c r="G92" s="20"/>
      <c r="H92" s="21"/>
      <c r="I92" s="22"/>
      <c r="J92" s="2275" t="s">
        <v>50</v>
      </c>
    </row>
    <row r="93" spans="1:10" ht="15.75" customHeight="1" thickBot="1" x14ac:dyDescent="0.2">
      <c r="A93" s="2223"/>
      <c r="B93" s="95">
        <f>B99+B114+B123+B132+B133+B144</f>
        <v>76</v>
      </c>
      <c r="C93" s="113">
        <f>SUM(C99:C149)</f>
        <v>0</v>
      </c>
      <c r="D93" s="113">
        <f>SUM(D99:D149)</f>
        <v>0</v>
      </c>
      <c r="E93" s="123">
        <f>SUM(E99:E149)</f>
        <v>0</v>
      </c>
      <c r="F93" s="125" t="s">
        <v>369</v>
      </c>
      <c r="G93" s="16"/>
      <c r="H93" s="17" t="s">
        <v>233</v>
      </c>
      <c r="I93" s="18" t="s">
        <v>360</v>
      </c>
      <c r="J93" s="2276"/>
    </row>
    <row r="94" spans="1:10" thickBot="1" x14ac:dyDescent="0.2">
      <c r="A94" s="2223"/>
      <c r="B94" s="111" t="s">
        <v>58</v>
      </c>
      <c r="C94" s="172" t="s">
        <v>58</v>
      </c>
      <c r="D94" s="172" t="s">
        <v>58</v>
      </c>
      <c r="E94" s="173" t="s">
        <v>58</v>
      </c>
      <c r="F94" s="122" t="s">
        <v>39</v>
      </c>
      <c r="G94" s="185" t="s">
        <v>246</v>
      </c>
      <c r="H94" s="172" t="s">
        <v>58</v>
      </c>
      <c r="I94" s="28" t="s">
        <v>247</v>
      </c>
      <c r="J94" s="88" t="s">
        <v>45</v>
      </c>
    </row>
    <row r="95" spans="1:10" thickBot="1" x14ac:dyDescent="0.2">
      <c r="A95" s="2223"/>
      <c r="B95" s="111" t="s">
        <v>58</v>
      </c>
      <c r="C95" s="172" t="s">
        <v>58</v>
      </c>
      <c r="D95" s="172" t="s">
        <v>58</v>
      </c>
      <c r="E95" s="173" t="s">
        <v>58</v>
      </c>
      <c r="F95" s="122" t="s">
        <v>41</v>
      </c>
      <c r="G95" s="185" t="s">
        <v>311</v>
      </c>
      <c r="H95" s="172" t="s">
        <v>58</v>
      </c>
      <c r="I95" s="28" t="s">
        <v>363</v>
      </c>
      <c r="J95" s="88" t="s">
        <v>45</v>
      </c>
    </row>
    <row r="96" spans="1:10" thickBot="1" x14ac:dyDescent="0.2">
      <c r="A96" s="2223"/>
      <c r="B96" s="111" t="s">
        <v>58</v>
      </c>
      <c r="C96" s="172" t="s">
        <v>58</v>
      </c>
      <c r="D96" s="172" t="s">
        <v>58</v>
      </c>
      <c r="E96" s="173" t="s">
        <v>58</v>
      </c>
      <c r="F96" s="122" t="s">
        <v>59</v>
      </c>
      <c r="G96" s="186" t="s">
        <v>304</v>
      </c>
      <c r="H96" s="172" t="s">
        <v>58</v>
      </c>
      <c r="I96" s="28" t="s">
        <v>305</v>
      </c>
      <c r="J96" s="88"/>
    </row>
    <row r="97" spans="1:10" thickBot="1" x14ac:dyDescent="0.2">
      <c r="A97" s="2223"/>
      <c r="B97" s="111" t="s">
        <v>58</v>
      </c>
      <c r="C97" s="172" t="s">
        <v>58</v>
      </c>
      <c r="D97" s="172" t="s">
        <v>58</v>
      </c>
      <c r="E97" s="173" t="s">
        <v>58</v>
      </c>
      <c r="F97" s="122" t="s">
        <v>76</v>
      </c>
      <c r="G97" s="186" t="s">
        <v>308</v>
      </c>
      <c r="H97" s="172" t="s">
        <v>58</v>
      </c>
      <c r="I97" s="28" t="s">
        <v>305</v>
      </c>
      <c r="J97" s="88"/>
    </row>
    <row r="98" spans="1:10" thickBot="1" x14ac:dyDescent="0.2">
      <c r="A98" s="2223"/>
      <c r="B98" s="179" t="s">
        <v>58</v>
      </c>
      <c r="C98" s="80" t="s">
        <v>58</v>
      </c>
      <c r="D98" s="80" t="s">
        <v>58</v>
      </c>
      <c r="E98" s="138" t="s">
        <v>58</v>
      </c>
      <c r="F98" s="187" t="s">
        <v>117</v>
      </c>
      <c r="G98" s="184" t="s">
        <v>177</v>
      </c>
      <c r="H98" s="80" t="s">
        <v>58</v>
      </c>
      <c r="I98" s="180" t="s">
        <v>119</v>
      </c>
      <c r="J98" s="72" t="s">
        <v>44</v>
      </c>
    </row>
    <row r="99" spans="1:10" ht="15" customHeight="1" x14ac:dyDescent="0.15">
      <c r="A99" s="2223"/>
      <c r="B99" s="253">
        <v>14</v>
      </c>
      <c r="C99" s="293"/>
      <c r="D99" s="293"/>
      <c r="E99" s="296"/>
      <c r="F99" s="35" t="s">
        <v>32</v>
      </c>
      <c r="G99" s="44" t="s">
        <v>121</v>
      </c>
      <c r="H99" s="160">
        <v>16</v>
      </c>
      <c r="I99" s="269"/>
      <c r="J99" s="72"/>
    </row>
    <row r="100" spans="1:10" ht="41.25" customHeight="1" x14ac:dyDescent="0.15">
      <c r="A100" s="2223"/>
      <c r="B100" s="109">
        <v>1</v>
      </c>
      <c r="C100" s="291"/>
      <c r="D100" s="291"/>
      <c r="E100" s="36"/>
      <c r="F100" s="126">
        <v>1.1000000000000001</v>
      </c>
      <c r="G100" s="49" t="s">
        <v>322</v>
      </c>
      <c r="H100" s="32">
        <v>1</v>
      </c>
      <c r="I100" s="270" t="s">
        <v>323</v>
      </c>
      <c r="J100" s="45" t="s">
        <v>255</v>
      </c>
    </row>
    <row r="101" spans="1:10" ht="15" customHeight="1" x14ac:dyDescent="0.15">
      <c r="A101" s="2223"/>
      <c r="B101" s="109">
        <v>2</v>
      </c>
      <c r="C101" s="291"/>
      <c r="D101" s="291"/>
      <c r="E101" s="36"/>
      <c r="F101" s="126">
        <v>1.2</v>
      </c>
      <c r="G101" s="49" t="s">
        <v>312</v>
      </c>
      <c r="H101" s="32">
        <v>2</v>
      </c>
      <c r="I101" s="270" t="s">
        <v>412</v>
      </c>
      <c r="J101" s="45" t="s">
        <v>255</v>
      </c>
    </row>
    <row r="102" spans="1:10" ht="15" customHeight="1" x14ac:dyDescent="0.15">
      <c r="A102" s="2223"/>
      <c r="B102" s="109">
        <v>3</v>
      </c>
      <c r="C102" s="291"/>
      <c r="D102" s="291"/>
      <c r="E102" s="36"/>
      <c r="F102" s="126">
        <v>1.3</v>
      </c>
      <c r="G102" s="49" t="s">
        <v>313</v>
      </c>
      <c r="H102" s="2">
        <v>3</v>
      </c>
      <c r="I102" s="270"/>
      <c r="J102" s="45" t="s">
        <v>255</v>
      </c>
    </row>
    <row r="103" spans="1:10" ht="15" customHeight="1" x14ac:dyDescent="0.15">
      <c r="A103" s="2223"/>
      <c r="B103" s="114">
        <v>1</v>
      </c>
      <c r="C103" s="284"/>
      <c r="D103" s="284"/>
      <c r="E103" s="124"/>
      <c r="F103" s="126">
        <v>1.4</v>
      </c>
      <c r="G103" s="50" t="s">
        <v>364</v>
      </c>
      <c r="H103" s="55">
        <v>1</v>
      </c>
      <c r="I103" s="43"/>
      <c r="J103" s="45" t="s">
        <v>255</v>
      </c>
    </row>
    <row r="104" spans="1:10" ht="15.75" customHeight="1" x14ac:dyDescent="0.15">
      <c r="A104" s="2223"/>
      <c r="B104" s="114">
        <v>2</v>
      </c>
      <c r="C104" s="284"/>
      <c r="D104" s="284"/>
      <c r="E104" s="124"/>
      <c r="F104" s="126">
        <v>1.5</v>
      </c>
      <c r="G104" s="50" t="s">
        <v>336</v>
      </c>
      <c r="H104" s="47" t="s">
        <v>108</v>
      </c>
      <c r="I104" s="43"/>
      <c r="J104" s="45" t="s">
        <v>255</v>
      </c>
    </row>
    <row r="105" spans="1:10" ht="15" customHeight="1" x14ac:dyDescent="0.15">
      <c r="A105" s="2223"/>
      <c r="B105" s="109">
        <v>1</v>
      </c>
      <c r="C105" s="291"/>
      <c r="D105" s="291"/>
      <c r="E105" s="36"/>
      <c r="F105" s="126">
        <v>1.6</v>
      </c>
      <c r="G105" s="49" t="s">
        <v>335</v>
      </c>
      <c r="H105" s="32">
        <v>1</v>
      </c>
      <c r="I105" s="270"/>
      <c r="J105" s="45" t="s">
        <v>255</v>
      </c>
    </row>
    <row r="106" spans="1:10" ht="15" customHeight="1" x14ac:dyDescent="0.15">
      <c r="A106" s="2223"/>
      <c r="B106" s="109">
        <v>2</v>
      </c>
      <c r="C106" s="291"/>
      <c r="D106" s="291"/>
      <c r="E106" s="36"/>
      <c r="F106" s="126">
        <v>1.7</v>
      </c>
      <c r="G106" s="49" t="s">
        <v>314</v>
      </c>
      <c r="H106" s="32">
        <v>2</v>
      </c>
      <c r="I106" s="270"/>
      <c r="J106" s="45" t="s">
        <v>255</v>
      </c>
    </row>
    <row r="107" spans="1:10" ht="15" customHeight="1" x14ac:dyDescent="0.15">
      <c r="A107" s="2223"/>
      <c r="B107" s="109">
        <v>3</v>
      </c>
      <c r="C107" s="291"/>
      <c r="D107" s="291"/>
      <c r="E107" s="36"/>
      <c r="F107" s="126">
        <v>1.8</v>
      </c>
      <c r="G107" s="49" t="s">
        <v>315</v>
      </c>
      <c r="H107" s="32">
        <v>3</v>
      </c>
      <c r="I107" s="270"/>
      <c r="J107" s="45" t="s">
        <v>255</v>
      </c>
    </row>
    <row r="108" spans="1:10" ht="15" customHeight="1" x14ac:dyDescent="0.15">
      <c r="A108" s="2223"/>
      <c r="B108" s="109">
        <v>1</v>
      </c>
      <c r="C108" s="291"/>
      <c r="D108" s="291"/>
      <c r="E108" s="36"/>
      <c r="F108" s="126">
        <v>1.9</v>
      </c>
      <c r="G108" s="49" t="s">
        <v>316</v>
      </c>
      <c r="H108" s="32">
        <v>1</v>
      </c>
      <c r="I108" s="270"/>
      <c r="J108" s="45" t="s">
        <v>255</v>
      </c>
    </row>
    <row r="109" spans="1:10" ht="15" customHeight="1" x14ac:dyDescent="0.15">
      <c r="A109" s="2223"/>
      <c r="B109" s="109">
        <v>2</v>
      </c>
      <c r="C109" s="291"/>
      <c r="D109" s="291"/>
      <c r="E109" s="36"/>
      <c r="F109" s="127">
        <v>1.1000000000000001</v>
      </c>
      <c r="G109" s="49" t="s">
        <v>317</v>
      </c>
      <c r="H109" s="32">
        <v>2</v>
      </c>
      <c r="I109" s="270"/>
      <c r="J109" s="45" t="s">
        <v>255</v>
      </c>
    </row>
    <row r="110" spans="1:10" ht="15" customHeight="1" x14ac:dyDescent="0.15">
      <c r="A110" s="2223"/>
      <c r="B110" s="109">
        <v>1</v>
      </c>
      <c r="C110" s="291"/>
      <c r="D110" s="291"/>
      <c r="E110" s="36"/>
      <c r="F110" s="127">
        <v>1.1100000000000001</v>
      </c>
      <c r="G110" s="49" t="s">
        <v>318</v>
      </c>
      <c r="H110" s="32">
        <v>1</v>
      </c>
      <c r="I110" s="270"/>
      <c r="J110" s="45" t="s">
        <v>255</v>
      </c>
    </row>
    <row r="111" spans="1:10" ht="15" customHeight="1" x14ac:dyDescent="0.15">
      <c r="A111" s="2223"/>
      <c r="B111" s="109">
        <v>2</v>
      </c>
      <c r="C111" s="291"/>
      <c r="D111" s="291"/>
      <c r="E111" s="36"/>
      <c r="F111" s="127">
        <v>1.1200000000000001</v>
      </c>
      <c r="G111" s="49" t="s">
        <v>319</v>
      </c>
      <c r="H111" s="32">
        <v>2</v>
      </c>
      <c r="I111" s="270"/>
      <c r="J111" s="45" t="s">
        <v>255</v>
      </c>
    </row>
    <row r="112" spans="1:10" ht="15" customHeight="1" x14ac:dyDescent="0.15">
      <c r="A112" s="2223"/>
      <c r="B112" s="109">
        <v>3</v>
      </c>
      <c r="C112" s="291"/>
      <c r="D112" s="291"/>
      <c r="E112" s="36"/>
      <c r="F112" s="127">
        <v>1.1299999999999999</v>
      </c>
      <c r="G112" s="49" t="s">
        <v>320</v>
      </c>
      <c r="H112" s="32">
        <v>3</v>
      </c>
      <c r="I112" s="270"/>
      <c r="J112" s="45" t="s">
        <v>255</v>
      </c>
    </row>
    <row r="113" spans="1:10" ht="15" customHeight="1" thickBot="1" x14ac:dyDescent="0.2">
      <c r="A113" s="2223"/>
      <c r="B113" s="114">
        <v>1</v>
      </c>
      <c r="C113" s="291"/>
      <c r="D113" s="291"/>
      <c r="E113" s="36"/>
      <c r="F113" s="127">
        <v>1.1399999999999999</v>
      </c>
      <c r="G113" s="198" t="s">
        <v>321</v>
      </c>
      <c r="H113" s="55">
        <v>1</v>
      </c>
      <c r="I113" s="270"/>
      <c r="J113" s="45" t="s">
        <v>255</v>
      </c>
    </row>
    <row r="114" spans="1:10" ht="15" customHeight="1" x14ac:dyDescent="0.15">
      <c r="A114" s="2233"/>
      <c r="B114" s="253">
        <v>20</v>
      </c>
      <c r="C114" s="147" t="s">
        <v>430</v>
      </c>
      <c r="D114" s="147"/>
      <c r="E114" s="148"/>
      <c r="F114" s="201" t="s">
        <v>33</v>
      </c>
      <c r="G114" s="44" t="s">
        <v>302</v>
      </c>
      <c r="H114" s="160">
        <v>20</v>
      </c>
      <c r="I114" s="101"/>
      <c r="J114" s="72"/>
    </row>
    <row r="115" spans="1:10" ht="15" x14ac:dyDescent="0.15">
      <c r="A115" s="2233"/>
      <c r="B115" s="199"/>
      <c r="C115" s="197"/>
      <c r="D115" s="197"/>
      <c r="E115" s="204"/>
      <c r="F115" s="272"/>
      <c r="G115" s="24" t="s">
        <v>395</v>
      </c>
      <c r="H115" s="32"/>
      <c r="I115" s="200"/>
      <c r="J115" s="45" t="s">
        <v>255</v>
      </c>
    </row>
    <row r="116" spans="1:10" ht="15" customHeight="1" x14ac:dyDescent="0.15">
      <c r="A116" s="2233"/>
      <c r="B116" s="109">
        <v>1</v>
      </c>
      <c r="C116" s="291"/>
      <c r="D116" s="291"/>
      <c r="E116" s="205"/>
      <c r="F116" s="272">
        <v>2.1</v>
      </c>
      <c r="G116" s="49" t="s">
        <v>453</v>
      </c>
      <c r="H116" s="32">
        <v>1</v>
      </c>
      <c r="I116" s="103" t="s">
        <v>396</v>
      </c>
      <c r="J116" s="45"/>
    </row>
    <row r="117" spans="1:10" ht="15" x14ac:dyDescent="0.15">
      <c r="A117" s="2233"/>
      <c r="B117" s="109">
        <v>5</v>
      </c>
      <c r="C117" s="291"/>
      <c r="D117" s="291"/>
      <c r="E117" s="205"/>
      <c r="F117" s="272">
        <v>2.2000000000000002</v>
      </c>
      <c r="G117" s="49" t="s">
        <v>397</v>
      </c>
      <c r="H117" s="32">
        <v>5</v>
      </c>
      <c r="I117" s="103" t="s">
        <v>398</v>
      </c>
      <c r="J117" s="45"/>
    </row>
    <row r="118" spans="1:10" ht="27" customHeight="1" x14ac:dyDescent="0.15">
      <c r="A118" s="2233"/>
      <c r="B118" s="109">
        <v>3</v>
      </c>
      <c r="C118" s="291"/>
      <c r="D118" s="291"/>
      <c r="E118" s="205"/>
      <c r="F118" s="272">
        <v>2.2999999999999998</v>
      </c>
      <c r="G118" s="49" t="s">
        <v>399</v>
      </c>
      <c r="H118" s="32">
        <v>3</v>
      </c>
      <c r="I118" s="103" t="s">
        <v>429</v>
      </c>
      <c r="J118" s="45"/>
    </row>
    <row r="119" spans="1:10" ht="28.5" customHeight="1" x14ac:dyDescent="0.15">
      <c r="A119" s="2233"/>
      <c r="B119" s="109">
        <v>8</v>
      </c>
      <c r="C119" s="291"/>
      <c r="D119" s="291"/>
      <c r="E119" s="205"/>
      <c r="F119" s="272">
        <v>2.4</v>
      </c>
      <c r="G119" s="49" t="s">
        <v>400</v>
      </c>
      <c r="H119" s="32">
        <v>8</v>
      </c>
      <c r="I119" s="103"/>
      <c r="J119" s="45"/>
    </row>
    <row r="120" spans="1:10" ht="28.5" customHeight="1" x14ac:dyDescent="0.15">
      <c r="A120" s="2233"/>
      <c r="B120" s="109">
        <v>2</v>
      </c>
      <c r="C120" s="291"/>
      <c r="D120" s="291"/>
      <c r="E120" s="205"/>
      <c r="F120" s="202">
        <v>2.5</v>
      </c>
      <c r="G120" s="49" t="s">
        <v>393</v>
      </c>
      <c r="H120" s="32">
        <v>2</v>
      </c>
      <c r="I120" s="103" t="s">
        <v>394</v>
      </c>
      <c r="J120" s="45"/>
    </row>
    <row r="121" spans="1:10" ht="30" x14ac:dyDescent="0.15">
      <c r="A121" s="2233"/>
      <c r="B121" s="109">
        <v>2</v>
      </c>
      <c r="C121" s="291"/>
      <c r="D121" s="291"/>
      <c r="E121" s="205"/>
      <c r="F121" s="272">
        <v>2.6</v>
      </c>
      <c r="G121" s="49" t="s">
        <v>401</v>
      </c>
      <c r="H121" s="32">
        <v>2</v>
      </c>
      <c r="I121" s="103"/>
      <c r="J121" s="45" t="s">
        <v>255</v>
      </c>
    </row>
    <row r="122" spans="1:10" ht="15.75" customHeight="1" thickBot="1" x14ac:dyDescent="0.2">
      <c r="A122" s="2233"/>
      <c r="B122" s="110">
        <v>2</v>
      </c>
      <c r="C122" s="292"/>
      <c r="D122" s="292"/>
      <c r="E122" s="206"/>
      <c r="F122" s="203">
        <v>2.7</v>
      </c>
      <c r="G122" s="68" t="s">
        <v>122</v>
      </c>
      <c r="H122" s="76">
        <v>2</v>
      </c>
      <c r="I122" s="100"/>
      <c r="J122" s="60" t="s">
        <v>255</v>
      </c>
    </row>
    <row r="123" spans="1:10" ht="15" customHeight="1" x14ac:dyDescent="0.15">
      <c r="A123" s="2223"/>
      <c r="B123" s="158">
        <v>8</v>
      </c>
      <c r="C123" s="296"/>
      <c r="D123" s="297"/>
      <c r="E123" s="149"/>
      <c r="F123" s="35" t="s">
        <v>35</v>
      </c>
      <c r="G123" s="29" t="s">
        <v>436</v>
      </c>
      <c r="H123" s="162">
        <v>8</v>
      </c>
      <c r="I123" s="269"/>
      <c r="J123" s="72"/>
    </row>
    <row r="124" spans="1:10" ht="15" customHeight="1" x14ac:dyDescent="0.15">
      <c r="A124" s="2223"/>
      <c r="B124" s="109">
        <v>1</v>
      </c>
      <c r="C124" s="2257"/>
      <c r="D124" s="2257"/>
      <c r="E124" s="2260"/>
      <c r="F124" s="126">
        <v>3.1</v>
      </c>
      <c r="G124" s="51">
        <v>0.5</v>
      </c>
      <c r="H124" s="37">
        <v>1</v>
      </c>
      <c r="I124" s="270" t="s">
        <v>136</v>
      </c>
      <c r="J124" s="45" t="s">
        <v>44</v>
      </c>
    </row>
    <row r="125" spans="1:10" ht="15" customHeight="1" x14ac:dyDescent="0.15">
      <c r="A125" s="2223"/>
      <c r="B125" s="109">
        <v>2</v>
      </c>
      <c r="C125" s="2258"/>
      <c r="D125" s="2258"/>
      <c r="E125" s="2261"/>
      <c r="F125" s="126"/>
      <c r="G125" s="51">
        <v>0.75</v>
      </c>
      <c r="H125" s="37">
        <v>2</v>
      </c>
      <c r="I125" s="270" t="s">
        <v>137</v>
      </c>
      <c r="J125" s="45" t="s">
        <v>44</v>
      </c>
    </row>
    <row r="126" spans="1:10" ht="15" customHeight="1" x14ac:dyDescent="0.15">
      <c r="A126" s="2223"/>
      <c r="B126" s="109">
        <v>3</v>
      </c>
      <c r="C126" s="2269"/>
      <c r="D126" s="2269"/>
      <c r="E126" s="2270"/>
      <c r="F126" s="126"/>
      <c r="G126" s="51">
        <v>0.95</v>
      </c>
      <c r="H126" s="37">
        <v>3</v>
      </c>
      <c r="I126" s="270" t="s">
        <v>138</v>
      </c>
      <c r="J126" s="45" t="s">
        <v>248</v>
      </c>
    </row>
    <row r="127" spans="1:10" ht="15" customHeight="1" x14ac:dyDescent="0.15">
      <c r="A127" s="2223"/>
      <c r="B127" s="109">
        <v>1</v>
      </c>
      <c r="C127" s="291"/>
      <c r="D127" s="291"/>
      <c r="E127" s="36"/>
      <c r="F127" s="126">
        <v>3.2</v>
      </c>
      <c r="G127" s="40" t="s">
        <v>249</v>
      </c>
      <c r="H127" s="37">
        <v>1</v>
      </c>
      <c r="I127" s="270" t="s">
        <v>392</v>
      </c>
      <c r="J127" s="45" t="s">
        <v>255</v>
      </c>
    </row>
    <row r="128" spans="1:10" ht="15" customHeight="1" x14ac:dyDescent="0.15">
      <c r="A128" s="2223"/>
      <c r="B128" s="109">
        <v>1</v>
      </c>
      <c r="C128" s="291"/>
      <c r="D128" s="291"/>
      <c r="E128" s="36"/>
      <c r="F128" s="126">
        <v>3.3</v>
      </c>
      <c r="G128" s="40" t="s">
        <v>324</v>
      </c>
      <c r="H128" s="37">
        <v>2</v>
      </c>
      <c r="I128" s="270" t="s">
        <v>325</v>
      </c>
      <c r="J128" s="45" t="s">
        <v>255</v>
      </c>
    </row>
    <row r="129" spans="1:12" ht="15" customHeight="1" x14ac:dyDescent="0.15">
      <c r="A129" s="2223"/>
      <c r="B129" s="109">
        <v>1</v>
      </c>
      <c r="C129" s="291"/>
      <c r="D129" s="291"/>
      <c r="E129" s="36"/>
      <c r="F129" s="126">
        <v>3.4</v>
      </c>
      <c r="G129" s="40" t="s">
        <v>337</v>
      </c>
      <c r="H129" s="37">
        <v>1</v>
      </c>
      <c r="I129" s="270"/>
      <c r="J129" s="45"/>
    </row>
    <row r="130" spans="1:12" ht="15" customHeight="1" x14ac:dyDescent="0.15">
      <c r="A130" s="2223"/>
      <c r="B130" s="109">
        <v>1</v>
      </c>
      <c r="C130" s="291"/>
      <c r="D130" s="291"/>
      <c r="E130" s="36"/>
      <c r="F130" s="126">
        <v>3.5</v>
      </c>
      <c r="G130" s="40" t="s">
        <v>250</v>
      </c>
      <c r="H130" s="37">
        <v>1</v>
      </c>
      <c r="I130" s="270"/>
      <c r="J130" s="45" t="s">
        <v>255</v>
      </c>
    </row>
    <row r="131" spans="1:12" thickBot="1" x14ac:dyDescent="0.2">
      <c r="A131" s="2223"/>
      <c r="B131" s="110">
        <v>1</v>
      </c>
      <c r="C131" s="292"/>
      <c r="D131" s="292"/>
      <c r="E131" s="38"/>
      <c r="F131" s="131">
        <v>3.6</v>
      </c>
      <c r="G131" s="41" t="s">
        <v>178</v>
      </c>
      <c r="H131" s="33">
        <v>2</v>
      </c>
      <c r="I131" s="271" t="s">
        <v>146</v>
      </c>
      <c r="J131" s="60" t="s">
        <v>255</v>
      </c>
    </row>
    <row r="132" spans="1:12" thickBot="1" x14ac:dyDescent="0.2">
      <c r="A132" s="2223"/>
      <c r="B132" s="111">
        <v>5</v>
      </c>
      <c r="C132" s="26"/>
      <c r="D132" s="26"/>
      <c r="E132" s="121"/>
      <c r="F132" s="132" t="s">
        <v>54</v>
      </c>
      <c r="G132" s="56" t="s">
        <v>181</v>
      </c>
      <c r="H132" s="242">
        <v>5</v>
      </c>
      <c r="I132" s="28" t="s">
        <v>338</v>
      </c>
      <c r="J132" s="88" t="s">
        <v>139</v>
      </c>
    </row>
    <row r="133" spans="1:12" ht="15" x14ac:dyDescent="0.2">
      <c r="A133" s="2223"/>
      <c r="B133" s="253">
        <v>20</v>
      </c>
      <c r="C133" s="296" t="s">
        <v>428</v>
      </c>
      <c r="D133" s="297"/>
      <c r="E133" s="149"/>
      <c r="F133" s="129" t="s">
        <v>11</v>
      </c>
      <c r="G133" s="52" t="s">
        <v>120</v>
      </c>
      <c r="H133" s="160">
        <v>20</v>
      </c>
      <c r="I133" s="101"/>
      <c r="J133" s="188"/>
      <c r="K133" s="53"/>
      <c r="L133" s="53"/>
    </row>
    <row r="134" spans="1:12" ht="25.5" customHeight="1" x14ac:dyDescent="0.2">
      <c r="A134" s="2223"/>
      <c r="B134" s="109">
        <v>1</v>
      </c>
      <c r="C134" s="291"/>
      <c r="D134" s="291"/>
      <c r="E134" s="36"/>
      <c r="F134" s="2236">
        <v>5.0999999999999996</v>
      </c>
      <c r="G134" s="49" t="s">
        <v>252</v>
      </c>
      <c r="H134" s="32">
        <v>1</v>
      </c>
      <c r="I134" s="2244" t="s">
        <v>339</v>
      </c>
      <c r="J134" s="97" t="s">
        <v>255</v>
      </c>
      <c r="K134" s="53"/>
      <c r="L134" s="53"/>
    </row>
    <row r="135" spans="1:12" ht="15" x14ac:dyDescent="0.2">
      <c r="A135" s="2223"/>
      <c r="B135" s="109">
        <v>1</v>
      </c>
      <c r="C135" s="291"/>
      <c r="D135" s="291"/>
      <c r="E135" s="36"/>
      <c r="F135" s="2236"/>
      <c r="G135" s="49" t="s">
        <v>253</v>
      </c>
      <c r="H135" s="32">
        <v>1</v>
      </c>
      <c r="I135" s="2245"/>
      <c r="J135" s="97"/>
      <c r="K135" s="53"/>
      <c r="L135" s="53"/>
    </row>
    <row r="136" spans="1:12" ht="30" x14ac:dyDescent="0.2">
      <c r="A136" s="2223"/>
      <c r="B136" s="109">
        <v>1</v>
      </c>
      <c r="C136" s="291"/>
      <c r="D136" s="291"/>
      <c r="E136" s="36"/>
      <c r="F136" s="126">
        <v>5.2</v>
      </c>
      <c r="G136" s="49" t="s">
        <v>254</v>
      </c>
      <c r="H136" s="32">
        <v>1</v>
      </c>
      <c r="I136" s="102"/>
      <c r="J136" s="97" t="s">
        <v>255</v>
      </c>
      <c r="K136" s="53"/>
      <c r="L136" s="53"/>
    </row>
    <row r="137" spans="1:12" ht="15" x14ac:dyDescent="0.2">
      <c r="A137" s="2223"/>
      <c r="B137" s="109">
        <v>2</v>
      </c>
      <c r="C137" s="291"/>
      <c r="D137" s="291"/>
      <c r="E137" s="36"/>
      <c r="F137" s="126">
        <v>5.3</v>
      </c>
      <c r="G137" s="49" t="s">
        <v>365</v>
      </c>
      <c r="H137" s="32">
        <v>2</v>
      </c>
      <c r="I137" s="102"/>
      <c r="J137" s="97" t="s">
        <v>255</v>
      </c>
      <c r="K137" s="53"/>
      <c r="L137" s="53"/>
    </row>
    <row r="138" spans="1:12" ht="25.5" customHeight="1" x14ac:dyDescent="0.2">
      <c r="A138" s="2223"/>
      <c r="B138" s="109">
        <v>4</v>
      </c>
      <c r="C138" s="291"/>
      <c r="D138" s="291"/>
      <c r="E138" s="36"/>
      <c r="F138" s="126">
        <v>5.4</v>
      </c>
      <c r="G138" s="49" t="s">
        <v>366</v>
      </c>
      <c r="H138" s="32">
        <v>4</v>
      </c>
      <c r="I138" s="103"/>
      <c r="J138" s="97" t="s">
        <v>377</v>
      </c>
      <c r="K138" s="53"/>
      <c r="L138" s="53"/>
    </row>
    <row r="139" spans="1:12" ht="15" x14ac:dyDescent="0.2">
      <c r="A139" s="2223"/>
      <c r="B139" s="109">
        <v>4</v>
      </c>
      <c r="C139" s="291"/>
      <c r="D139" s="291"/>
      <c r="E139" s="36"/>
      <c r="F139" s="126">
        <v>5.5</v>
      </c>
      <c r="G139" s="49" t="s">
        <v>327</v>
      </c>
      <c r="H139" s="32">
        <v>4</v>
      </c>
      <c r="I139" s="103" t="s">
        <v>328</v>
      </c>
      <c r="J139" s="97" t="s">
        <v>255</v>
      </c>
      <c r="K139" s="54"/>
      <c r="L139" s="54"/>
    </row>
    <row r="140" spans="1:12" ht="15" x14ac:dyDescent="0.2">
      <c r="A140" s="2223"/>
      <c r="B140" s="109">
        <v>3</v>
      </c>
      <c r="C140" s="291"/>
      <c r="D140" s="291"/>
      <c r="E140" s="36"/>
      <c r="F140" s="130">
        <v>5.6</v>
      </c>
      <c r="G140" s="49" t="s">
        <v>142</v>
      </c>
      <c r="H140" s="32">
        <v>3</v>
      </c>
      <c r="I140" s="103"/>
      <c r="J140" s="97" t="s">
        <v>255</v>
      </c>
      <c r="K140" s="53"/>
      <c r="L140" s="53"/>
    </row>
    <row r="141" spans="1:12" ht="15" x14ac:dyDescent="0.2">
      <c r="A141" s="2223"/>
      <c r="B141" s="109">
        <v>2</v>
      </c>
      <c r="C141" s="291"/>
      <c r="D141" s="291"/>
      <c r="E141" s="36"/>
      <c r="F141" s="126">
        <v>5.7</v>
      </c>
      <c r="G141" s="96" t="s">
        <v>140</v>
      </c>
      <c r="H141" s="32">
        <v>2</v>
      </c>
      <c r="I141" s="99"/>
      <c r="J141" s="97" t="s">
        <v>255</v>
      </c>
      <c r="K141" s="53"/>
      <c r="L141" s="53"/>
    </row>
    <row r="142" spans="1:12" ht="26.25" customHeight="1" thickBot="1" x14ac:dyDescent="0.25">
      <c r="A142" s="2223"/>
      <c r="B142" s="110">
        <v>20</v>
      </c>
      <c r="C142" s="292"/>
      <c r="D142" s="292"/>
      <c r="E142" s="38"/>
      <c r="F142" s="131">
        <v>5.8</v>
      </c>
      <c r="G142" s="68" t="s">
        <v>141</v>
      </c>
      <c r="H142" s="76">
        <v>20</v>
      </c>
      <c r="I142" s="100"/>
      <c r="J142" s="189" t="s">
        <v>255</v>
      </c>
      <c r="K142" s="53"/>
      <c r="L142" s="53"/>
    </row>
    <row r="143" spans="1:12" ht="26.25" customHeight="1" thickBot="1" x14ac:dyDescent="0.25">
      <c r="A143" s="2223"/>
      <c r="B143" s="256"/>
      <c r="C143" s="257"/>
      <c r="D143" s="254"/>
      <c r="E143" s="254"/>
      <c r="F143" s="258"/>
      <c r="G143" s="259" t="s">
        <v>437</v>
      </c>
      <c r="H143" s="260"/>
      <c r="I143" s="261"/>
      <c r="J143" s="97"/>
      <c r="K143" s="53"/>
      <c r="L143" s="53"/>
    </row>
    <row r="144" spans="1:12" ht="15" x14ac:dyDescent="0.2">
      <c r="A144" s="2223"/>
      <c r="B144" s="253">
        <v>9</v>
      </c>
      <c r="C144" s="296"/>
      <c r="D144" s="297"/>
      <c r="E144" s="149"/>
      <c r="F144" s="129" t="s">
        <v>111</v>
      </c>
      <c r="G144" s="29" t="s">
        <v>306</v>
      </c>
      <c r="H144" s="160">
        <v>9</v>
      </c>
      <c r="I144" s="98"/>
      <c r="J144" s="188"/>
      <c r="K144" s="53"/>
      <c r="L144" s="53"/>
    </row>
    <row r="145" spans="1:12" ht="26.25" customHeight="1" x14ac:dyDescent="0.2">
      <c r="A145" s="2223"/>
      <c r="B145" s="109">
        <v>1</v>
      </c>
      <c r="C145" s="291"/>
      <c r="D145" s="291"/>
      <c r="E145" s="36"/>
      <c r="F145" s="126">
        <v>6.1</v>
      </c>
      <c r="G145" s="49" t="s">
        <v>307</v>
      </c>
      <c r="H145" s="32">
        <v>1</v>
      </c>
      <c r="I145" s="276" t="s">
        <v>305</v>
      </c>
      <c r="J145" s="97" t="s">
        <v>255</v>
      </c>
      <c r="K145" s="53"/>
      <c r="L145" s="53"/>
    </row>
    <row r="146" spans="1:12" ht="30" x14ac:dyDescent="0.2">
      <c r="A146" s="2223"/>
      <c r="B146" s="109">
        <v>1</v>
      </c>
      <c r="C146" s="291"/>
      <c r="D146" s="291"/>
      <c r="E146" s="36"/>
      <c r="F146" s="126">
        <v>6.2</v>
      </c>
      <c r="G146" s="49" t="s">
        <v>340</v>
      </c>
      <c r="H146" s="32">
        <v>1</v>
      </c>
      <c r="I146" s="99" t="s">
        <v>440</v>
      </c>
      <c r="J146" s="97" t="s">
        <v>255</v>
      </c>
      <c r="K146" s="53"/>
      <c r="L146" s="53"/>
    </row>
    <row r="147" spans="1:12" ht="15" x14ac:dyDescent="0.2">
      <c r="A147" s="2223"/>
      <c r="B147" s="114">
        <v>1</v>
      </c>
      <c r="C147" s="284"/>
      <c r="D147" s="284"/>
      <c r="E147" s="124"/>
      <c r="F147" s="126">
        <v>6.3</v>
      </c>
      <c r="G147" s="50" t="s">
        <v>309</v>
      </c>
      <c r="H147" s="55">
        <v>1</v>
      </c>
      <c r="I147" s="104"/>
      <c r="J147" s="97" t="s">
        <v>255</v>
      </c>
      <c r="K147" s="53"/>
      <c r="L147" s="53"/>
    </row>
    <row r="148" spans="1:12" ht="15" x14ac:dyDescent="0.2">
      <c r="A148" s="2223"/>
      <c r="B148" s="109">
        <v>1</v>
      </c>
      <c r="C148" s="291"/>
      <c r="D148" s="291"/>
      <c r="E148" s="36"/>
      <c r="F148" s="126">
        <v>6.4</v>
      </c>
      <c r="G148" s="49" t="s">
        <v>341</v>
      </c>
      <c r="H148" s="32">
        <v>1</v>
      </c>
      <c r="I148" s="99"/>
      <c r="J148" s="97" t="s">
        <v>255</v>
      </c>
      <c r="K148" s="53"/>
      <c r="L148" s="53"/>
    </row>
    <row r="149" spans="1:12" ht="44.25" customHeight="1" thickBot="1" x14ac:dyDescent="0.25">
      <c r="A149" s="2223"/>
      <c r="B149" s="110">
        <v>3</v>
      </c>
      <c r="C149" s="292"/>
      <c r="D149" s="292"/>
      <c r="E149" s="38"/>
      <c r="F149" s="131">
        <v>6.5</v>
      </c>
      <c r="G149" s="68" t="s">
        <v>342</v>
      </c>
      <c r="H149" s="76">
        <v>3</v>
      </c>
      <c r="I149" s="100" t="s">
        <v>326</v>
      </c>
      <c r="J149" s="189"/>
      <c r="K149" s="53"/>
      <c r="L149" s="53"/>
    </row>
    <row r="150" spans="1:12" ht="44.25" customHeight="1" thickBot="1" x14ac:dyDescent="0.25">
      <c r="A150" s="279"/>
      <c r="B150" s="262"/>
      <c r="C150" s="285"/>
      <c r="D150" s="285"/>
      <c r="E150" s="257"/>
      <c r="F150" s="131">
        <v>6.6</v>
      </c>
      <c r="G150" s="68" t="s">
        <v>438</v>
      </c>
      <c r="H150" s="76">
        <v>2</v>
      </c>
      <c r="I150" s="100" t="s">
        <v>439</v>
      </c>
      <c r="J150" s="97"/>
      <c r="K150" s="53"/>
      <c r="L150" s="53"/>
    </row>
    <row r="151" spans="1:12" ht="24" x14ac:dyDescent="0.15">
      <c r="A151" s="2222" t="s">
        <v>384</v>
      </c>
      <c r="B151" s="94" t="s">
        <v>176</v>
      </c>
      <c r="C151" s="108" t="s">
        <v>229</v>
      </c>
      <c r="D151" s="108" t="s">
        <v>230</v>
      </c>
      <c r="E151" s="120" t="s">
        <v>231</v>
      </c>
      <c r="F151" s="135" t="s">
        <v>384</v>
      </c>
      <c r="G151" s="57"/>
      <c r="H151" s="58"/>
      <c r="I151" s="59"/>
      <c r="J151" s="2275" t="s">
        <v>50</v>
      </c>
    </row>
    <row r="152" spans="1:12" thickBot="1" x14ac:dyDescent="0.2">
      <c r="A152" s="2223"/>
      <c r="B152" s="116">
        <f>B154+B155+B161+B172+B178+B192+B207+B221+B232</f>
        <v>69</v>
      </c>
      <c r="C152" s="115">
        <f>SUM(C155:C239)</f>
        <v>0</v>
      </c>
      <c r="D152" s="115">
        <f t="shared" ref="D152:E152" si="11">SUM(D155:D239)</f>
        <v>0</v>
      </c>
      <c r="E152" s="134">
        <f t="shared" si="11"/>
        <v>0</v>
      </c>
      <c r="F152" s="136" t="s">
        <v>369</v>
      </c>
      <c r="G152" s="69"/>
      <c r="H152" s="70" t="s">
        <v>233</v>
      </c>
      <c r="I152" s="117" t="s">
        <v>360</v>
      </c>
      <c r="J152" s="2276"/>
    </row>
    <row r="153" spans="1:12" ht="46" thickBot="1" x14ac:dyDescent="0.2">
      <c r="A153" s="2233"/>
      <c r="B153" s="111" t="s">
        <v>58</v>
      </c>
      <c r="C153" s="172" t="s">
        <v>58</v>
      </c>
      <c r="D153" s="172" t="s">
        <v>58</v>
      </c>
      <c r="E153" s="173" t="s">
        <v>58</v>
      </c>
      <c r="F153" s="122" t="s">
        <v>39</v>
      </c>
      <c r="G153" s="27" t="s">
        <v>402</v>
      </c>
      <c r="H153" s="172" t="s">
        <v>58</v>
      </c>
      <c r="I153" s="28" t="s">
        <v>403</v>
      </c>
      <c r="J153" s="88" t="s">
        <v>255</v>
      </c>
    </row>
    <row r="154" spans="1:12" ht="31" thickBot="1" x14ac:dyDescent="0.2">
      <c r="A154" s="2233"/>
      <c r="B154" s="111">
        <v>3</v>
      </c>
      <c r="C154" s="26"/>
      <c r="D154" s="26"/>
      <c r="E154" s="121"/>
      <c r="F154" s="122" t="s">
        <v>32</v>
      </c>
      <c r="G154" s="27" t="s">
        <v>256</v>
      </c>
      <c r="H154" s="234">
        <v>3</v>
      </c>
      <c r="I154" s="105" t="s">
        <v>257</v>
      </c>
      <c r="J154" s="88" t="s">
        <v>255</v>
      </c>
    </row>
    <row r="155" spans="1:12" ht="15" customHeight="1" x14ac:dyDescent="0.15">
      <c r="A155" s="2233"/>
      <c r="B155" s="253">
        <v>12</v>
      </c>
      <c r="C155" s="296"/>
      <c r="D155" s="297"/>
      <c r="E155" s="149"/>
      <c r="F155" s="35" t="s">
        <v>33</v>
      </c>
      <c r="G155" s="48" t="s">
        <v>5</v>
      </c>
      <c r="H155" s="161">
        <v>12</v>
      </c>
      <c r="I155" s="39"/>
      <c r="J155" s="72"/>
    </row>
    <row r="156" spans="1:12" ht="27" customHeight="1" x14ac:dyDescent="0.15">
      <c r="A156" s="2233"/>
      <c r="B156" s="109">
        <v>1</v>
      </c>
      <c r="C156" s="291"/>
      <c r="D156" s="291"/>
      <c r="E156" s="36"/>
      <c r="F156" s="273">
        <v>2.1</v>
      </c>
      <c r="G156" s="24" t="s">
        <v>367</v>
      </c>
      <c r="H156" s="37">
        <v>1</v>
      </c>
      <c r="I156" s="270" t="s">
        <v>404</v>
      </c>
      <c r="J156" s="45"/>
    </row>
    <row r="157" spans="1:12" ht="15" customHeight="1" x14ac:dyDescent="0.15">
      <c r="A157" s="2233"/>
      <c r="B157" s="109">
        <v>3</v>
      </c>
      <c r="C157" s="291"/>
      <c r="D157" s="291"/>
      <c r="E157" s="36"/>
      <c r="F157" s="273">
        <v>2.2000000000000002</v>
      </c>
      <c r="G157" s="42" t="s">
        <v>12</v>
      </c>
      <c r="H157" s="37">
        <v>3</v>
      </c>
      <c r="I157" s="270" t="s">
        <v>13</v>
      </c>
      <c r="J157" s="45"/>
    </row>
    <row r="158" spans="1:12" ht="45" x14ac:dyDescent="0.15">
      <c r="A158" s="2233"/>
      <c r="B158" s="109">
        <v>3</v>
      </c>
      <c r="C158" s="291"/>
      <c r="D158" s="291"/>
      <c r="E158" s="36"/>
      <c r="F158" s="273">
        <v>2.2999999999999998</v>
      </c>
      <c r="G158" s="42" t="s">
        <v>47</v>
      </c>
      <c r="H158" s="37">
        <v>3</v>
      </c>
      <c r="I158" s="270" t="s">
        <v>143</v>
      </c>
      <c r="J158" s="45" t="s">
        <v>255</v>
      </c>
    </row>
    <row r="159" spans="1:12" ht="30" x14ac:dyDescent="0.15">
      <c r="A159" s="2233"/>
      <c r="B159" s="109">
        <v>2</v>
      </c>
      <c r="C159" s="291"/>
      <c r="D159" s="291"/>
      <c r="E159" s="36"/>
      <c r="F159" s="273">
        <v>2.4</v>
      </c>
      <c r="G159" s="42" t="s">
        <v>6</v>
      </c>
      <c r="H159" s="37">
        <v>2</v>
      </c>
      <c r="I159" s="270" t="s">
        <v>48</v>
      </c>
      <c r="J159" s="45" t="s">
        <v>49</v>
      </c>
    </row>
    <row r="160" spans="1:12" ht="31" thickBot="1" x14ac:dyDescent="0.2">
      <c r="A160" s="2233"/>
      <c r="B160" s="110">
        <v>3</v>
      </c>
      <c r="C160" s="292"/>
      <c r="D160" s="292"/>
      <c r="E160" s="38"/>
      <c r="F160" s="274">
        <v>2.5</v>
      </c>
      <c r="G160" s="25" t="s">
        <v>182</v>
      </c>
      <c r="H160" s="33">
        <v>3</v>
      </c>
      <c r="I160" s="271" t="s">
        <v>65</v>
      </c>
      <c r="J160" s="60"/>
    </row>
    <row r="161" spans="1:10" ht="15" customHeight="1" x14ac:dyDescent="0.15">
      <c r="A161" s="2233"/>
      <c r="B161" s="253">
        <v>6</v>
      </c>
      <c r="C161" s="146"/>
      <c r="D161" s="147"/>
      <c r="E161" s="148"/>
      <c r="F161" s="137" t="s">
        <v>35</v>
      </c>
      <c r="G161" s="29" t="s">
        <v>179</v>
      </c>
      <c r="H161" s="161">
        <v>8</v>
      </c>
      <c r="I161" s="269"/>
      <c r="J161" s="72"/>
    </row>
    <row r="162" spans="1:10" ht="15.75" customHeight="1" x14ac:dyDescent="0.15">
      <c r="A162" s="2233"/>
      <c r="B162" s="254">
        <v>3</v>
      </c>
      <c r="C162" s="2246"/>
      <c r="D162" s="2247"/>
      <c r="E162" s="2277"/>
      <c r="F162" s="2235">
        <v>3.1</v>
      </c>
      <c r="G162" s="24" t="s">
        <v>405</v>
      </c>
      <c r="H162" s="61"/>
      <c r="I162" s="62" t="s">
        <v>170</v>
      </c>
      <c r="J162" s="45"/>
    </row>
    <row r="163" spans="1:10" ht="15" customHeight="1" x14ac:dyDescent="0.15">
      <c r="A163" s="2233"/>
      <c r="B163" s="109">
        <v>1</v>
      </c>
      <c r="C163" s="291"/>
      <c r="D163" s="291"/>
      <c r="E163" s="36"/>
      <c r="F163" s="2235"/>
      <c r="G163" s="49" t="s">
        <v>123</v>
      </c>
      <c r="H163" s="37">
        <v>1</v>
      </c>
      <c r="I163" s="270" t="s">
        <v>415</v>
      </c>
      <c r="J163" s="45"/>
    </row>
    <row r="164" spans="1:10" ht="15" customHeight="1" x14ac:dyDescent="0.15">
      <c r="A164" s="2233"/>
      <c r="B164" s="109">
        <v>2</v>
      </c>
      <c r="C164" s="291"/>
      <c r="D164" s="291"/>
      <c r="E164" s="36"/>
      <c r="F164" s="2235"/>
      <c r="G164" s="49" t="s">
        <v>124</v>
      </c>
      <c r="H164" s="37">
        <v>2</v>
      </c>
      <c r="I164" s="270"/>
      <c r="J164" s="45"/>
    </row>
    <row r="165" spans="1:10" ht="15" customHeight="1" x14ac:dyDescent="0.15">
      <c r="A165" s="2233"/>
      <c r="B165" s="109">
        <v>3</v>
      </c>
      <c r="C165" s="291"/>
      <c r="D165" s="291"/>
      <c r="E165" s="36"/>
      <c r="F165" s="2235"/>
      <c r="G165" s="49" t="s">
        <v>125</v>
      </c>
      <c r="H165" s="37">
        <v>3</v>
      </c>
      <c r="I165" s="270"/>
      <c r="J165" s="45"/>
    </row>
    <row r="166" spans="1:10" ht="15" customHeight="1" x14ac:dyDescent="0.15">
      <c r="A166" s="2233"/>
      <c r="B166" s="254">
        <v>3</v>
      </c>
      <c r="C166" s="2246"/>
      <c r="D166" s="2247"/>
      <c r="E166" s="2277"/>
      <c r="F166" s="277">
        <v>3.2</v>
      </c>
      <c r="G166" s="24" t="s">
        <v>126</v>
      </c>
      <c r="H166" s="228">
        <v>3</v>
      </c>
      <c r="I166" s="270"/>
      <c r="J166" s="45"/>
    </row>
    <row r="167" spans="1:10" ht="15" customHeight="1" x14ac:dyDescent="0.15">
      <c r="A167" s="2233"/>
      <c r="B167" s="109">
        <v>1</v>
      </c>
      <c r="C167" s="291"/>
      <c r="D167" s="291"/>
      <c r="E167" s="36"/>
      <c r="F167" s="277"/>
      <c r="G167" s="49" t="s">
        <v>427</v>
      </c>
      <c r="H167" s="37">
        <v>1</v>
      </c>
      <c r="I167" s="270"/>
      <c r="J167" s="45"/>
    </row>
    <row r="168" spans="1:10" ht="15" customHeight="1" x14ac:dyDescent="0.15">
      <c r="A168" s="2233"/>
      <c r="B168" s="109">
        <v>1</v>
      </c>
      <c r="C168" s="291"/>
      <c r="D168" s="291"/>
      <c r="E168" s="36"/>
      <c r="F168" s="277"/>
      <c r="G168" s="49" t="s">
        <v>416</v>
      </c>
      <c r="H168" s="37">
        <v>1</v>
      </c>
      <c r="I168" s="270"/>
      <c r="J168" s="45"/>
    </row>
    <row r="169" spans="1:10" ht="15" customHeight="1" x14ac:dyDescent="0.15">
      <c r="A169" s="2233"/>
      <c r="B169" s="109">
        <v>1</v>
      </c>
      <c r="C169" s="291"/>
      <c r="D169" s="291"/>
      <c r="E169" s="36"/>
      <c r="F169" s="277"/>
      <c r="G169" s="49" t="s">
        <v>406</v>
      </c>
      <c r="H169" s="37">
        <v>1</v>
      </c>
      <c r="I169" s="270"/>
      <c r="J169" s="45"/>
    </row>
    <row r="170" spans="1:10" ht="15" x14ac:dyDescent="0.15">
      <c r="A170" s="2233"/>
      <c r="B170" s="109">
        <v>1</v>
      </c>
      <c r="C170" s="291"/>
      <c r="D170" s="291"/>
      <c r="E170" s="36"/>
      <c r="F170" s="277">
        <v>3.3</v>
      </c>
      <c r="G170" s="24" t="s">
        <v>183</v>
      </c>
      <c r="H170" s="228">
        <v>1</v>
      </c>
      <c r="I170" s="270" t="s">
        <v>52</v>
      </c>
      <c r="J170" s="45"/>
    </row>
    <row r="171" spans="1:10" ht="46" thickBot="1" x14ac:dyDescent="0.2">
      <c r="A171" s="2233"/>
      <c r="B171" s="114">
        <v>1</v>
      </c>
      <c r="C171" s="284"/>
      <c r="D171" s="284"/>
      <c r="E171" s="124"/>
      <c r="F171" s="280">
        <v>3.4</v>
      </c>
      <c r="G171" s="74" t="s">
        <v>184</v>
      </c>
      <c r="H171" s="255">
        <v>1</v>
      </c>
      <c r="I171" s="43" t="s">
        <v>343</v>
      </c>
      <c r="J171" s="60"/>
    </row>
    <row r="172" spans="1:10" ht="15" customHeight="1" x14ac:dyDescent="0.15">
      <c r="A172" s="2233"/>
      <c r="B172" s="253">
        <v>6</v>
      </c>
      <c r="C172" s="2278"/>
      <c r="D172" s="2279"/>
      <c r="E172" s="2280"/>
      <c r="F172" s="29" t="s">
        <v>54</v>
      </c>
      <c r="G172" s="44" t="s">
        <v>185</v>
      </c>
      <c r="H172" s="160">
        <v>6</v>
      </c>
      <c r="I172" s="98"/>
      <c r="J172" s="212"/>
    </row>
    <row r="173" spans="1:10" ht="45" x14ac:dyDescent="0.15">
      <c r="A173" s="2233"/>
      <c r="B173" s="109">
        <v>1</v>
      </c>
      <c r="C173" s="291"/>
      <c r="D173" s="291"/>
      <c r="E173" s="291"/>
      <c r="F173" s="49">
        <v>4.0999999999999996</v>
      </c>
      <c r="G173" s="24" t="s">
        <v>180</v>
      </c>
      <c r="H173" s="37">
        <v>1</v>
      </c>
      <c r="I173" s="103" t="s">
        <v>407</v>
      </c>
      <c r="J173" s="208" t="s">
        <v>66</v>
      </c>
    </row>
    <row r="174" spans="1:10" ht="45" customHeight="1" x14ac:dyDescent="0.15">
      <c r="A174" s="2233"/>
      <c r="B174" s="109">
        <v>2</v>
      </c>
      <c r="C174" s="291"/>
      <c r="D174" s="291"/>
      <c r="E174" s="291"/>
      <c r="F174" s="46">
        <v>4.2</v>
      </c>
      <c r="G174" s="24" t="s">
        <v>188</v>
      </c>
      <c r="H174" s="37">
        <v>2</v>
      </c>
      <c r="I174" s="103" t="s">
        <v>368</v>
      </c>
      <c r="J174" s="208" t="s">
        <v>67</v>
      </c>
    </row>
    <row r="175" spans="1:10" ht="45" customHeight="1" x14ac:dyDescent="0.15">
      <c r="A175" s="2233"/>
      <c r="B175" s="109">
        <v>1</v>
      </c>
      <c r="C175" s="291"/>
      <c r="D175" s="291"/>
      <c r="E175" s="291"/>
      <c r="F175" s="46">
        <v>4.3</v>
      </c>
      <c r="G175" s="24" t="s">
        <v>421</v>
      </c>
      <c r="H175" s="37">
        <v>1</v>
      </c>
      <c r="I175" s="103"/>
      <c r="J175" s="208"/>
    </row>
    <row r="176" spans="1:10" ht="42.75" customHeight="1" x14ac:dyDescent="0.15">
      <c r="A176" s="2233"/>
      <c r="B176" s="109">
        <v>1</v>
      </c>
      <c r="C176" s="291"/>
      <c r="D176" s="291"/>
      <c r="E176" s="291"/>
      <c r="F176" s="46">
        <v>4.4000000000000004</v>
      </c>
      <c r="G176" s="24" t="s">
        <v>186</v>
      </c>
      <c r="H176" s="37">
        <v>1</v>
      </c>
      <c r="I176" s="103" t="s">
        <v>61</v>
      </c>
      <c r="J176" s="208" t="s">
        <v>51</v>
      </c>
    </row>
    <row r="177" spans="1:10" ht="15" customHeight="1" thickBot="1" x14ac:dyDescent="0.2">
      <c r="A177" s="2233"/>
      <c r="B177" s="114">
        <v>1</v>
      </c>
      <c r="C177" s="284"/>
      <c r="D177" s="284"/>
      <c r="E177" s="284"/>
      <c r="F177" s="250">
        <v>4.5</v>
      </c>
      <c r="G177" s="74" t="s">
        <v>187</v>
      </c>
      <c r="H177" s="75">
        <v>1</v>
      </c>
      <c r="I177" s="276" t="s">
        <v>14</v>
      </c>
      <c r="J177" s="207" t="s">
        <v>44</v>
      </c>
    </row>
    <row r="178" spans="1:10" ht="15" customHeight="1" x14ac:dyDescent="0.15">
      <c r="A178" s="2233"/>
      <c r="B178" s="158">
        <v>10</v>
      </c>
      <c r="C178" s="293"/>
      <c r="D178" s="293"/>
      <c r="E178" s="293"/>
      <c r="F178" s="29" t="s">
        <v>11</v>
      </c>
      <c r="G178" s="29" t="s">
        <v>145</v>
      </c>
      <c r="H178" s="162">
        <v>10</v>
      </c>
      <c r="I178" s="101"/>
      <c r="J178" s="212"/>
    </row>
    <row r="179" spans="1:10" ht="15" customHeight="1" x14ac:dyDescent="0.15">
      <c r="A179" s="2233"/>
      <c r="B179" s="247">
        <v>3</v>
      </c>
      <c r="C179" s="2246"/>
      <c r="D179" s="2247"/>
      <c r="E179" s="2248"/>
      <c r="F179" s="2239">
        <v>5.0999999999999996</v>
      </c>
      <c r="G179" s="24" t="s">
        <v>147</v>
      </c>
      <c r="H179" s="67">
        <v>3</v>
      </c>
      <c r="I179" s="2228" t="s">
        <v>344</v>
      </c>
      <c r="J179" s="208"/>
    </row>
    <row r="180" spans="1:10" ht="15" customHeight="1" x14ac:dyDescent="0.15">
      <c r="A180" s="2233"/>
      <c r="B180" s="109">
        <v>1</v>
      </c>
      <c r="C180" s="2271"/>
      <c r="D180" s="2271"/>
      <c r="E180" s="2271"/>
      <c r="F180" s="2239"/>
      <c r="G180" s="40">
        <v>0.1</v>
      </c>
      <c r="H180" s="37">
        <v>1</v>
      </c>
      <c r="I180" s="2228"/>
      <c r="J180" s="208"/>
    </row>
    <row r="181" spans="1:10" ht="15" customHeight="1" x14ac:dyDescent="0.15">
      <c r="A181" s="2233"/>
      <c r="B181" s="109">
        <v>2</v>
      </c>
      <c r="C181" s="2271"/>
      <c r="D181" s="2271"/>
      <c r="E181" s="2271"/>
      <c r="F181" s="2239"/>
      <c r="G181" s="40">
        <v>0.2</v>
      </c>
      <c r="H181" s="37">
        <v>2</v>
      </c>
      <c r="I181" s="2228"/>
      <c r="J181" s="208"/>
    </row>
    <row r="182" spans="1:10" ht="15" customHeight="1" x14ac:dyDescent="0.15">
      <c r="A182" s="2233"/>
      <c r="B182" s="109">
        <v>3</v>
      </c>
      <c r="C182" s="2271"/>
      <c r="D182" s="2271"/>
      <c r="E182" s="2271"/>
      <c r="F182" s="2239"/>
      <c r="G182" s="40">
        <v>0.3</v>
      </c>
      <c r="H182" s="37">
        <v>3</v>
      </c>
      <c r="I182" s="2228"/>
      <c r="J182" s="208"/>
    </row>
    <row r="183" spans="1:10" ht="15" customHeight="1" x14ac:dyDescent="0.15">
      <c r="A183" s="2233"/>
      <c r="B183" s="247">
        <v>4</v>
      </c>
      <c r="C183" s="2246"/>
      <c r="D183" s="2247"/>
      <c r="E183" s="2248"/>
      <c r="F183" s="2239">
        <v>5.2</v>
      </c>
      <c r="G183" s="63" t="s">
        <v>148</v>
      </c>
      <c r="H183" s="217">
        <v>4</v>
      </c>
      <c r="I183" s="2228" t="s">
        <v>151</v>
      </c>
      <c r="J183" s="208"/>
    </row>
    <row r="184" spans="1:10" ht="15" customHeight="1" x14ac:dyDescent="0.15">
      <c r="A184" s="2233"/>
      <c r="B184" s="109">
        <v>1</v>
      </c>
      <c r="C184" s="291"/>
      <c r="D184" s="291"/>
      <c r="E184" s="291"/>
      <c r="F184" s="2239"/>
      <c r="G184" s="64" t="s">
        <v>149</v>
      </c>
      <c r="H184" s="37">
        <v>1</v>
      </c>
      <c r="I184" s="2228"/>
      <c r="J184" s="208"/>
    </row>
    <row r="185" spans="1:10" ht="15" customHeight="1" x14ac:dyDescent="0.15">
      <c r="A185" s="2233"/>
      <c r="B185" s="109">
        <v>1</v>
      </c>
      <c r="C185" s="291"/>
      <c r="D185" s="291"/>
      <c r="E185" s="291"/>
      <c r="F185" s="2239"/>
      <c r="G185" s="64" t="s">
        <v>408</v>
      </c>
      <c r="H185" s="37">
        <v>1</v>
      </c>
      <c r="I185" s="2228"/>
      <c r="J185" s="208"/>
    </row>
    <row r="186" spans="1:10" ht="15" customHeight="1" x14ac:dyDescent="0.15">
      <c r="A186" s="2233"/>
      <c r="B186" s="109">
        <v>1</v>
      </c>
      <c r="C186" s="291"/>
      <c r="D186" s="291"/>
      <c r="E186" s="291"/>
      <c r="F186" s="2239"/>
      <c r="G186" s="64" t="s">
        <v>150</v>
      </c>
      <c r="H186" s="37">
        <v>1</v>
      </c>
      <c r="I186" s="2228"/>
      <c r="J186" s="208"/>
    </row>
    <row r="187" spans="1:10" ht="15" customHeight="1" x14ac:dyDescent="0.15">
      <c r="A187" s="2233"/>
      <c r="B187" s="109">
        <v>1</v>
      </c>
      <c r="C187" s="291"/>
      <c r="D187" s="291"/>
      <c r="E187" s="291"/>
      <c r="F187" s="2239"/>
      <c r="G187" s="64" t="s">
        <v>345</v>
      </c>
      <c r="H187" s="37">
        <v>1</v>
      </c>
      <c r="I187" s="2228"/>
      <c r="J187" s="208"/>
    </row>
    <row r="188" spans="1:10" ht="15" customHeight="1" x14ac:dyDescent="0.15">
      <c r="A188" s="2233"/>
      <c r="B188" s="247">
        <v>3</v>
      </c>
      <c r="C188" s="2246"/>
      <c r="D188" s="2247"/>
      <c r="E188" s="2248"/>
      <c r="F188" s="2239">
        <v>5.3</v>
      </c>
      <c r="G188" s="65" t="s">
        <v>133</v>
      </c>
      <c r="H188" s="228">
        <v>3</v>
      </c>
      <c r="I188" s="2228" t="s">
        <v>152</v>
      </c>
      <c r="J188" s="208"/>
    </row>
    <row r="189" spans="1:10" ht="15" customHeight="1" x14ac:dyDescent="0.15">
      <c r="A189" s="2233"/>
      <c r="B189" s="109">
        <v>1</v>
      </c>
      <c r="C189" s="2271"/>
      <c r="D189" s="2271"/>
      <c r="E189" s="2271"/>
      <c r="F189" s="2239"/>
      <c r="G189" s="51">
        <v>0.25</v>
      </c>
      <c r="H189" s="37">
        <v>1</v>
      </c>
      <c r="I189" s="2228"/>
      <c r="J189" s="208"/>
    </row>
    <row r="190" spans="1:10" ht="15" customHeight="1" x14ac:dyDescent="0.15">
      <c r="A190" s="2233"/>
      <c r="B190" s="109">
        <v>2</v>
      </c>
      <c r="C190" s="2271"/>
      <c r="D190" s="2271"/>
      <c r="E190" s="2271"/>
      <c r="F190" s="2239"/>
      <c r="G190" s="51">
        <v>0.5</v>
      </c>
      <c r="H190" s="37">
        <v>2</v>
      </c>
      <c r="I190" s="2228"/>
      <c r="J190" s="208"/>
    </row>
    <row r="191" spans="1:10" ht="15.75" customHeight="1" thickBot="1" x14ac:dyDescent="0.2">
      <c r="A191" s="2233"/>
      <c r="B191" s="110">
        <v>3</v>
      </c>
      <c r="C191" s="2272"/>
      <c r="D191" s="2272"/>
      <c r="E191" s="2272"/>
      <c r="F191" s="2240"/>
      <c r="G191" s="41">
        <v>0.75</v>
      </c>
      <c r="H191" s="33">
        <v>3</v>
      </c>
      <c r="I191" s="2229"/>
      <c r="J191" s="207"/>
    </row>
    <row r="192" spans="1:10" ht="15" customHeight="1" x14ac:dyDescent="0.15">
      <c r="A192" s="2233"/>
      <c r="B192" s="252">
        <v>10</v>
      </c>
      <c r="C192" s="248"/>
      <c r="D192" s="248"/>
      <c r="E192" s="248"/>
      <c r="F192" s="251" t="s">
        <v>111</v>
      </c>
      <c r="G192" s="209" t="s">
        <v>144</v>
      </c>
      <c r="H192" s="243">
        <v>10</v>
      </c>
      <c r="I192" s="281"/>
      <c r="J192" s="212"/>
    </row>
    <row r="193" spans="1:10" ht="15" customHeight="1" x14ac:dyDescent="0.15">
      <c r="A193" s="2233"/>
      <c r="B193" s="229">
        <v>4</v>
      </c>
      <c r="C193" s="2246"/>
      <c r="D193" s="2247"/>
      <c r="E193" s="2248"/>
      <c r="F193" s="2239">
        <v>6.1</v>
      </c>
      <c r="G193" s="24" t="s">
        <v>441</v>
      </c>
      <c r="H193" s="67">
        <v>4</v>
      </c>
      <c r="I193" s="2273"/>
      <c r="J193" s="208"/>
    </row>
    <row r="194" spans="1:10" ht="15" customHeight="1" x14ac:dyDescent="0.15">
      <c r="A194" s="2233"/>
      <c r="B194" s="109">
        <v>1</v>
      </c>
      <c r="C194" s="2271"/>
      <c r="D194" s="2271"/>
      <c r="E194" s="2271"/>
      <c r="F194" s="2239"/>
      <c r="G194" s="64" t="s">
        <v>129</v>
      </c>
      <c r="H194" s="32">
        <v>1</v>
      </c>
      <c r="I194" s="2273"/>
      <c r="J194" s="208"/>
    </row>
    <row r="195" spans="1:10" ht="15" customHeight="1" x14ac:dyDescent="0.15">
      <c r="A195" s="2233"/>
      <c r="B195" s="109">
        <v>2</v>
      </c>
      <c r="C195" s="2271"/>
      <c r="D195" s="2271"/>
      <c r="E195" s="2271"/>
      <c r="F195" s="2239"/>
      <c r="G195" s="64" t="s">
        <v>130</v>
      </c>
      <c r="H195" s="37">
        <v>2</v>
      </c>
      <c r="I195" s="2273"/>
      <c r="J195" s="208"/>
    </row>
    <row r="196" spans="1:10" ht="15" customHeight="1" x14ac:dyDescent="0.15">
      <c r="A196" s="2233"/>
      <c r="B196" s="109">
        <v>3</v>
      </c>
      <c r="C196" s="2271"/>
      <c r="D196" s="2271"/>
      <c r="E196" s="2271"/>
      <c r="F196" s="2239"/>
      <c r="G196" s="64" t="s">
        <v>131</v>
      </c>
      <c r="H196" s="37">
        <v>3</v>
      </c>
      <c r="I196" s="2273"/>
      <c r="J196" s="208"/>
    </row>
    <row r="197" spans="1:10" ht="15" customHeight="1" x14ac:dyDescent="0.15">
      <c r="A197" s="2233"/>
      <c r="B197" s="109">
        <v>4</v>
      </c>
      <c r="C197" s="2271"/>
      <c r="D197" s="2271"/>
      <c r="E197" s="2271"/>
      <c r="F197" s="2239"/>
      <c r="G197" s="64" t="s">
        <v>132</v>
      </c>
      <c r="H197" s="37">
        <v>4</v>
      </c>
      <c r="I197" s="2273"/>
      <c r="J197" s="208"/>
    </row>
    <row r="198" spans="1:10" ht="15" customHeight="1" x14ac:dyDescent="0.15">
      <c r="A198" s="2233"/>
      <c r="B198" s="229">
        <v>4</v>
      </c>
      <c r="C198" s="2246"/>
      <c r="D198" s="2247"/>
      <c r="E198" s="2248"/>
      <c r="F198" s="2239">
        <v>6.2</v>
      </c>
      <c r="G198" s="24" t="s">
        <v>128</v>
      </c>
      <c r="H198" s="67">
        <v>4</v>
      </c>
      <c r="I198" s="2273"/>
      <c r="J198" s="208"/>
    </row>
    <row r="199" spans="1:10" ht="30" x14ac:dyDescent="0.15">
      <c r="A199" s="2233"/>
      <c r="B199" s="109">
        <v>1</v>
      </c>
      <c r="C199" s="2271"/>
      <c r="D199" s="2271"/>
      <c r="E199" s="2271"/>
      <c r="F199" s="2239"/>
      <c r="G199" s="64" t="s">
        <v>292</v>
      </c>
      <c r="H199" s="32">
        <v>1</v>
      </c>
      <c r="I199" s="2273"/>
      <c r="J199" s="208"/>
    </row>
    <row r="200" spans="1:10" ht="30" x14ac:dyDescent="0.15">
      <c r="A200" s="2233"/>
      <c r="B200" s="109">
        <v>2</v>
      </c>
      <c r="C200" s="2271"/>
      <c r="D200" s="2271"/>
      <c r="E200" s="2271"/>
      <c r="F200" s="2239"/>
      <c r="G200" s="64" t="s">
        <v>293</v>
      </c>
      <c r="H200" s="37">
        <v>2</v>
      </c>
      <c r="I200" s="2273"/>
      <c r="J200" s="208"/>
    </row>
    <row r="201" spans="1:10" ht="30" x14ac:dyDescent="0.15">
      <c r="A201" s="2233"/>
      <c r="B201" s="109">
        <v>3</v>
      </c>
      <c r="C201" s="2271"/>
      <c r="D201" s="2271"/>
      <c r="E201" s="2271"/>
      <c r="F201" s="2239"/>
      <c r="G201" s="64" t="s">
        <v>294</v>
      </c>
      <c r="H201" s="37">
        <v>3</v>
      </c>
      <c r="I201" s="2273"/>
      <c r="J201" s="208"/>
    </row>
    <row r="202" spans="1:10" ht="30" x14ac:dyDescent="0.15">
      <c r="A202" s="2233"/>
      <c r="B202" s="109">
        <v>4</v>
      </c>
      <c r="C202" s="2271"/>
      <c r="D202" s="2271"/>
      <c r="E202" s="2271"/>
      <c r="F202" s="2239"/>
      <c r="G202" s="64" t="s">
        <v>295</v>
      </c>
      <c r="H202" s="37">
        <v>4</v>
      </c>
      <c r="I202" s="2273"/>
      <c r="J202" s="208"/>
    </row>
    <row r="203" spans="1:10" ht="31" thickBot="1" x14ac:dyDescent="0.2">
      <c r="A203" s="2233"/>
      <c r="B203" s="229">
        <v>6</v>
      </c>
      <c r="C203" s="8"/>
      <c r="D203" s="8"/>
      <c r="E203" s="8"/>
      <c r="F203" s="2239">
        <v>6.3</v>
      </c>
      <c r="G203" s="24" t="s">
        <v>424</v>
      </c>
      <c r="H203" s="228">
        <v>6</v>
      </c>
      <c r="I203" s="103"/>
      <c r="J203" s="207"/>
    </row>
    <row r="204" spans="1:10" ht="15" x14ac:dyDescent="0.15">
      <c r="A204" s="2233"/>
      <c r="B204" s="109">
        <v>2</v>
      </c>
      <c r="C204" s="2271"/>
      <c r="D204" s="2271"/>
      <c r="E204" s="2271"/>
      <c r="F204" s="2239"/>
      <c r="G204" s="64" t="s">
        <v>425</v>
      </c>
      <c r="H204" s="37">
        <v>2</v>
      </c>
      <c r="I204" s="103"/>
      <c r="J204" s="208"/>
    </row>
    <row r="205" spans="1:10" ht="15" x14ac:dyDescent="0.15">
      <c r="A205" s="2233"/>
      <c r="B205" s="109">
        <v>4</v>
      </c>
      <c r="C205" s="2271"/>
      <c r="D205" s="2271"/>
      <c r="E205" s="2271"/>
      <c r="F205" s="2239"/>
      <c r="G205" s="64" t="s">
        <v>425</v>
      </c>
      <c r="H205" s="37">
        <v>4</v>
      </c>
      <c r="I205" s="103" t="s">
        <v>417</v>
      </c>
      <c r="J205" s="208"/>
    </row>
    <row r="206" spans="1:10" thickBot="1" x14ac:dyDescent="0.2">
      <c r="A206" s="2233"/>
      <c r="B206" s="110">
        <v>6</v>
      </c>
      <c r="C206" s="2272"/>
      <c r="D206" s="2272"/>
      <c r="E206" s="2272"/>
      <c r="F206" s="2240"/>
      <c r="G206" s="249" t="s">
        <v>425</v>
      </c>
      <c r="H206" s="33">
        <v>6</v>
      </c>
      <c r="I206" s="268" t="s">
        <v>426</v>
      </c>
      <c r="J206" s="208"/>
    </row>
    <row r="207" spans="1:10" ht="15" customHeight="1" x14ac:dyDescent="0.15">
      <c r="A207" s="2233"/>
      <c r="B207" s="252">
        <v>13</v>
      </c>
      <c r="C207" s="248"/>
      <c r="D207" s="248"/>
      <c r="E207" s="248"/>
      <c r="F207" s="226" t="s">
        <v>27</v>
      </c>
      <c r="G207" s="209" t="s">
        <v>296</v>
      </c>
      <c r="H207" s="243">
        <v>13</v>
      </c>
      <c r="I207" s="281"/>
      <c r="J207" s="212"/>
    </row>
    <row r="208" spans="1:10" ht="16.5" customHeight="1" x14ac:dyDescent="0.15">
      <c r="A208" s="2233"/>
      <c r="B208" s="247">
        <v>4</v>
      </c>
      <c r="C208" s="8"/>
      <c r="D208" s="8"/>
      <c r="E208" s="8"/>
      <c r="F208" s="2239">
        <v>7.1</v>
      </c>
      <c r="G208" s="24" t="s">
        <v>153</v>
      </c>
      <c r="H208" s="228">
        <v>4</v>
      </c>
      <c r="I208" s="2273"/>
      <c r="J208" s="208"/>
    </row>
    <row r="209" spans="1:10" ht="15" customHeight="1" x14ac:dyDescent="0.15">
      <c r="A209" s="2233"/>
      <c r="B209" s="109">
        <v>1</v>
      </c>
      <c r="C209" s="2271"/>
      <c r="D209" s="2271"/>
      <c r="E209" s="2271"/>
      <c r="F209" s="2239"/>
      <c r="G209" s="51">
        <v>0.2</v>
      </c>
      <c r="H209" s="37">
        <v>1</v>
      </c>
      <c r="I209" s="2273"/>
      <c r="J209" s="208"/>
    </row>
    <row r="210" spans="1:10" ht="15" customHeight="1" x14ac:dyDescent="0.15">
      <c r="A210" s="2233"/>
      <c r="B210" s="109">
        <v>2</v>
      </c>
      <c r="C210" s="2271"/>
      <c r="D210" s="2271"/>
      <c r="E210" s="2271"/>
      <c r="F210" s="2239"/>
      <c r="G210" s="51">
        <v>0.4</v>
      </c>
      <c r="H210" s="37">
        <v>2</v>
      </c>
      <c r="I210" s="2273"/>
      <c r="J210" s="208"/>
    </row>
    <row r="211" spans="1:10" ht="15" customHeight="1" x14ac:dyDescent="0.15">
      <c r="A211" s="2233"/>
      <c r="B211" s="109">
        <v>3</v>
      </c>
      <c r="C211" s="2271"/>
      <c r="D211" s="2271"/>
      <c r="E211" s="2271"/>
      <c r="F211" s="2239"/>
      <c r="G211" s="40">
        <v>0.6</v>
      </c>
      <c r="H211" s="37">
        <v>3</v>
      </c>
      <c r="I211" s="2273"/>
      <c r="J211" s="208"/>
    </row>
    <row r="212" spans="1:10" ht="15" customHeight="1" x14ac:dyDescent="0.15">
      <c r="A212" s="2233"/>
      <c r="B212" s="109">
        <v>4</v>
      </c>
      <c r="C212" s="2271"/>
      <c r="D212" s="2271"/>
      <c r="E212" s="2271"/>
      <c r="F212" s="2239"/>
      <c r="G212" s="40">
        <v>0.8</v>
      </c>
      <c r="H212" s="37">
        <v>4</v>
      </c>
      <c r="I212" s="2273"/>
      <c r="J212" s="208"/>
    </row>
    <row r="213" spans="1:10" ht="15" customHeight="1" x14ac:dyDescent="0.15">
      <c r="A213" s="2233"/>
      <c r="B213" s="247">
        <v>3</v>
      </c>
      <c r="C213" s="8"/>
      <c r="D213" s="8"/>
      <c r="E213" s="8"/>
      <c r="F213" s="2239">
        <v>7.2</v>
      </c>
      <c r="G213" s="65" t="s">
        <v>258</v>
      </c>
      <c r="H213" s="228">
        <v>3</v>
      </c>
      <c r="I213" s="2266" t="s">
        <v>442</v>
      </c>
      <c r="J213" s="208"/>
    </row>
    <row r="214" spans="1:10" ht="15" customHeight="1" x14ac:dyDescent="0.15">
      <c r="A214" s="2233"/>
      <c r="B214" s="109">
        <v>1</v>
      </c>
      <c r="C214" s="291"/>
      <c r="D214" s="291"/>
      <c r="E214" s="291"/>
      <c r="F214" s="2239"/>
      <c r="G214" s="66">
        <v>0.5</v>
      </c>
      <c r="H214" s="37">
        <v>1</v>
      </c>
      <c r="I214" s="2266"/>
      <c r="J214" s="208"/>
    </row>
    <row r="215" spans="1:10" ht="15" customHeight="1" x14ac:dyDescent="0.15">
      <c r="A215" s="2233"/>
      <c r="B215" s="109">
        <v>2</v>
      </c>
      <c r="C215" s="291"/>
      <c r="D215" s="291"/>
      <c r="E215" s="291"/>
      <c r="F215" s="2239"/>
      <c r="G215" s="40">
        <v>0.75</v>
      </c>
      <c r="H215" s="37">
        <v>2</v>
      </c>
      <c r="I215" s="2266"/>
      <c r="J215" s="208"/>
    </row>
    <row r="216" spans="1:10" ht="15" customHeight="1" x14ac:dyDescent="0.15">
      <c r="A216" s="2233"/>
      <c r="B216" s="109">
        <v>3</v>
      </c>
      <c r="C216" s="291"/>
      <c r="D216" s="291"/>
      <c r="E216" s="291"/>
      <c r="F216" s="2239"/>
      <c r="G216" s="40">
        <v>1</v>
      </c>
      <c r="H216" s="37">
        <v>3</v>
      </c>
      <c r="I216" s="2266"/>
      <c r="J216" s="208"/>
    </row>
    <row r="217" spans="1:10" ht="15.75" customHeight="1" x14ac:dyDescent="0.15">
      <c r="A217" s="2233"/>
      <c r="B217" s="247">
        <v>6</v>
      </c>
      <c r="C217" s="8"/>
      <c r="D217" s="8"/>
      <c r="E217" s="8"/>
      <c r="F217" s="2239"/>
      <c r="G217" s="65" t="s">
        <v>259</v>
      </c>
      <c r="H217" s="228">
        <v>6</v>
      </c>
      <c r="I217" s="2266" t="s">
        <v>443</v>
      </c>
      <c r="J217" s="208"/>
    </row>
    <row r="218" spans="1:10" ht="15" customHeight="1" x14ac:dyDescent="0.15">
      <c r="A218" s="2233"/>
      <c r="B218" s="109">
        <v>4</v>
      </c>
      <c r="C218" s="291"/>
      <c r="D218" s="291"/>
      <c r="E218" s="291"/>
      <c r="F218" s="2239"/>
      <c r="G218" s="66">
        <v>0.5</v>
      </c>
      <c r="H218" s="37">
        <v>4</v>
      </c>
      <c r="I218" s="2266"/>
      <c r="J218" s="208"/>
    </row>
    <row r="219" spans="1:10" ht="15" customHeight="1" x14ac:dyDescent="0.15">
      <c r="A219" s="2233"/>
      <c r="B219" s="109">
        <v>5</v>
      </c>
      <c r="C219" s="291"/>
      <c r="D219" s="291"/>
      <c r="E219" s="291"/>
      <c r="F219" s="2239"/>
      <c r="G219" s="40">
        <v>0.75</v>
      </c>
      <c r="H219" s="37">
        <v>5</v>
      </c>
      <c r="I219" s="2266"/>
      <c r="J219" s="208"/>
    </row>
    <row r="220" spans="1:10" ht="15.75" customHeight="1" thickBot="1" x14ac:dyDescent="0.2">
      <c r="A220" s="2233"/>
      <c r="B220" s="110">
        <v>6</v>
      </c>
      <c r="C220" s="292"/>
      <c r="D220" s="292"/>
      <c r="E220" s="292"/>
      <c r="F220" s="2240"/>
      <c r="G220" s="41">
        <v>1</v>
      </c>
      <c r="H220" s="33">
        <v>6</v>
      </c>
      <c r="I220" s="2267"/>
      <c r="J220" s="208"/>
    </row>
    <row r="221" spans="1:10" ht="15" customHeight="1" x14ac:dyDescent="0.15">
      <c r="A221" s="2233"/>
      <c r="B221" s="252">
        <v>4</v>
      </c>
      <c r="C221" s="244" t="s">
        <v>260</v>
      </c>
      <c r="D221" s="245"/>
      <c r="E221" s="246"/>
      <c r="F221" s="168" t="s">
        <v>112</v>
      </c>
      <c r="G221" s="209" t="s">
        <v>297</v>
      </c>
      <c r="H221" s="210">
        <v>4</v>
      </c>
      <c r="I221" s="211"/>
      <c r="J221" s="72"/>
    </row>
    <row r="222" spans="1:10" ht="15" customHeight="1" x14ac:dyDescent="0.15">
      <c r="A222" s="2233"/>
      <c r="B222" s="143"/>
      <c r="C222" s="144"/>
      <c r="D222" s="144"/>
      <c r="E222" s="145"/>
      <c r="F222" s="2251">
        <v>8.1</v>
      </c>
      <c r="G222" s="24" t="s">
        <v>310</v>
      </c>
      <c r="H222" s="228">
        <v>4</v>
      </c>
      <c r="I222" s="2244" t="s">
        <v>444</v>
      </c>
      <c r="J222" s="45"/>
    </row>
    <row r="223" spans="1:10" ht="15" customHeight="1" x14ac:dyDescent="0.15">
      <c r="A223" s="2233"/>
      <c r="B223" s="109">
        <v>1</v>
      </c>
      <c r="C223" s="2257"/>
      <c r="D223" s="2257"/>
      <c r="E223" s="2260"/>
      <c r="F223" s="2252"/>
      <c r="G223" s="40">
        <v>0.25</v>
      </c>
      <c r="H223" s="37">
        <v>1</v>
      </c>
      <c r="I223" s="2220"/>
      <c r="J223" s="45"/>
    </row>
    <row r="224" spans="1:10" ht="15" customHeight="1" x14ac:dyDescent="0.15">
      <c r="A224" s="2233"/>
      <c r="B224" s="109">
        <v>2</v>
      </c>
      <c r="C224" s="2258"/>
      <c r="D224" s="2258"/>
      <c r="E224" s="2261"/>
      <c r="F224" s="2252"/>
      <c r="G224" s="40">
        <v>0.5</v>
      </c>
      <c r="H224" s="37">
        <v>2</v>
      </c>
      <c r="I224" s="2220"/>
      <c r="J224" s="45"/>
    </row>
    <row r="225" spans="1:10" ht="15" customHeight="1" x14ac:dyDescent="0.15">
      <c r="A225" s="2233"/>
      <c r="B225" s="109">
        <v>3</v>
      </c>
      <c r="C225" s="2258"/>
      <c r="D225" s="2258"/>
      <c r="E225" s="2261"/>
      <c r="F225" s="2252"/>
      <c r="G225" s="40">
        <v>0.75</v>
      </c>
      <c r="H225" s="37">
        <v>3</v>
      </c>
      <c r="I225" s="2220"/>
      <c r="J225" s="45"/>
    </row>
    <row r="226" spans="1:10" ht="15" customHeight="1" thickBot="1" x14ac:dyDescent="0.2">
      <c r="A226" s="2233"/>
      <c r="B226" s="110">
        <v>4</v>
      </c>
      <c r="C226" s="2269"/>
      <c r="D226" s="2269"/>
      <c r="E226" s="2270"/>
      <c r="F226" s="2268"/>
      <c r="G226" s="40">
        <v>1</v>
      </c>
      <c r="H226" s="33">
        <v>4</v>
      </c>
      <c r="I226" s="2245"/>
      <c r="J226" s="45"/>
    </row>
    <row r="227" spans="1:10" ht="15" customHeight="1" x14ac:dyDescent="0.15">
      <c r="A227" s="2233"/>
      <c r="B227" s="143"/>
      <c r="C227" s="283"/>
      <c r="D227" s="283"/>
      <c r="E227" s="295"/>
      <c r="F227" s="2251">
        <v>8.1999999999999993</v>
      </c>
      <c r="G227" s="24" t="s">
        <v>134</v>
      </c>
      <c r="H227" s="228">
        <v>4</v>
      </c>
      <c r="I227" s="2254"/>
      <c r="J227" s="45"/>
    </row>
    <row r="228" spans="1:10" ht="15" customHeight="1" x14ac:dyDescent="0.15">
      <c r="A228" s="2233"/>
      <c r="B228" s="109">
        <v>1</v>
      </c>
      <c r="C228" s="2257"/>
      <c r="D228" s="2257"/>
      <c r="E228" s="2260"/>
      <c r="F228" s="2252"/>
      <c r="G228" s="40">
        <v>0.25</v>
      </c>
      <c r="H228" s="37">
        <v>1</v>
      </c>
      <c r="I228" s="2255"/>
      <c r="J228" s="45"/>
    </row>
    <row r="229" spans="1:10" ht="15" customHeight="1" x14ac:dyDescent="0.15">
      <c r="A229" s="2233"/>
      <c r="B229" s="109">
        <v>2</v>
      </c>
      <c r="C229" s="2258"/>
      <c r="D229" s="2258"/>
      <c r="E229" s="2261"/>
      <c r="F229" s="2252"/>
      <c r="G229" s="40">
        <v>0.5</v>
      </c>
      <c r="H229" s="37">
        <v>2</v>
      </c>
      <c r="I229" s="2255"/>
      <c r="J229" s="45"/>
    </row>
    <row r="230" spans="1:10" ht="15" customHeight="1" x14ac:dyDescent="0.15">
      <c r="A230" s="2233"/>
      <c r="B230" s="109">
        <v>3</v>
      </c>
      <c r="C230" s="2258"/>
      <c r="D230" s="2258"/>
      <c r="E230" s="2261"/>
      <c r="F230" s="2252"/>
      <c r="G230" s="40">
        <v>0.75</v>
      </c>
      <c r="H230" s="37">
        <v>3</v>
      </c>
      <c r="I230" s="2255"/>
      <c r="J230" s="45"/>
    </row>
    <row r="231" spans="1:10" ht="15.75" customHeight="1" thickBot="1" x14ac:dyDescent="0.2">
      <c r="A231" s="2233"/>
      <c r="B231" s="110">
        <v>4</v>
      </c>
      <c r="C231" s="2259"/>
      <c r="D231" s="2259"/>
      <c r="E231" s="2262"/>
      <c r="F231" s="2253"/>
      <c r="G231" s="41">
        <v>1</v>
      </c>
      <c r="H231" s="33">
        <v>4</v>
      </c>
      <c r="I231" s="2256"/>
      <c r="J231" s="60"/>
    </row>
    <row r="232" spans="1:10" ht="15" x14ac:dyDescent="0.15">
      <c r="A232" s="2233"/>
      <c r="B232" s="253">
        <v>5</v>
      </c>
      <c r="C232" s="146"/>
      <c r="D232" s="147"/>
      <c r="E232" s="148"/>
      <c r="F232" s="35" t="s">
        <v>2</v>
      </c>
      <c r="G232" s="29" t="s">
        <v>7</v>
      </c>
      <c r="H232" s="162">
        <v>5</v>
      </c>
      <c r="I232" s="269"/>
      <c r="J232" s="2263" t="s">
        <v>346</v>
      </c>
    </row>
    <row r="233" spans="1:10" ht="15" customHeight="1" x14ac:dyDescent="0.15">
      <c r="A233" s="2233"/>
      <c r="B233" s="231">
        <v>2</v>
      </c>
      <c r="C233" s="283"/>
      <c r="D233" s="283"/>
      <c r="E233" s="295"/>
      <c r="F233" s="2236">
        <v>9.1</v>
      </c>
      <c r="G233" s="46" t="s">
        <v>347</v>
      </c>
      <c r="H233" s="228">
        <v>2</v>
      </c>
      <c r="I233" s="270"/>
      <c r="J233" s="2264"/>
    </row>
    <row r="234" spans="1:10" ht="30" x14ac:dyDescent="0.15">
      <c r="A234" s="2233"/>
      <c r="B234" s="109">
        <v>1</v>
      </c>
      <c r="C234" s="291"/>
      <c r="D234" s="291"/>
      <c r="E234" s="36"/>
      <c r="F234" s="2236"/>
      <c r="G234" s="49" t="s">
        <v>348</v>
      </c>
      <c r="H234" s="37">
        <v>1</v>
      </c>
      <c r="I234" s="270" t="s">
        <v>450</v>
      </c>
      <c r="J234" s="2264"/>
    </row>
    <row r="235" spans="1:10" ht="15" customHeight="1" x14ac:dyDescent="0.15">
      <c r="A235" s="2233"/>
      <c r="B235" s="109">
        <v>1</v>
      </c>
      <c r="C235" s="291"/>
      <c r="D235" s="291"/>
      <c r="E235" s="36"/>
      <c r="F235" s="2236"/>
      <c r="G235" s="49" t="s">
        <v>349</v>
      </c>
      <c r="H235" s="37">
        <v>1</v>
      </c>
      <c r="I235" s="270" t="s">
        <v>154</v>
      </c>
      <c r="J235" s="2264"/>
    </row>
    <row r="236" spans="1:10" ht="15" customHeight="1" x14ac:dyDescent="0.15">
      <c r="A236" s="2233"/>
      <c r="B236" s="231">
        <v>3</v>
      </c>
      <c r="C236" s="283"/>
      <c r="D236" s="283"/>
      <c r="E236" s="295"/>
      <c r="F236" s="2236">
        <v>9.1999999999999993</v>
      </c>
      <c r="G236" s="46" t="s">
        <v>350</v>
      </c>
      <c r="H236" s="228">
        <v>3</v>
      </c>
      <c r="I236" s="270"/>
      <c r="J236" s="2264"/>
    </row>
    <row r="237" spans="1:10" ht="15" customHeight="1" x14ac:dyDescent="0.15">
      <c r="A237" s="2233"/>
      <c r="B237" s="109">
        <v>1</v>
      </c>
      <c r="C237" s="291"/>
      <c r="D237" s="291"/>
      <c r="E237" s="36"/>
      <c r="F237" s="2236"/>
      <c r="G237" s="49" t="s">
        <v>351</v>
      </c>
      <c r="H237" s="37">
        <v>1</v>
      </c>
      <c r="I237" s="270"/>
      <c r="J237" s="2264"/>
    </row>
    <row r="238" spans="1:10" ht="15" customHeight="1" x14ac:dyDescent="0.15">
      <c r="A238" s="2233"/>
      <c r="B238" s="109">
        <v>1</v>
      </c>
      <c r="C238" s="291"/>
      <c r="D238" s="291"/>
      <c r="E238" s="36"/>
      <c r="F238" s="2236"/>
      <c r="G238" s="49" t="s">
        <v>155</v>
      </c>
      <c r="H238" s="37">
        <v>1</v>
      </c>
      <c r="I238" s="270"/>
      <c r="J238" s="2264"/>
    </row>
    <row r="239" spans="1:10" ht="15.75" customHeight="1" thickBot="1" x14ac:dyDescent="0.2">
      <c r="A239" s="2274"/>
      <c r="B239" s="110">
        <v>1</v>
      </c>
      <c r="C239" s="292"/>
      <c r="D239" s="292"/>
      <c r="E239" s="38"/>
      <c r="F239" s="2237"/>
      <c r="G239" s="68" t="s">
        <v>156</v>
      </c>
      <c r="H239" s="33">
        <v>1</v>
      </c>
      <c r="I239" s="271"/>
      <c r="J239" s="2265"/>
    </row>
    <row r="240" spans="1:10" ht="24" x14ac:dyDescent="0.15">
      <c r="A240" s="2222" t="s">
        <v>386</v>
      </c>
      <c r="B240" s="141" t="s">
        <v>176</v>
      </c>
      <c r="C240" s="108" t="s">
        <v>229</v>
      </c>
      <c r="D240" s="108" t="s">
        <v>230</v>
      </c>
      <c r="E240" s="139" t="s">
        <v>231</v>
      </c>
      <c r="F240" s="135" t="s">
        <v>385</v>
      </c>
      <c r="G240" s="57"/>
      <c r="H240" s="58"/>
      <c r="I240" s="59"/>
      <c r="J240" s="2225" t="s">
        <v>50</v>
      </c>
    </row>
    <row r="241" spans="1:10" ht="15.75" customHeight="1" thickBot="1" x14ac:dyDescent="0.2">
      <c r="A241" s="2223"/>
      <c r="B241" s="142">
        <f>B244+B252+B260+B271</f>
        <v>48</v>
      </c>
      <c r="C241" s="113">
        <f>SUM(C244:C288)</f>
        <v>0</v>
      </c>
      <c r="D241" s="113">
        <f t="shared" ref="D241:E241" si="12">SUM(D244:D288)</f>
        <v>0</v>
      </c>
      <c r="E241" s="140">
        <f t="shared" si="12"/>
        <v>0</v>
      </c>
      <c r="F241" s="136" t="s">
        <v>263</v>
      </c>
      <c r="G241" s="69"/>
      <c r="H241" s="70" t="s">
        <v>233</v>
      </c>
      <c r="I241" s="71" t="s">
        <v>360</v>
      </c>
      <c r="J241" s="2226"/>
    </row>
    <row r="242" spans="1:10" ht="31" thickBot="1" x14ac:dyDescent="0.2">
      <c r="A242" s="2223"/>
      <c r="B242" s="111" t="s">
        <v>58</v>
      </c>
      <c r="C242" s="172" t="s">
        <v>58</v>
      </c>
      <c r="D242" s="172" t="s">
        <v>58</v>
      </c>
      <c r="E242" s="173" t="s">
        <v>58</v>
      </c>
      <c r="F242" s="174" t="s">
        <v>9</v>
      </c>
      <c r="G242" s="190" t="s">
        <v>298</v>
      </c>
      <c r="H242" s="172" t="s">
        <v>58</v>
      </c>
      <c r="I242" s="28" t="s">
        <v>53</v>
      </c>
      <c r="J242" s="88" t="s">
        <v>44</v>
      </c>
    </row>
    <row r="243" spans="1:10" ht="31" thickBot="1" x14ac:dyDescent="0.2">
      <c r="A243" s="2223"/>
      <c r="B243" s="111" t="s">
        <v>58</v>
      </c>
      <c r="C243" s="172" t="s">
        <v>58</v>
      </c>
      <c r="D243" s="172" t="s">
        <v>58</v>
      </c>
      <c r="E243" s="173" t="s">
        <v>58</v>
      </c>
      <c r="F243" s="174" t="s">
        <v>41</v>
      </c>
      <c r="G243" s="190" t="s">
        <v>299</v>
      </c>
      <c r="H243" s="172" t="s">
        <v>58</v>
      </c>
      <c r="I243" s="28" t="s">
        <v>15</v>
      </c>
      <c r="J243" s="88" t="s">
        <v>45</v>
      </c>
    </row>
    <row r="244" spans="1:10" ht="15" customHeight="1" x14ac:dyDescent="0.15">
      <c r="A244" s="2233"/>
      <c r="B244" s="253">
        <v>11</v>
      </c>
      <c r="C244" s="296"/>
      <c r="D244" s="297"/>
      <c r="E244" s="149"/>
      <c r="F244" s="128" t="s">
        <v>32</v>
      </c>
      <c r="G244" s="44" t="s">
        <v>262</v>
      </c>
      <c r="H244" s="159">
        <v>11</v>
      </c>
      <c r="I244" s="98"/>
      <c r="J244" s="73"/>
    </row>
    <row r="245" spans="1:10" ht="45" x14ac:dyDescent="0.15">
      <c r="A245" s="2233"/>
      <c r="B245" s="109">
        <v>1</v>
      </c>
      <c r="C245" s="291"/>
      <c r="D245" s="291"/>
      <c r="E245" s="36"/>
      <c r="F245" s="273">
        <v>1.1000000000000001</v>
      </c>
      <c r="G245" s="24" t="s">
        <v>192</v>
      </c>
      <c r="H245" s="37">
        <v>1</v>
      </c>
      <c r="I245" s="103" t="s">
        <v>56</v>
      </c>
      <c r="J245" s="45" t="s">
        <v>189</v>
      </c>
    </row>
    <row r="246" spans="1:10" ht="54.75" customHeight="1" x14ac:dyDescent="0.15">
      <c r="A246" s="2233"/>
      <c r="B246" s="109">
        <v>3</v>
      </c>
      <c r="C246" s="291"/>
      <c r="D246" s="291"/>
      <c r="E246" s="36"/>
      <c r="F246" s="273">
        <v>1.2</v>
      </c>
      <c r="G246" s="24" t="s">
        <v>193</v>
      </c>
      <c r="H246" s="37">
        <v>3</v>
      </c>
      <c r="I246" s="103" t="s">
        <v>55</v>
      </c>
      <c r="J246" s="45" t="s">
        <v>189</v>
      </c>
    </row>
    <row r="247" spans="1:10" ht="30" x14ac:dyDescent="0.15">
      <c r="A247" s="2233"/>
      <c r="B247" s="109">
        <v>1</v>
      </c>
      <c r="C247" s="291"/>
      <c r="D247" s="291"/>
      <c r="E247" s="36"/>
      <c r="F247" s="273">
        <v>1.3</v>
      </c>
      <c r="G247" s="24" t="s">
        <v>265</v>
      </c>
      <c r="H247" s="37">
        <v>1</v>
      </c>
      <c r="I247" s="103" t="s">
        <v>21</v>
      </c>
      <c r="J247" s="45"/>
    </row>
    <row r="248" spans="1:10" ht="15" x14ac:dyDescent="0.15">
      <c r="A248" s="2233"/>
      <c r="B248" s="109">
        <v>2</v>
      </c>
      <c r="C248" s="291"/>
      <c r="D248" s="291"/>
      <c r="E248" s="36"/>
      <c r="F248" s="275">
        <v>1.4</v>
      </c>
      <c r="G248" s="74" t="s">
        <v>264</v>
      </c>
      <c r="H248" s="75">
        <v>2</v>
      </c>
      <c r="I248" s="276" t="s">
        <v>418</v>
      </c>
      <c r="J248" s="45"/>
    </row>
    <row r="249" spans="1:10" ht="15" x14ac:dyDescent="0.15">
      <c r="A249" s="2233"/>
      <c r="B249" s="109">
        <v>1</v>
      </c>
      <c r="C249" s="291"/>
      <c r="D249" s="291"/>
      <c r="E249" s="36"/>
      <c r="F249" s="273">
        <v>1.5</v>
      </c>
      <c r="G249" s="24" t="s">
        <v>370</v>
      </c>
      <c r="H249" s="75">
        <v>1</v>
      </c>
      <c r="I249" s="276"/>
      <c r="J249" s="45"/>
    </row>
    <row r="250" spans="1:10" ht="15" customHeight="1" x14ac:dyDescent="0.15">
      <c r="A250" s="2233"/>
      <c r="B250" s="109">
        <v>1</v>
      </c>
      <c r="C250" s="291"/>
      <c r="D250" s="291"/>
      <c r="E250" s="36"/>
      <c r="F250" s="273">
        <v>1.6</v>
      </c>
      <c r="G250" s="24" t="s">
        <v>251</v>
      </c>
      <c r="H250" s="75">
        <v>1</v>
      </c>
      <c r="I250" s="276" t="s">
        <v>261</v>
      </c>
      <c r="J250" s="45"/>
    </row>
    <row r="251" spans="1:10" thickBot="1" x14ac:dyDescent="0.2">
      <c r="A251" s="2233"/>
      <c r="B251" s="110">
        <v>2</v>
      </c>
      <c r="C251" s="292"/>
      <c r="D251" s="292"/>
      <c r="E251" s="38"/>
      <c r="F251" s="274">
        <v>1.7</v>
      </c>
      <c r="G251" s="25" t="s">
        <v>194</v>
      </c>
      <c r="H251" s="76">
        <v>2</v>
      </c>
      <c r="I251" s="100" t="s">
        <v>352</v>
      </c>
      <c r="J251" s="77"/>
    </row>
    <row r="252" spans="1:10" ht="15" customHeight="1" x14ac:dyDescent="0.15">
      <c r="A252" s="2223"/>
      <c r="B252" s="253">
        <v>7</v>
      </c>
      <c r="C252" s="296"/>
      <c r="D252" s="297"/>
      <c r="E252" s="149"/>
      <c r="F252" s="128" t="s">
        <v>33</v>
      </c>
      <c r="G252" s="44" t="s">
        <v>191</v>
      </c>
      <c r="H252" s="191">
        <v>7</v>
      </c>
      <c r="I252" s="39"/>
      <c r="J252" s="72" t="s">
        <v>44</v>
      </c>
    </row>
    <row r="253" spans="1:10" ht="15" customHeight="1" x14ac:dyDescent="0.15">
      <c r="A253" s="2223"/>
      <c r="B253" s="109">
        <v>1</v>
      </c>
      <c r="C253" s="291"/>
      <c r="D253" s="291"/>
      <c r="E253" s="36"/>
      <c r="F253" s="273">
        <v>2.1</v>
      </c>
      <c r="G253" s="24" t="s">
        <v>157</v>
      </c>
      <c r="H253" s="78">
        <v>1</v>
      </c>
      <c r="I253" s="270" t="s">
        <v>16</v>
      </c>
      <c r="J253" s="45"/>
    </row>
    <row r="254" spans="1:10" ht="15" customHeight="1" x14ac:dyDescent="0.15">
      <c r="A254" s="2223"/>
      <c r="B254" s="109">
        <v>1</v>
      </c>
      <c r="C254" s="291"/>
      <c r="D254" s="291"/>
      <c r="E254" s="36"/>
      <c r="F254" s="273">
        <v>2.2000000000000002</v>
      </c>
      <c r="G254" s="24" t="s">
        <v>158</v>
      </c>
      <c r="H254" s="78">
        <v>1</v>
      </c>
      <c r="I254" s="270" t="s">
        <v>17</v>
      </c>
      <c r="J254" s="45"/>
    </row>
    <row r="255" spans="1:10" ht="30" x14ac:dyDescent="0.15">
      <c r="A255" s="2223"/>
      <c r="B255" s="109">
        <v>1</v>
      </c>
      <c r="C255" s="291"/>
      <c r="D255" s="291"/>
      <c r="E255" s="36"/>
      <c r="F255" s="273">
        <v>2.2999999999999998</v>
      </c>
      <c r="G255" s="24" t="s">
        <v>159</v>
      </c>
      <c r="H255" s="78">
        <v>1</v>
      </c>
      <c r="I255" s="270" t="s">
        <v>18</v>
      </c>
      <c r="J255" s="45"/>
    </row>
    <row r="256" spans="1:10" ht="30" x14ac:dyDescent="0.15">
      <c r="A256" s="2223"/>
      <c r="B256" s="109">
        <v>1</v>
      </c>
      <c r="C256" s="291"/>
      <c r="D256" s="291"/>
      <c r="E256" s="36"/>
      <c r="F256" s="273">
        <v>2.4</v>
      </c>
      <c r="G256" s="24" t="s">
        <v>414</v>
      </c>
      <c r="H256" s="78">
        <v>1</v>
      </c>
      <c r="I256" s="270" t="s">
        <v>422</v>
      </c>
      <c r="J256" s="45"/>
    </row>
    <row r="257" spans="1:10" ht="30" x14ac:dyDescent="0.15">
      <c r="A257" s="2223"/>
      <c r="B257" s="109">
        <v>1</v>
      </c>
      <c r="C257" s="291"/>
      <c r="D257" s="291"/>
      <c r="E257" s="36"/>
      <c r="F257" s="273">
        <v>2.5</v>
      </c>
      <c r="G257" s="24" t="s">
        <v>160</v>
      </c>
      <c r="H257" s="78">
        <v>1</v>
      </c>
      <c r="I257" s="270" t="s">
        <v>19</v>
      </c>
      <c r="J257" s="45"/>
    </row>
    <row r="258" spans="1:10" ht="15" customHeight="1" thickBot="1" x14ac:dyDescent="0.2">
      <c r="A258" s="2223"/>
      <c r="B258" s="109">
        <v>1</v>
      </c>
      <c r="C258" s="291"/>
      <c r="D258" s="291"/>
      <c r="E258" s="36"/>
      <c r="F258" s="274">
        <v>2.6</v>
      </c>
      <c r="G258" s="24" t="s">
        <v>190</v>
      </c>
      <c r="H258" s="78">
        <v>1</v>
      </c>
      <c r="I258" s="270" t="s">
        <v>62</v>
      </c>
      <c r="J258" s="45"/>
    </row>
    <row r="259" spans="1:10" ht="31" thickBot="1" x14ac:dyDescent="0.2">
      <c r="A259" s="2223"/>
      <c r="B259" s="110">
        <v>1</v>
      </c>
      <c r="C259" s="292"/>
      <c r="D259" s="292"/>
      <c r="E259" s="38"/>
      <c r="F259" s="274">
        <v>2.7</v>
      </c>
      <c r="G259" s="25" t="s">
        <v>161</v>
      </c>
      <c r="H259" s="192">
        <v>1</v>
      </c>
      <c r="I259" s="271" t="s">
        <v>20</v>
      </c>
      <c r="J259" s="60"/>
    </row>
    <row r="260" spans="1:10" ht="15" customHeight="1" x14ac:dyDescent="0.15">
      <c r="A260" s="2233"/>
      <c r="B260" s="253">
        <v>16</v>
      </c>
      <c r="C260" s="146"/>
      <c r="D260" s="147"/>
      <c r="E260" s="148"/>
      <c r="F260" s="35" t="s">
        <v>35</v>
      </c>
      <c r="G260" s="48" t="s">
        <v>167</v>
      </c>
      <c r="H260" s="162">
        <v>16</v>
      </c>
      <c r="I260" s="269"/>
      <c r="J260" s="72"/>
    </row>
    <row r="261" spans="1:10" ht="15" customHeight="1" x14ac:dyDescent="0.15">
      <c r="A261" s="2233"/>
      <c r="B261" s="231">
        <v>4</v>
      </c>
      <c r="C261" s="2246"/>
      <c r="D261" s="2247"/>
      <c r="E261" s="2248"/>
      <c r="F261" s="2235">
        <v>3.1</v>
      </c>
      <c r="G261" s="24" t="s">
        <v>162</v>
      </c>
      <c r="H261" s="67">
        <v>4</v>
      </c>
      <c r="I261" s="2244" t="s">
        <v>168</v>
      </c>
      <c r="J261" s="45"/>
    </row>
    <row r="262" spans="1:10" ht="15" customHeight="1" x14ac:dyDescent="0.15">
      <c r="A262" s="2233"/>
      <c r="B262" s="109">
        <v>1</v>
      </c>
      <c r="C262" s="291"/>
      <c r="D262" s="291"/>
      <c r="E262" s="36"/>
      <c r="F262" s="2235"/>
      <c r="G262" s="66">
        <v>0.25</v>
      </c>
      <c r="H262" s="9">
        <v>1</v>
      </c>
      <c r="I262" s="2220"/>
      <c r="J262" s="45"/>
    </row>
    <row r="263" spans="1:10" ht="15" customHeight="1" x14ac:dyDescent="0.15">
      <c r="A263" s="2233"/>
      <c r="B263" s="109">
        <v>2</v>
      </c>
      <c r="C263" s="291"/>
      <c r="D263" s="291"/>
      <c r="E263" s="36"/>
      <c r="F263" s="2235"/>
      <c r="G263" s="51">
        <v>0.5</v>
      </c>
      <c r="H263" s="37">
        <v>2</v>
      </c>
      <c r="I263" s="2220"/>
      <c r="J263" s="45"/>
    </row>
    <row r="264" spans="1:10" ht="15" customHeight="1" x14ac:dyDescent="0.15">
      <c r="A264" s="2233"/>
      <c r="B264" s="109">
        <v>3</v>
      </c>
      <c r="C264" s="291"/>
      <c r="D264" s="291"/>
      <c r="E264" s="36"/>
      <c r="F264" s="2235"/>
      <c r="G264" s="51">
        <v>0.75</v>
      </c>
      <c r="H264" s="37">
        <v>3</v>
      </c>
      <c r="I264" s="2220"/>
      <c r="J264" s="45"/>
    </row>
    <row r="265" spans="1:10" ht="15" customHeight="1" x14ac:dyDescent="0.15">
      <c r="A265" s="2233"/>
      <c r="B265" s="109">
        <v>4</v>
      </c>
      <c r="C265" s="291"/>
      <c r="D265" s="291"/>
      <c r="E265" s="36"/>
      <c r="F265" s="2235"/>
      <c r="G265" s="51">
        <v>1</v>
      </c>
      <c r="H265" s="37">
        <v>4</v>
      </c>
      <c r="I265" s="2245"/>
      <c r="J265" s="45"/>
    </row>
    <row r="266" spans="1:10" ht="15" customHeight="1" x14ac:dyDescent="0.15">
      <c r="A266" s="2233"/>
      <c r="B266" s="231">
        <v>4</v>
      </c>
      <c r="C266" s="2246"/>
      <c r="D266" s="2247"/>
      <c r="E266" s="2248"/>
      <c r="F266" s="2236">
        <v>3.2</v>
      </c>
      <c r="G266" s="65" t="s">
        <v>165</v>
      </c>
      <c r="H266" s="228">
        <v>4</v>
      </c>
      <c r="I266" s="2244" t="s">
        <v>166</v>
      </c>
      <c r="J266" s="45"/>
    </row>
    <row r="267" spans="1:10" ht="15" customHeight="1" x14ac:dyDescent="0.15">
      <c r="A267" s="2233"/>
      <c r="B267" s="109">
        <v>1</v>
      </c>
      <c r="C267" s="291"/>
      <c r="D267" s="291"/>
      <c r="E267" s="36"/>
      <c r="F267" s="2236"/>
      <c r="G267" s="66">
        <v>0.25</v>
      </c>
      <c r="H267" s="9">
        <v>1</v>
      </c>
      <c r="I267" s="2220"/>
      <c r="J267" s="45"/>
    </row>
    <row r="268" spans="1:10" ht="15" customHeight="1" x14ac:dyDescent="0.15">
      <c r="A268" s="2233"/>
      <c r="B268" s="109">
        <v>2</v>
      </c>
      <c r="C268" s="291"/>
      <c r="D268" s="291"/>
      <c r="E268" s="36"/>
      <c r="F268" s="2236"/>
      <c r="G268" s="51">
        <v>0.5</v>
      </c>
      <c r="H268" s="37">
        <v>2</v>
      </c>
      <c r="I268" s="2220"/>
      <c r="J268" s="45"/>
    </row>
    <row r="269" spans="1:10" ht="15" customHeight="1" x14ac:dyDescent="0.15">
      <c r="A269" s="2233"/>
      <c r="B269" s="109">
        <v>3</v>
      </c>
      <c r="C269" s="291"/>
      <c r="D269" s="291"/>
      <c r="E269" s="36"/>
      <c r="F269" s="2236"/>
      <c r="G269" s="51">
        <v>0.75</v>
      </c>
      <c r="H269" s="37">
        <v>3</v>
      </c>
      <c r="I269" s="2220"/>
      <c r="J269" s="45"/>
    </row>
    <row r="270" spans="1:10" ht="15.75" customHeight="1" thickBot="1" x14ac:dyDescent="0.2">
      <c r="A270" s="2233"/>
      <c r="B270" s="109">
        <v>4</v>
      </c>
      <c r="C270" s="292"/>
      <c r="D270" s="292"/>
      <c r="E270" s="38"/>
      <c r="F270" s="2237"/>
      <c r="G270" s="79">
        <v>1</v>
      </c>
      <c r="H270" s="37">
        <v>4</v>
      </c>
      <c r="I270" s="2221"/>
      <c r="J270" s="60"/>
    </row>
    <row r="271" spans="1:10" ht="15" customHeight="1" x14ac:dyDescent="0.15">
      <c r="A271" s="2223"/>
      <c r="B271" s="253">
        <v>14</v>
      </c>
      <c r="C271" s="146"/>
      <c r="D271" s="147"/>
      <c r="E271" s="148"/>
      <c r="F271" s="35" t="s">
        <v>54</v>
      </c>
      <c r="G271" s="193" t="s">
        <v>353</v>
      </c>
      <c r="H271" s="161">
        <v>14</v>
      </c>
      <c r="I271" s="194"/>
      <c r="J271" s="72"/>
    </row>
    <row r="272" spans="1:10" ht="15" customHeight="1" x14ac:dyDescent="0.15">
      <c r="A272" s="2233"/>
      <c r="B272" s="231">
        <v>4</v>
      </c>
      <c r="C272" s="2246"/>
      <c r="D272" s="2247"/>
      <c r="E272" s="2248"/>
      <c r="F272" s="2249">
        <v>4.0999999999999996</v>
      </c>
      <c r="G272" s="42" t="s">
        <v>197</v>
      </c>
      <c r="H272" s="67">
        <v>4</v>
      </c>
      <c r="I272" s="270"/>
      <c r="J272" s="45"/>
    </row>
    <row r="273" spans="1:10" ht="15" customHeight="1" x14ac:dyDescent="0.15">
      <c r="A273" s="2223"/>
      <c r="B273" s="109">
        <v>1</v>
      </c>
      <c r="C273" s="291"/>
      <c r="D273" s="291"/>
      <c r="E273" s="36"/>
      <c r="F273" s="2235"/>
      <c r="G273" s="51">
        <v>0.25</v>
      </c>
      <c r="H273" s="37">
        <v>1</v>
      </c>
      <c r="I273" s="2244" t="s">
        <v>169</v>
      </c>
      <c r="J273" s="45"/>
    </row>
    <row r="274" spans="1:10" ht="15" customHeight="1" x14ac:dyDescent="0.15">
      <c r="A274" s="2223"/>
      <c r="B274" s="109">
        <v>2</v>
      </c>
      <c r="C274" s="291"/>
      <c r="D274" s="291"/>
      <c r="E274" s="36"/>
      <c r="F274" s="2235"/>
      <c r="G274" s="51">
        <v>0.5</v>
      </c>
      <c r="H274" s="37">
        <v>2</v>
      </c>
      <c r="I274" s="2220"/>
      <c r="J274" s="45"/>
    </row>
    <row r="275" spans="1:10" ht="15" customHeight="1" x14ac:dyDescent="0.15">
      <c r="A275" s="2223"/>
      <c r="B275" s="109">
        <v>3</v>
      </c>
      <c r="C275" s="291"/>
      <c r="D275" s="291"/>
      <c r="E275" s="36"/>
      <c r="F275" s="2235"/>
      <c r="G275" s="51">
        <v>0.75</v>
      </c>
      <c r="H275" s="37">
        <v>3</v>
      </c>
      <c r="I275" s="2220"/>
      <c r="J275" s="45"/>
    </row>
    <row r="276" spans="1:10" ht="15" customHeight="1" x14ac:dyDescent="0.15">
      <c r="A276" s="2223"/>
      <c r="B276" s="114">
        <v>4</v>
      </c>
      <c r="C276" s="284"/>
      <c r="D276" s="284"/>
      <c r="E276" s="124"/>
      <c r="F276" s="2241"/>
      <c r="G276" s="152">
        <v>1</v>
      </c>
      <c r="H276" s="75">
        <v>4</v>
      </c>
      <c r="I276" s="2245"/>
      <c r="J276" s="45"/>
    </row>
    <row r="277" spans="1:10" ht="15" customHeight="1" x14ac:dyDescent="0.15">
      <c r="A277" s="2233"/>
      <c r="B277" s="231">
        <v>6</v>
      </c>
      <c r="C277" s="283"/>
      <c r="D277" s="283"/>
      <c r="E277" s="295"/>
      <c r="F277" s="2241">
        <v>4.2</v>
      </c>
      <c r="G277" s="65" t="s">
        <v>267</v>
      </c>
      <c r="H277" s="228">
        <v>6</v>
      </c>
      <c r="I277" s="287"/>
      <c r="J277" s="45"/>
    </row>
    <row r="278" spans="1:10" ht="15" customHeight="1" x14ac:dyDescent="0.15">
      <c r="A278" s="2223"/>
      <c r="B278" s="109">
        <v>1</v>
      </c>
      <c r="C278" s="291"/>
      <c r="D278" s="291"/>
      <c r="E278" s="36"/>
      <c r="F278" s="2242"/>
      <c r="G278" s="40" t="s">
        <v>268</v>
      </c>
      <c r="H278" s="37">
        <v>1</v>
      </c>
      <c r="I278" s="103" t="s">
        <v>274</v>
      </c>
      <c r="J278" s="45" t="s">
        <v>372</v>
      </c>
    </row>
    <row r="279" spans="1:10" ht="15" customHeight="1" x14ac:dyDescent="0.15">
      <c r="A279" s="2223"/>
      <c r="B279" s="109">
        <v>1</v>
      </c>
      <c r="C279" s="291"/>
      <c r="D279" s="291"/>
      <c r="E279" s="36"/>
      <c r="F279" s="2242"/>
      <c r="G279" s="40" t="s">
        <v>271</v>
      </c>
      <c r="H279" s="37">
        <v>1</v>
      </c>
      <c r="I279" s="103" t="s">
        <v>273</v>
      </c>
      <c r="J279" s="45" t="s">
        <v>372</v>
      </c>
    </row>
    <row r="280" spans="1:10" ht="15" customHeight="1" x14ac:dyDescent="0.15">
      <c r="A280" s="2223"/>
      <c r="B280" s="109">
        <v>1</v>
      </c>
      <c r="C280" s="291"/>
      <c r="D280" s="291"/>
      <c r="E280" s="36"/>
      <c r="F280" s="2242"/>
      <c r="G280" s="40" t="s">
        <v>269</v>
      </c>
      <c r="H280" s="37">
        <v>1</v>
      </c>
      <c r="I280" s="103" t="s">
        <v>272</v>
      </c>
      <c r="J280" s="45" t="s">
        <v>372</v>
      </c>
    </row>
    <row r="281" spans="1:10" ht="15" customHeight="1" x14ac:dyDescent="0.15">
      <c r="A281" s="2223"/>
      <c r="B281" s="109">
        <v>1</v>
      </c>
      <c r="C281" s="291"/>
      <c r="D281" s="291"/>
      <c r="E281" s="36"/>
      <c r="F281" s="2242"/>
      <c r="G281" s="40" t="s">
        <v>354</v>
      </c>
      <c r="H281" s="37">
        <v>1</v>
      </c>
      <c r="I281" s="103" t="s">
        <v>275</v>
      </c>
      <c r="J281" s="45" t="s">
        <v>372</v>
      </c>
    </row>
    <row r="282" spans="1:10" ht="15" customHeight="1" x14ac:dyDescent="0.15">
      <c r="A282" s="2223"/>
      <c r="B282" s="109">
        <v>1</v>
      </c>
      <c r="C282" s="291"/>
      <c r="D282" s="291"/>
      <c r="E282" s="36"/>
      <c r="F282" s="2242"/>
      <c r="G282" s="40" t="s">
        <v>355</v>
      </c>
      <c r="H282" s="37">
        <v>1</v>
      </c>
      <c r="I282" s="103"/>
      <c r="J282" s="45" t="s">
        <v>372</v>
      </c>
    </row>
    <row r="283" spans="1:10" ht="15" customHeight="1" x14ac:dyDescent="0.15">
      <c r="A283" s="2223"/>
      <c r="B283" s="114">
        <v>1</v>
      </c>
      <c r="C283" s="284"/>
      <c r="D283" s="284"/>
      <c r="E283" s="124"/>
      <c r="F283" s="2242"/>
      <c r="G283" s="151" t="s">
        <v>270</v>
      </c>
      <c r="H283" s="75">
        <v>1</v>
      </c>
      <c r="I283" s="276"/>
      <c r="J283" s="45" t="s">
        <v>372</v>
      </c>
    </row>
    <row r="284" spans="1:10" ht="15" customHeight="1" x14ac:dyDescent="0.15">
      <c r="A284" s="2233"/>
      <c r="B284" s="231">
        <v>4</v>
      </c>
      <c r="C284" s="2246"/>
      <c r="D284" s="2247"/>
      <c r="E284" s="2248"/>
      <c r="F284" s="2249">
        <v>4.3</v>
      </c>
      <c r="G284" s="24" t="s">
        <v>198</v>
      </c>
      <c r="H284" s="228">
        <v>4</v>
      </c>
      <c r="I284" s="103"/>
      <c r="J284" s="45"/>
    </row>
    <row r="285" spans="1:10" ht="15" customHeight="1" x14ac:dyDescent="0.15">
      <c r="A285" s="2223"/>
      <c r="B285" s="109">
        <v>1</v>
      </c>
      <c r="C285" s="291"/>
      <c r="D285" s="291"/>
      <c r="E285" s="36"/>
      <c r="F285" s="2235"/>
      <c r="G285" s="51">
        <v>0.25</v>
      </c>
      <c r="H285" s="37">
        <v>1</v>
      </c>
      <c r="I285" s="2244" t="s">
        <v>371</v>
      </c>
      <c r="J285" s="45"/>
    </row>
    <row r="286" spans="1:10" ht="15" customHeight="1" x14ac:dyDescent="0.15">
      <c r="A286" s="2223"/>
      <c r="B286" s="109">
        <v>2</v>
      </c>
      <c r="C286" s="291"/>
      <c r="D286" s="291"/>
      <c r="E286" s="36"/>
      <c r="F286" s="2235"/>
      <c r="G286" s="51">
        <v>0.5</v>
      </c>
      <c r="H286" s="37">
        <v>2</v>
      </c>
      <c r="I286" s="2220"/>
      <c r="J286" s="45"/>
    </row>
    <row r="287" spans="1:10" ht="15" customHeight="1" x14ac:dyDescent="0.15">
      <c r="A287" s="2223"/>
      <c r="B287" s="109">
        <v>3</v>
      </c>
      <c r="C287" s="291"/>
      <c r="D287" s="291"/>
      <c r="E287" s="36"/>
      <c r="F287" s="2235"/>
      <c r="G287" s="51">
        <v>0.75</v>
      </c>
      <c r="H287" s="37">
        <v>3</v>
      </c>
      <c r="I287" s="2220"/>
      <c r="J287" s="45"/>
    </row>
    <row r="288" spans="1:10" ht="15.75" customHeight="1" thickBot="1" x14ac:dyDescent="0.2">
      <c r="A288" s="2224"/>
      <c r="B288" s="110">
        <v>4</v>
      </c>
      <c r="C288" s="292"/>
      <c r="D288" s="292"/>
      <c r="E288" s="38"/>
      <c r="F288" s="2250"/>
      <c r="G288" s="79">
        <v>1</v>
      </c>
      <c r="H288" s="33">
        <v>4</v>
      </c>
      <c r="I288" s="2221"/>
      <c r="J288" s="60"/>
    </row>
    <row r="289" spans="1:10" ht="24" x14ac:dyDescent="0.15">
      <c r="A289" s="2222" t="s">
        <v>388</v>
      </c>
      <c r="B289" s="94" t="s">
        <v>176</v>
      </c>
      <c r="C289" s="108" t="s">
        <v>229</v>
      </c>
      <c r="D289" s="108" t="s">
        <v>230</v>
      </c>
      <c r="E289" s="139" t="s">
        <v>231</v>
      </c>
      <c r="F289" s="171" t="s">
        <v>387</v>
      </c>
      <c r="G289" s="57"/>
      <c r="H289" s="58"/>
      <c r="I289" s="59"/>
      <c r="J289" s="2225" t="s">
        <v>50</v>
      </c>
    </row>
    <row r="290" spans="1:10" ht="15.75" customHeight="1" thickBot="1" x14ac:dyDescent="0.2">
      <c r="A290" s="2223"/>
      <c r="B290" s="150">
        <f>B292+B303+B312+B322+B326</f>
        <v>38</v>
      </c>
      <c r="C290" s="113">
        <f>SUM(C293:C347)</f>
        <v>0</v>
      </c>
      <c r="D290" s="113">
        <f t="shared" ref="D290:E290" si="13">SUM(D293:D347)</f>
        <v>0</v>
      </c>
      <c r="E290" s="140">
        <f t="shared" si="13"/>
        <v>0</v>
      </c>
      <c r="F290" s="196" t="s">
        <v>369</v>
      </c>
      <c r="G290" s="69"/>
      <c r="H290" s="70" t="s">
        <v>233</v>
      </c>
      <c r="I290" s="71" t="s">
        <v>360</v>
      </c>
      <c r="J290" s="2226"/>
    </row>
    <row r="291" spans="1:10" ht="31" thickBot="1" x14ac:dyDescent="0.2">
      <c r="A291" s="2223"/>
      <c r="B291" s="221" t="s">
        <v>58</v>
      </c>
      <c r="C291" s="80" t="s">
        <v>58</v>
      </c>
      <c r="D291" s="80" t="s">
        <v>58</v>
      </c>
      <c r="E291" s="138" t="s">
        <v>58</v>
      </c>
      <c r="F291" s="222" t="s">
        <v>9</v>
      </c>
      <c r="G291" s="223" t="s">
        <v>8</v>
      </c>
      <c r="H291" s="80" t="s">
        <v>58</v>
      </c>
      <c r="I291" s="224" t="s">
        <v>22</v>
      </c>
      <c r="J291" s="88" t="s">
        <v>373</v>
      </c>
    </row>
    <row r="292" spans="1:10" ht="15" customHeight="1" x14ac:dyDescent="0.15">
      <c r="A292" s="2233"/>
      <c r="B292" s="253">
        <v>17</v>
      </c>
      <c r="C292" s="293"/>
      <c r="D292" s="293"/>
      <c r="E292" s="293"/>
      <c r="F292" s="29" t="s">
        <v>32</v>
      </c>
      <c r="G292" s="44" t="s">
        <v>356</v>
      </c>
      <c r="H292" s="160">
        <v>17</v>
      </c>
      <c r="I292" s="98"/>
      <c r="J292" s="212"/>
    </row>
    <row r="293" spans="1:10" ht="15" customHeight="1" x14ac:dyDescent="0.15">
      <c r="A293" s="2233"/>
      <c r="B293" s="230">
        <v>10</v>
      </c>
      <c r="C293" s="291"/>
      <c r="D293" s="291"/>
      <c r="E293" s="291"/>
      <c r="F293" s="49">
        <v>1.1000000000000001</v>
      </c>
      <c r="G293" s="24" t="s">
        <v>199</v>
      </c>
      <c r="H293" s="67">
        <v>10</v>
      </c>
      <c r="I293" s="103" t="s">
        <v>127</v>
      </c>
      <c r="J293" s="208"/>
    </row>
    <row r="294" spans="1:10" ht="15" customHeight="1" x14ac:dyDescent="0.15">
      <c r="A294" s="2233"/>
      <c r="B294" s="229">
        <v>3</v>
      </c>
      <c r="C294" s="2238"/>
      <c r="D294" s="2238"/>
      <c r="E294" s="2238"/>
      <c r="F294" s="2239">
        <v>1.2</v>
      </c>
      <c r="G294" s="42" t="s">
        <v>200</v>
      </c>
      <c r="H294" s="228">
        <v>3</v>
      </c>
      <c r="I294" s="99"/>
      <c r="J294" s="208"/>
    </row>
    <row r="295" spans="1:10" ht="15" x14ac:dyDescent="0.15">
      <c r="A295" s="2233"/>
      <c r="B295" s="109">
        <v>1</v>
      </c>
      <c r="C295" s="291"/>
      <c r="D295" s="291"/>
      <c r="E295" s="291"/>
      <c r="F295" s="2239"/>
      <c r="G295" s="51">
        <v>0.03</v>
      </c>
      <c r="H295" s="37">
        <v>1</v>
      </c>
      <c r="I295" s="103" t="s">
        <v>3</v>
      </c>
      <c r="J295" s="208"/>
    </row>
    <row r="296" spans="1:10" ht="30" x14ac:dyDescent="0.15">
      <c r="A296" s="2233"/>
      <c r="B296" s="109">
        <v>2</v>
      </c>
      <c r="C296" s="291"/>
      <c r="D296" s="291"/>
      <c r="E296" s="291"/>
      <c r="F296" s="2239"/>
      <c r="G296" s="40">
        <v>0.05</v>
      </c>
      <c r="H296" s="37">
        <v>2</v>
      </c>
      <c r="I296" s="103" t="s">
        <v>68</v>
      </c>
      <c r="J296" s="208"/>
    </row>
    <row r="297" spans="1:10" ht="30" x14ac:dyDescent="0.15">
      <c r="A297" s="2233"/>
      <c r="B297" s="109">
        <v>3</v>
      </c>
      <c r="C297" s="291"/>
      <c r="D297" s="291"/>
      <c r="E297" s="291"/>
      <c r="F297" s="2239"/>
      <c r="G297" s="40">
        <v>7.0000000000000007E-2</v>
      </c>
      <c r="H297" s="37">
        <v>3</v>
      </c>
      <c r="I297" s="103" t="s">
        <v>69</v>
      </c>
      <c r="J297" s="208"/>
    </row>
    <row r="298" spans="1:10" ht="15" customHeight="1" x14ac:dyDescent="0.15">
      <c r="A298" s="2233"/>
      <c r="B298" s="229">
        <v>4</v>
      </c>
      <c r="C298" s="8"/>
      <c r="D298" s="8"/>
      <c r="E298" s="8"/>
      <c r="F298" s="2239">
        <v>1.3</v>
      </c>
      <c r="G298" s="81" t="s">
        <v>206</v>
      </c>
      <c r="H298" s="228">
        <v>4</v>
      </c>
      <c r="I298" s="103"/>
      <c r="J298" s="208"/>
    </row>
    <row r="299" spans="1:10" ht="30" x14ac:dyDescent="0.15">
      <c r="A299" s="2233"/>
      <c r="B299" s="109">
        <v>1</v>
      </c>
      <c r="C299" s="291"/>
      <c r="D299" s="291"/>
      <c r="E299" s="291"/>
      <c r="F299" s="2239"/>
      <c r="G299" s="66">
        <v>0.05</v>
      </c>
      <c r="H299" s="37">
        <v>1</v>
      </c>
      <c r="I299" s="2228" t="s">
        <v>224</v>
      </c>
      <c r="J299" s="208" t="s">
        <v>4</v>
      </c>
    </row>
    <row r="300" spans="1:10" ht="15" customHeight="1" x14ac:dyDescent="0.15">
      <c r="A300" s="2233"/>
      <c r="B300" s="109">
        <v>2</v>
      </c>
      <c r="C300" s="291"/>
      <c r="D300" s="291"/>
      <c r="E300" s="291"/>
      <c r="F300" s="2239"/>
      <c r="G300" s="66">
        <v>0.1</v>
      </c>
      <c r="H300" s="37">
        <v>2</v>
      </c>
      <c r="I300" s="2228"/>
      <c r="J300" s="208" t="s">
        <v>63</v>
      </c>
    </row>
    <row r="301" spans="1:10" ht="15" customHeight="1" x14ac:dyDescent="0.15">
      <c r="A301" s="2233"/>
      <c r="B301" s="109">
        <v>3</v>
      </c>
      <c r="C301" s="291"/>
      <c r="D301" s="291"/>
      <c r="E301" s="291"/>
      <c r="F301" s="2239"/>
      <c r="G301" s="66">
        <v>0.15</v>
      </c>
      <c r="H301" s="37">
        <v>3</v>
      </c>
      <c r="I301" s="2228"/>
      <c r="J301" s="208" t="s">
        <v>72</v>
      </c>
    </row>
    <row r="302" spans="1:10" ht="15.75" customHeight="1" thickBot="1" x14ac:dyDescent="0.2">
      <c r="A302" s="2233"/>
      <c r="B302" s="110">
        <v>4</v>
      </c>
      <c r="C302" s="292"/>
      <c r="D302" s="292"/>
      <c r="E302" s="292"/>
      <c r="F302" s="2240"/>
      <c r="G302" s="82">
        <v>0.2</v>
      </c>
      <c r="H302" s="33">
        <v>4</v>
      </c>
      <c r="I302" s="2229"/>
      <c r="J302" s="207" t="s">
        <v>73</v>
      </c>
    </row>
    <row r="303" spans="1:10" ht="15" customHeight="1" x14ac:dyDescent="0.15">
      <c r="A303" s="2223"/>
      <c r="B303" s="252">
        <v>8</v>
      </c>
      <c r="C303" s="225"/>
      <c r="D303" s="144"/>
      <c r="E303" s="145"/>
      <c r="F303" s="168" t="s">
        <v>33</v>
      </c>
      <c r="G303" s="226" t="s">
        <v>201</v>
      </c>
      <c r="H303" s="227">
        <v>8</v>
      </c>
      <c r="I303" s="211"/>
      <c r="J303" s="72"/>
    </row>
    <row r="304" spans="1:10" ht="15" customHeight="1" x14ac:dyDescent="0.15">
      <c r="A304" s="2223"/>
      <c r="B304" s="109">
        <v>1</v>
      </c>
      <c r="C304" s="291"/>
      <c r="D304" s="291"/>
      <c r="E304" s="36"/>
      <c r="F304" s="2241">
        <v>2.1</v>
      </c>
      <c r="G304" s="49" t="s">
        <v>202</v>
      </c>
      <c r="H304" s="32">
        <v>1</v>
      </c>
      <c r="I304" s="2244" t="s">
        <v>374</v>
      </c>
      <c r="J304" s="45" t="s">
        <v>46</v>
      </c>
    </row>
    <row r="305" spans="1:10" ht="15" customHeight="1" x14ac:dyDescent="0.15">
      <c r="A305" s="2223"/>
      <c r="B305" s="109">
        <v>2</v>
      </c>
      <c r="C305" s="291"/>
      <c r="D305" s="291"/>
      <c r="E305" s="36"/>
      <c r="F305" s="2242"/>
      <c r="G305" s="49" t="s">
        <v>203</v>
      </c>
      <c r="H305" s="32">
        <v>2</v>
      </c>
      <c r="I305" s="2220"/>
      <c r="J305" s="45" t="s">
        <v>44</v>
      </c>
    </row>
    <row r="306" spans="1:10" ht="15" customHeight="1" x14ac:dyDescent="0.15">
      <c r="A306" s="2223"/>
      <c r="B306" s="109">
        <v>3</v>
      </c>
      <c r="C306" s="291"/>
      <c r="D306" s="291"/>
      <c r="E306" s="36"/>
      <c r="F306" s="2243"/>
      <c r="G306" s="49" t="s">
        <v>204</v>
      </c>
      <c r="H306" s="32">
        <v>3</v>
      </c>
      <c r="I306" s="2245"/>
      <c r="J306" s="45" t="s">
        <v>44</v>
      </c>
    </row>
    <row r="307" spans="1:10" ht="30" x14ac:dyDescent="0.15">
      <c r="A307" s="2223"/>
      <c r="B307" s="109">
        <v>1</v>
      </c>
      <c r="C307" s="291"/>
      <c r="D307" s="291"/>
      <c r="E307" s="36"/>
      <c r="F307" s="273">
        <v>2.2000000000000002</v>
      </c>
      <c r="G307" s="24" t="s">
        <v>28</v>
      </c>
      <c r="H307" s="37">
        <v>1</v>
      </c>
      <c r="I307" s="270" t="s">
        <v>29</v>
      </c>
      <c r="J307" s="45" t="s">
        <v>44</v>
      </c>
    </row>
    <row r="308" spans="1:10" ht="30" x14ac:dyDescent="0.15">
      <c r="A308" s="2223"/>
      <c r="B308" s="109">
        <v>1</v>
      </c>
      <c r="C308" s="291"/>
      <c r="D308" s="291"/>
      <c r="E308" s="36"/>
      <c r="F308" s="273">
        <v>2.2999999999999998</v>
      </c>
      <c r="G308" s="24" t="s">
        <v>23</v>
      </c>
      <c r="H308" s="37">
        <v>1</v>
      </c>
      <c r="I308" s="270" t="s">
        <v>24</v>
      </c>
      <c r="J308" s="45" t="s">
        <v>44</v>
      </c>
    </row>
    <row r="309" spans="1:10" ht="15" x14ac:dyDescent="0.15">
      <c r="A309" s="2223"/>
      <c r="B309" s="109">
        <v>1</v>
      </c>
      <c r="C309" s="291"/>
      <c r="D309" s="291"/>
      <c r="E309" s="36"/>
      <c r="F309" s="273">
        <v>2.4</v>
      </c>
      <c r="G309" s="24" t="s">
        <v>25</v>
      </c>
      <c r="H309" s="37">
        <v>1</v>
      </c>
      <c r="I309" s="270" t="s">
        <v>26</v>
      </c>
      <c r="J309" s="45" t="s">
        <v>44</v>
      </c>
    </row>
    <row r="310" spans="1:10" ht="30" x14ac:dyDescent="0.15">
      <c r="A310" s="2223"/>
      <c r="B310" s="109">
        <v>1</v>
      </c>
      <c r="C310" s="291"/>
      <c r="D310" s="291"/>
      <c r="E310" s="36"/>
      <c r="F310" s="273">
        <v>2.5</v>
      </c>
      <c r="G310" s="24" t="s">
        <v>205</v>
      </c>
      <c r="H310" s="37">
        <v>1</v>
      </c>
      <c r="I310" s="270" t="s">
        <v>289</v>
      </c>
      <c r="J310" s="45" t="s">
        <v>44</v>
      </c>
    </row>
    <row r="311" spans="1:10" ht="31" thickBot="1" x14ac:dyDescent="0.2">
      <c r="A311" s="2223"/>
      <c r="B311" s="110">
        <v>1</v>
      </c>
      <c r="C311" s="292"/>
      <c r="D311" s="292"/>
      <c r="E311" s="38"/>
      <c r="F311" s="274">
        <v>2.6</v>
      </c>
      <c r="G311" s="25" t="s">
        <v>30</v>
      </c>
      <c r="H311" s="33">
        <v>1</v>
      </c>
      <c r="I311" s="271" t="s">
        <v>31</v>
      </c>
      <c r="J311" s="60" t="s">
        <v>44</v>
      </c>
    </row>
    <row r="312" spans="1:10" ht="15" customHeight="1" x14ac:dyDescent="0.15">
      <c r="A312" s="2223"/>
      <c r="B312" s="253">
        <v>7</v>
      </c>
      <c r="C312" s="146"/>
      <c r="D312" s="147"/>
      <c r="E312" s="148"/>
      <c r="F312" s="153" t="s">
        <v>35</v>
      </c>
      <c r="G312" s="29" t="s">
        <v>207</v>
      </c>
      <c r="H312" s="159">
        <v>7</v>
      </c>
      <c r="I312" s="39"/>
      <c r="J312" s="73"/>
    </row>
    <row r="313" spans="1:10" ht="15" customHeight="1" x14ac:dyDescent="0.15">
      <c r="A313" s="2223"/>
      <c r="B313" s="143"/>
      <c r="C313" s="144"/>
      <c r="D313" s="144"/>
      <c r="E313" s="145"/>
      <c r="F313" s="2235">
        <v>3.1</v>
      </c>
      <c r="G313" s="46" t="s">
        <v>208</v>
      </c>
      <c r="H313" s="61">
        <v>4</v>
      </c>
      <c r="I313" s="1927" t="s">
        <v>375</v>
      </c>
      <c r="J313" s="45" t="s">
        <v>46</v>
      </c>
    </row>
    <row r="314" spans="1:10" ht="15" customHeight="1" x14ac:dyDescent="0.15">
      <c r="A314" s="2223"/>
      <c r="B314" s="109">
        <v>1</v>
      </c>
      <c r="C314" s="291"/>
      <c r="D314" s="291"/>
      <c r="E314" s="36"/>
      <c r="F314" s="2235"/>
      <c r="G314" s="40">
        <v>0.25</v>
      </c>
      <c r="H314" s="32">
        <v>1</v>
      </c>
      <c r="I314" s="1927"/>
      <c r="J314" s="45"/>
    </row>
    <row r="315" spans="1:10" ht="15" customHeight="1" x14ac:dyDescent="0.15">
      <c r="A315" s="2223"/>
      <c r="B315" s="109">
        <v>2</v>
      </c>
      <c r="C315" s="291"/>
      <c r="D315" s="291"/>
      <c r="E315" s="36"/>
      <c r="F315" s="2235"/>
      <c r="G315" s="40">
        <v>0.5</v>
      </c>
      <c r="H315" s="32">
        <v>2</v>
      </c>
      <c r="I315" s="1927"/>
      <c r="J315" s="45"/>
    </row>
    <row r="316" spans="1:10" ht="15" customHeight="1" x14ac:dyDescent="0.15">
      <c r="A316" s="2223"/>
      <c r="B316" s="109">
        <v>3</v>
      </c>
      <c r="C316" s="291"/>
      <c r="D316" s="291"/>
      <c r="E316" s="36"/>
      <c r="F316" s="2235"/>
      <c r="G316" s="40">
        <v>0.75</v>
      </c>
      <c r="H316" s="32">
        <v>3</v>
      </c>
      <c r="I316" s="1927"/>
      <c r="J316" s="45"/>
    </row>
    <row r="317" spans="1:10" ht="15" customHeight="1" x14ac:dyDescent="0.15">
      <c r="A317" s="2223"/>
      <c r="B317" s="109">
        <v>4</v>
      </c>
      <c r="C317" s="291"/>
      <c r="D317" s="291"/>
      <c r="E317" s="36"/>
      <c r="F317" s="2235"/>
      <c r="G317" s="40">
        <v>1</v>
      </c>
      <c r="H317" s="32">
        <v>4</v>
      </c>
      <c r="I317" s="1927"/>
      <c r="J317" s="45"/>
    </row>
    <row r="318" spans="1:10" ht="15" customHeight="1" x14ac:dyDescent="0.15">
      <c r="A318" s="2223"/>
      <c r="B318" s="154"/>
      <c r="C318" s="283"/>
      <c r="D318" s="283"/>
      <c r="E318" s="295"/>
      <c r="F318" s="2236">
        <v>3.2</v>
      </c>
      <c r="G318" s="24" t="s">
        <v>209</v>
      </c>
      <c r="H318" s="163">
        <v>3</v>
      </c>
      <c r="I318" s="1927" t="s">
        <v>376</v>
      </c>
      <c r="J318" s="45"/>
    </row>
    <row r="319" spans="1:10" ht="15" customHeight="1" x14ac:dyDescent="0.15">
      <c r="A319" s="2223"/>
      <c r="B319" s="109">
        <v>1</v>
      </c>
      <c r="C319" s="291"/>
      <c r="D319" s="291"/>
      <c r="E319" s="36"/>
      <c r="F319" s="2236"/>
      <c r="G319" s="51">
        <v>0.1</v>
      </c>
      <c r="H319" s="32">
        <v>1</v>
      </c>
      <c r="I319" s="1927"/>
      <c r="J319" s="45"/>
    </row>
    <row r="320" spans="1:10" ht="15" customHeight="1" x14ac:dyDescent="0.15">
      <c r="A320" s="2223"/>
      <c r="B320" s="109">
        <v>2</v>
      </c>
      <c r="C320" s="291"/>
      <c r="D320" s="291"/>
      <c r="E320" s="36"/>
      <c r="F320" s="2236"/>
      <c r="G320" s="51">
        <v>0.2</v>
      </c>
      <c r="H320" s="32">
        <v>2</v>
      </c>
      <c r="I320" s="1927"/>
      <c r="J320" s="45"/>
    </row>
    <row r="321" spans="1:10" ht="15.75" customHeight="1" thickBot="1" x14ac:dyDescent="0.2">
      <c r="A321" s="2223"/>
      <c r="B321" s="110">
        <v>3</v>
      </c>
      <c r="C321" s="292"/>
      <c r="D321" s="292"/>
      <c r="E321" s="38"/>
      <c r="F321" s="2237"/>
      <c r="G321" s="79">
        <v>0.3</v>
      </c>
      <c r="H321" s="76">
        <v>3</v>
      </c>
      <c r="I321" s="1986"/>
      <c r="J321" s="60"/>
    </row>
    <row r="322" spans="1:10" ht="15" customHeight="1" x14ac:dyDescent="0.15">
      <c r="A322" s="2223"/>
      <c r="B322" s="253">
        <v>3</v>
      </c>
      <c r="C322" s="296"/>
      <c r="D322" s="297"/>
      <c r="E322" s="149"/>
      <c r="F322" s="153" t="s">
        <v>54</v>
      </c>
      <c r="G322" s="48" t="s">
        <v>210</v>
      </c>
      <c r="H322" s="161">
        <v>3</v>
      </c>
      <c r="I322" s="2230" t="s">
        <v>219</v>
      </c>
      <c r="J322" s="72" t="s">
        <v>46</v>
      </c>
    </row>
    <row r="323" spans="1:10" ht="15" customHeight="1" x14ac:dyDescent="0.15">
      <c r="A323" s="2223"/>
      <c r="B323" s="109">
        <v>1</v>
      </c>
      <c r="C323" s="291"/>
      <c r="D323" s="291"/>
      <c r="E323" s="36"/>
      <c r="F323" s="2231"/>
      <c r="G323" s="49" t="s">
        <v>211</v>
      </c>
      <c r="H323" s="37">
        <v>1</v>
      </c>
      <c r="I323" s="1927"/>
      <c r="J323" s="45"/>
    </row>
    <row r="324" spans="1:10" ht="15" customHeight="1" x14ac:dyDescent="0.15">
      <c r="A324" s="2223"/>
      <c r="B324" s="109">
        <v>2</v>
      </c>
      <c r="C324" s="291"/>
      <c r="D324" s="291"/>
      <c r="E324" s="36"/>
      <c r="F324" s="2231"/>
      <c r="G324" s="49" t="s">
        <v>212</v>
      </c>
      <c r="H324" s="37">
        <v>2</v>
      </c>
      <c r="I324" s="1927"/>
      <c r="J324" s="45"/>
    </row>
    <row r="325" spans="1:10" ht="15.75" customHeight="1" thickBot="1" x14ac:dyDescent="0.2">
      <c r="A325" s="2223"/>
      <c r="B325" s="110">
        <v>3</v>
      </c>
      <c r="C325" s="292"/>
      <c r="D325" s="292"/>
      <c r="E325" s="38"/>
      <c r="F325" s="2232"/>
      <c r="G325" s="68" t="s">
        <v>213</v>
      </c>
      <c r="H325" s="33">
        <v>3</v>
      </c>
      <c r="I325" s="1986"/>
      <c r="J325" s="60"/>
    </row>
    <row r="326" spans="1:10" ht="15" customHeight="1" x14ac:dyDescent="0.15">
      <c r="A326" s="2223"/>
      <c r="B326" s="253">
        <v>3</v>
      </c>
      <c r="C326" s="296"/>
      <c r="D326" s="297"/>
      <c r="E326" s="149"/>
      <c r="F326" s="153" t="s">
        <v>11</v>
      </c>
      <c r="G326" s="48" t="s">
        <v>214</v>
      </c>
      <c r="H326" s="161">
        <v>3</v>
      </c>
      <c r="I326" s="2219" t="s">
        <v>218</v>
      </c>
      <c r="J326" s="72"/>
    </row>
    <row r="327" spans="1:10" ht="15" customHeight="1" x14ac:dyDescent="0.15">
      <c r="A327" s="2223"/>
      <c r="B327" s="109">
        <v>1</v>
      </c>
      <c r="C327" s="291"/>
      <c r="D327" s="291"/>
      <c r="E327" s="36"/>
      <c r="F327" s="2231"/>
      <c r="G327" s="49" t="s">
        <v>215</v>
      </c>
      <c r="H327" s="37">
        <v>1</v>
      </c>
      <c r="I327" s="2220"/>
      <c r="J327" s="45"/>
    </row>
    <row r="328" spans="1:10" ht="15" customHeight="1" x14ac:dyDescent="0.15">
      <c r="A328" s="2223"/>
      <c r="B328" s="109">
        <v>2</v>
      </c>
      <c r="C328" s="291"/>
      <c r="D328" s="291"/>
      <c r="E328" s="36"/>
      <c r="F328" s="2231"/>
      <c r="G328" s="49" t="s">
        <v>216</v>
      </c>
      <c r="H328" s="37">
        <v>2</v>
      </c>
      <c r="I328" s="2220"/>
      <c r="J328" s="45"/>
    </row>
    <row r="329" spans="1:10" ht="15.75" customHeight="1" thickBot="1" x14ac:dyDescent="0.2">
      <c r="A329" s="2224"/>
      <c r="B329" s="110">
        <v>3</v>
      </c>
      <c r="C329" s="292"/>
      <c r="D329" s="292"/>
      <c r="E329" s="38"/>
      <c r="F329" s="2232"/>
      <c r="G329" s="68" t="s">
        <v>217</v>
      </c>
      <c r="H329" s="33">
        <v>3</v>
      </c>
      <c r="I329" s="2221"/>
      <c r="J329" s="60"/>
    </row>
    <row r="330" spans="1:10" ht="24" x14ac:dyDescent="0.15">
      <c r="A330" s="2222" t="s">
        <v>389</v>
      </c>
      <c r="B330" s="94" t="s">
        <v>176</v>
      </c>
      <c r="C330" s="108" t="s">
        <v>229</v>
      </c>
      <c r="D330" s="108" t="s">
        <v>230</v>
      </c>
      <c r="E330" s="139" t="s">
        <v>231</v>
      </c>
      <c r="F330" s="170" t="s">
        <v>389</v>
      </c>
      <c r="G330" s="57"/>
      <c r="H330" s="58"/>
      <c r="I330" s="59"/>
      <c r="J330" s="2225" t="s">
        <v>50</v>
      </c>
    </row>
    <row r="331" spans="1:10" ht="15.75" customHeight="1" thickBot="1" x14ac:dyDescent="0.2">
      <c r="A331" s="2223"/>
      <c r="B331" s="150">
        <f>B332+B339+B343+B347</f>
        <v>27</v>
      </c>
      <c r="C331" s="113">
        <f>SUM(C333:C347)</f>
        <v>0</v>
      </c>
      <c r="D331" s="113">
        <f t="shared" ref="D331:E331" si="14">SUM(D333:D347)</f>
        <v>0</v>
      </c>
      <c r="E331" s="140">
        <f t="shared" si="14"/>
        <v>0</v>
      </c>
      <c r="F331" s="136" t="s">
        <v>263</v>
      </c>
      <c r="G331" s="69"/>
      <c r="H331" s="70" t="s">
        <v>233</v>
      </c>
      <c r="I331" s="71" t="s">
        <v>360</v>
      </c>
      <c r="J331" s="2226"/>
    </row>
    <row r="332" spans="1:10" ht="15" customHeight="1" x14ac:dyDescent="0.15">
      <c r="A332" s="2223"/>
      <c r="B332" s="253">
        <v>18</v>
      </c>
      <c r="C332" s="296"/>
      <c r="D332" s="297"/>
      <c r="E332" s="149"/>
      <c r="F332" s="35" t="s">
        <v>32</v>
      </c>
      <c r="G332" s="83" t="s">
        <v>223</v>
      </c>
      <c r="H332" s="159">
        <v>18</v>
      </c>
      <c r="I332" s="39"/>
      <c r="J332" s="73"/>
    </row>
    <row r="333" spans="1:10" ht="15" customHeight="1" x14ac:dyDescent="0.15">
      <c r="A333" s="2223"/>
      <c r="B333" s="109">
        <v>3</v>
      </c>
      <c r="C333" s="291"/>
      <c r="D333" s="291"/>
      <c r="E333" s="36"/>
      <c r="F333" s="277">
        <v>1.1000000000000001</v>
      </c>
      <c r="G333" s="84" t="s">
        <v>225</v>
      </c>
      <c r="H333" s="85" t="s">
        <v>175</v>
      </c>
      <c r="I333" s="86" t="s">
        <v>357</v>
      </c>
      <c r="J333" s="87"/>
    </row>
    <row r="334" spans="1:10" ht="15" customHeight="1" x14ac:dyDescent="0.15">
      <c r="A334" s="2223"/>
      <c r="B334" s="109">
        <v>3</v>
      </c>
      <c r="C334" s="291"/>
      <c r="D334" s="291"/>
      <c r="E334" s="36"/>
      <c r="F334" s="277">
        <v>1.2</v>
      </c>
      <c r="G334" s="84" t="s">
        <v>358</v>
      </c>
      <c r="H334" s="85" t="s">
        <v>175</v>
      </c>
      <c r="I334" s="86" t="s">
        <v>226</v>
      </c>
      <c r="J334" s="45" t="s">
        <v>70</v>
      </c>
    </row>
    <row r="335" spans="1:10" ht="15" customHeight="1" x14ac:dyDescent="0.15">
      <c r="A335" s="2223"/>
      <c r="B335" s="109">
        <v>2</v>
      </c>
      <c r="C335" s="291"/>
      <c r="D335" s="291"/>
      <c r="E335" s="36"/>
      <c r="F335" s="277">
        <v>1.3</v>
      </c>
      <c r="G335" s="24" t="s">
        <v>220</v>
      </c>
      <c r="H335" s="37">
        <v>2</v>
      </c>
      <c r="I335" s="270" t="s">
        <v>57</v>
      </c>
      <c r="J335" s="45" t="s">
        <v>64</v>
      </c>
    </row>
    <row r="336" spans="1:10" ht="15" customHeight="1" x14ac:dyDescent="0.15">
      <c r="A336" s="2223"/>
      <c r="B336" s="109">
        <v>2</v>
      </c>
      <c r="C336" s="291"/>
      <c r="D336" s="291"/>
      <c r="E336" s="36"/>
      <c r="F336" s="277">
        <v>1.4</v>
      </c>
      <c r="G336" s="24" t="s">
        <v>221</v>
      </c>
      <c r="H336" s="37">
        <v>2</v>
      </c>
      <c r="I336" s="270" t="s">
        <v>420</v>
      </c>
      <c r="J336" s="45" t="s">
        <v>46</v>
      </c>
    </row>
    <row r="337" spans="1:10" ht="30" x14ac:dyDescent="0.15">
      <c r="A337" s="2223"/>
      <c r="B337" s="109">
        <v>3</v>
      </c>
      <c r="C337" s="291"/>
      <c r="D337" s="291"/>
      <c r="E337" s="36"/>
      <c r="F337" s="277">
        <v>1.5</v>
      </c>
      <c r="G337" s="24" t="s">
        <v>222</v>
      </c>
      <c r="H337" s="37">
        <v>3</v>
      </c>
      <c r="I337" s="270" t="s">
        <v>329</v>
      </c>
      <c r="J337" s="45" t="s">
        <v>46</v>
      </c>
    </row>
    <row r="338" spans="1:10" ht="15.75" customHeight="1" thickBot="1" x14ac:dyDescent="0.2">
      <c r="A338" s="2223"/>
      <c r="B338" s="110">
        <v>5</v>
      </c>
      <c r="C338" s="292"/>
      <c r="D338" s="292"/>
      <c r="E338" s="38"/>
      <c r="F338" s="278">
        <v>1.6</v>
      </c>
      <c r="G338" s="25" t="s">
        <v>359</v>
      </c>
      <c r="H338" s="33">
        <v>3</v>
      </c>
      <c r="I338" s="271" t="s">
        <v>423</v>
      </c>
      <c r="J338" s="60"/>
    </row>
    <row r="339" spans="1:10" ht="15" customHeight="1" x14ac:dyDescent="0.15">
      <c r="A339" s="2223"/>
      <c r="B339" s="253">
        <v>6</v>
      </c>
      <c r="C339" s="296"/>
      <c r="D339" s="297"/>
      <c r="E339" s="149"/>
      <c r="F339" s="35" t="s">
        <v>33</v>
      </c>
      <c r="G339" s="29" t="s">
        <v>228</v>
      </c>
      <c r="H339" s="159">
        <v>6</v>
      </c>
      <c r="I339" s="39"/>
      <c r="J339" s="73"/>
    </row>
    <row r="340" spans="1:10" ht="45" x14ac:dyDescent="0.15">
      <c r="A340" s="2223"/>
      <c r="B340" s="109">
        <v>1</v>
      </c>
      <c r="C340" s="291"/>
      <c r="D340" s="291"/>
      <c r="E340" s="36"/>
      <c r="F340" s="277">
        <v>2.1</v>
      </c>
      <c r="G340" s="24" t="s">
        <v>37</v>
      </c>
      <c r="H340" s="37">
        <v>1</v>
      </c>
      <c r="I340" s="270" t="s">
        <v>330</v>
      </c>
      <c r="J340" s="87"/>
    </row>
    <row r="341" spans="1:10" ht="15" x14ac:dyDescent="0.15">
      <c r="A341" s="2223"/>
      <c r="B341" s="109">
        <v>3</v>
      </c>
      <c r="C341" s="291"/>
      <c r="D341" s="291"/>
      <c r="E341" s="36"/>
      <c r="F341" s="277">
        <v>2.2000000000000002</v>
      </c>
      <c r="G341" s="24" t="s">
        <v>227</v>
      </c>
      <c r="H341" s="37">
        <v>3</v>
      </c>
      <c r="I341" s="270" t="s">
        <v>38</v>
      </c>
      <c r="J341" s="87"/>
    </row>
    <row r="342" spans="1:10" ht="31" thickBot="1" x14ac:dyDescent="0.2">
      <c r="A342" s="2223"/>
      <c r="B342" s="114">
        <v>2</v>
      </c>
      <c r="C342" s="284"/>
      <c r="D342" s="284"/>
      <c r="E342" s="124"/>
      <c r="F342" s="280">
        <v>2.2999999999999998</v>
      </c>
      <c r="G342" s="74" t="s">
        <v>195</v>
      </c>
      <c r="H342" s="75">
        <v>2</v>
      </c>
      <c r="I342" s="43" t="s">
        <v>196</v>
      </c>
      <c r="J342" s="77"/>
    </row>
    <row r="343" spans="1:10" thickBot="1" x14ac:dyDescent="0.2">
      <c r="A343" s="2233"/>
      <c r="B343" s="253">
        <v>2</v>
      </c>
      <c r="C343" s="2234"/>
      <c r="D343" s="2234"/>
      <c r="E343" s="2234"/>
      <c r="F343" s="29" t="s">
        <v>35</v>
      </c>
      <c r="G343" s="29" t="s">
        <v>300</v>
      </c>
      <c r="H343" s="162">
        <v>2</v>
      </c>
      <c r="I343" s="98"/>
      <c r="J343" s="176" t="s">
        <v>44</v>
      </c>
    </row>
    <row r="344" spans="1:10" ht="31" thickBot="1" x14ac:dyDescent="0.2">
      <c r="A344" s="2233"/>
      <c r="B344" s="109">
        <v>1</v>
      </c>
      <c r="C344" s="291"/>
      <c r="D344" s="291"/>
      <c r="E344" s="291"/>
      <c r="F344" s="49">
        <v>3.1</v>
      </c>
      <c r="G344" s="49" t="s">
        <v>409</v>
      </c>
      <c r="H344" s="219">
        <v>1</v>
      </c>
      <c r="I344" s="103" t="s">
        <v>34</v>
      </c>
      <c r="J344" s="176"/>
    </row>
    <row r="345" spans="1:10" thickBot="1" x14ac:dyDescent="0.2">
      <c r="A345" s="2233"/>
      <c r="B345" s="110">
        <v>1</v>
      </c>
      <c r="C345" s="292"/>
      <c r="D345" s="292"/>
      <c r="E345" s="292"/>
      <c r="F345" s="68">
        <v>3.2</v>
      </c>
      <c r="G345" s="68" t="s">
        <v>410</v>
      </c>
      <c r="H345" s="220">
        <v>1</v>
      </c>
      <c r="I345" s="268" t="s">
        <v>411</v>
      </c>
      <c r="J345" s="176"/>
    </row>
    <row r="346" spans="1:10" thickBot="1" x14ac:dyDescent="0.2">
      <c r="A346" s="2233"/>
      <c r="B346" s="264"/>
      <c r="C346" s="286"/>
      <c r="D346" s="286"/>
      <c r="E346" s="213"/>
      <c r="F346" s="265">
        <v>3.3</v>
      </c>
      <c r="G346" s="266" t="s">
        <v>451</v>
      </c>
      <c r="H346" s="267">
        <v>3</v>
      </c>
      <c r="I346" s="216" t="s">
        <v>452</v>
      </c>
      <c r="J346" s="176"/>
    </row>
    <row r="347" spans="1:10" ht="31" thickBot="1" x14ac:dyDescent="0.2">
      <c r="A347" s="2224"/>
      <c r="B347" s="142">
        <v>1</v>
      </c>
      <c r="C347" s="286"/>
      <c r="D347" s="286"/>
      <c r="E347" s="213"/>
      <c r="F347" s="214" t="s">
        <v>54</v>
      </c>
      <c r="G347" s="215" t="s">
        <v>301</v>
      </c>
      <c r="H347" s="232">
        <v>1</v>
      </c>
      <c r="I347" s="216" t="s">
        <v>36</v>
      </c>
      <c r="J347" s="88" t="s">
        <v>44</v>
      </c>
    </row>
    <row r="348" spans="1:10" ht="24" x14ac:dyDescent="0.15">
      <c r="A348" s="2222" t="s">
        <v>390</v>
      </c>
      <c r="B348" s="94" t="s">
        <v>176</v>
      </c>
      <c r="C348" s="108" t="s">
        <v>229</v>
      </c>
      <c r="D348" s="108" t="s">
        <v>230</v>
      </c>
      <c r="E348" s="139" t="s">
        <v>231</v>
      </c>
      <c r="F348" s="135" t="s">
        <v>391</v>
      </c>
      <c r="G348" s="57"/>
      <c r="H348" s="58"/>
      <c r="I348" s="169"/>
      <c r="J348" s="2225" t="s">
        <v>50</v>
      </c>
    </row>
    <row r="349" spans="1:10" ht="15.75" customHeight="1" thickBot="1" x14ac:dyDescent="0.2">
      <c r="A349" s="2223"/>
      <c r="B349" s="150">
        <v>5</v>
      </c>
      <c r="C349" s="113">
        <f>SUM(C350:C355)</f>
        <v>0</v>
      </c>
      <c r="D349" s="113">
        <f>SUM(D350:D355)</f>
        <v>0</v>
      </c>
      <c r="E349" s="140">
        <f>SUM(E350:E355)</f>
        <v>0</v>
      </c>
      <c r="F349" s="136" t="s">
        <v>276</v>
      </c>
      <c r="G349" s="69"/>
      <c r="H349" s="70" t="s">
        <v>233</v>
      </c>
      <c r="I349" s="117" t="s">
        <v>360</v>
      </c>
      <c r="J349" s="2226"/>
    </row>
    <row r="350" spans="1:10" ht="15" customHeight="1" x14ac:dyDescent="0.15">
      <c r="A350" s="2223"/>
      <c r="B350" s="253">
        <v>5</v>
      </c>
      <c r="C350" s="297"/>
      <c r="D350" s="297"/>
      <c r="E350" s="149"/>
      <c r="F350" s="128" t="s">
        <v>32</v>
      </c>
      <c r="G350" s="29" t="s">
        <v>42</v>
      </c>
      <c r="H350" s="159">
        <v>5</v>
      </c>
      <c r="I350" s="2227" t="s">
        <v>43</v>
      </c>
      <c r="J350" s="72" t="s">
        <v>44</v>
      </c>
    </row>
    <row r="351" spans="1:10" ht="15" customHeight="1" x14ac:dyDescent="0.15">
      <c r="A351" s="2223"/>
      <c r="B351" s="109">
        <v>1</v>
      </c>
      <c r="C351" s="291"/>
      <c r="D351" s="291"/>
      <c r="E351" s="36"/>
      <c r="F351" s="273">
        <v>1.1000000000000001</v>
      </c>
      <c r="G351" s="49" t="s">
        <v>42</v>
      </c>
      <c r="H351" s="37">
        <v>1</v>
      </c>
      <c r="I351" s="2228"/>
      <c r="J351" s="45" t="s">
        <v>44</v>
      </c>
    </row>
    <row r="352" spans="1:10" ht="15" customHeight="1" x14ac:dyDescent="0.15">
      <c r="A352" s="2223"/>
      <c r="B352" s="109">
        <v>1</v>
      </c>
      <c r="C352" s="291"/>
      <c r="D352" s="291"/>
      <c r="E352" s="36"/>
      <c r="F352" s="273">
        <v>1.2</v>
      </c>
      <c r="G352" s="49" t="s">
        <v>42</v>
      </c>
      <c r="H352" s="37">
        <v>1</v>
      </c>
      <c r="I352" s="2228"/>
      <c r="J352" s="45" t="s">
        <v>44</v>
      </c>
    </row>
    <row r="353" spans="1:10" ht="15" customHeight="1" x14ac:dyDescent="0.15">
      <c r="A353" s="2223"/>
      <c r="B353" s="109">
        <v>1</v>
      </c>
      <c r="C353" s="291"/>
      <c r="D353" s="291"/>
      <c r="E353" s="36"/>
      <c r="F353" s="273">
        <v>1.3</v>
      </c>
      <c r="G353" s="49" t="s">
        <v>42</v>
      </c>
      <c r="H353" s="37">
        <v>1</v>
      </c>
      <c r="I353" s="2228"/>
      <c r="J353" s="45" t="s">
        <v>44</v>
      </c>
    </row>
    <row r="354" spans="1:10" ht="15" customHeight="1" x14ac:dyDescent="0.15">
      <c r="A354" s="2223"/>
      <c r="B354" s="109">
        <v>1</v>
      </c>
      <c r="C354" s="291"/>
      <c r="D354" s="291"/>
      <c r="E354" s="36"/>
      <c r="F354" s="273">
        <v>1.4</v>
      </c>
      <c r="G354" s="49" t="s">
        <v>42</v>
      </c>
      <c r="H354" s="37">
        <v>1</v>
      </c>
      <c r="I354" s="2228"/>
      <c r="J354" s="45" t="s">
        <v>44</v>
      </c>
    </row>
    <row r="355" spans="1:10" ht="15" customHeight="1" thickBot="1" x14ac:dyDescent="0.2">
      <c r="A355" s="2224"/>
      <c r="B355" s="110">
        <v>1</v>
      </c>
      <c r="C355" s="292"/>
      <c r="D355" s="292"/>
      <c r="E355" s="38"/>
      <c r="F355" s="274">
        <v>1.5</v>
      </c>
      <c r="G355" s="68" t="s">
        <v>42</v>
      </c>
      <c r="H355" s="33">
        <v>1</v>
      </c>
      <c r="I355" s="2229"/>
      <c r="J355" s="60" t="s">
        <v>44</v>
      </c>
    </row>
    <row r="356" spans="1:10" x14ac:dyDescent="0.15">
      <c r="H356" s="4"/>
      <c r="I356" s="89"/>
    </row>
    <row r="357" spans="1:10" x14ac:dyDescent="0.15">
      <c r="H357" s="4"/>
      <c r="I357" s="89"/>
    </row>
    <row r="358" spans="1:10" x14ac:dyDescent="0.15">
      <c r="F358" s="4"/>
      <c r="H358" s="4"/>
      <c r="I358" s="89"/>
      <c r="J358" s="90"/>
    </row>
    <row r="359" spans="1:10" x14ac:dyDescent="0.15">
      <c r="F359" s="4"/>
      <c r="H359" s="4"/>
      <c r="I359" s="89"/>
      <c r="J359" s="90"/>
    </row>
    <row r="360" spans="1:10" x14ac:dyDescent="0.15">
      <c r="F360" s="4"/>
      <c r="H360" s="91"/>
      <c r="J360" s="90"/>
    </row>
    <row r="361" spans="1:10" x14ac:dyDescent="0.15">
      <c r="F361" s="4"/>
      <c r="J361" s="90"/>
    </row>
  </sheetData>
  <customSheetViews>
    <customSheetView guid="{F1B267DB-70DC-6F42-AC92-32AC1AD9EEAB}" fitToPage="1" state="hidden" topLeftCell="A121">
      <selection activeCell="F3" sqref="F3"/>
      <rowBreaks count="10" manualBreakCount="10">
        <brk id="34" max="16383" man="1"/>
        <brk id="91" max="9" man="1"/>
        <brk id="131" max="9" man="1"/>
        <brk id="150" max="9" man="1"/>
        <brk id="177" max="9" man="1"/>
        <brk id="220" max="9" man="1"/>
        <brk id="239" max="9" man="1"/>
        <brk id="270" max="9" man="1"/>
        <brk id="288" max="9" man="1"/>
        <brk id="329" max="9" man="1"/>
      </rowBreaks>
      <pageMargins left="0" right="0" top="0.33" bottom="0.56000000000000005" header="0.5" footer="0"/>
      <printOptions horizontalCentered="1" verticalCentered="1"/>
      <pageSetup scale="78" fitToHeight="12" orientation="landscape" cellComments="asDisplayed"/>
      <headerFooter alignWithMargins="0">
        <oddFooter>&amp;LProposed Commercial Certification V2&amp;C&amp;G&amp;R&amp;P of &amp;N</oddFooter>
      </headerFooter>
    </customSheetView>
  </customSheetViews>
  <mergeCells count="130">
    <mergeCell ref="A1:I1"/>
    <mergeCell ref="A2:I2"/>
    <mergeCell ref="A3:A12"/>
    <mergeCell ref="A14:A20"/>
    <mergeCell ref="J14:J15"/>
    <mergeCell ref="A21:A77"/>
    <mergeCell ref="J21:J22"/>
    <mergeCell ref="I31:I34"/>
    <mergeCell ref="J31:J34"/>
    <mergeCell ref="I39:I58"/>
    <mergeCell ref="J73:J76"/>
    <mergeCell ref="F74:F76"/>
    <mergeCell ref="C79:E79"/>
    <mergeCell ref="F79:F83"/>
    <mergeCell ref="I79:I83"/>
    <mergeCell ref="C84:E84"/>
    <mergeCell ref="F84:F88"/>
    <mergeCell ref="I84:I88"/>
    <mergeCell ref="J39:J58"/>
    <mergeCell ref="F40:F58"/>
    <mergeCell ref="I59:I72"/>
    <mergeCell ref="J59:J72"/>
    <mergeCell ref="C60:C72"/>
    <mergeCell ref="D60:D72"/>
    <mergeCell ref="E60:E72"/>
    <mergeCell ref="F60:F72"/>
    <mergeCell ref="C89:E89"/>
    <mergeCell ref="I89:I91"/>
    <mergeCell ref="A92:A149"/>
    <mergeCell ref="J92:J93"/>
    <mergeCell ref="C124:C126"/>
    <mergeCell ref="D124:D126"/>
    <mergeCell ref="E124:E126"/>
    <mergeCell ref="F134:F135"/>
    <mergeCell ref="I134:I135"/>
    <mergeCell ref="A151:A239"/>
    <mergeCell ref="J151:J152"/>
    <mergeCell ref="C162:E162"/>
    <mergeCell ref="F162:F165"/>
    <mergeCell ref="C166:E166"/>
    <mergeCell ref="C172:E172"/>
    <mergeCell ref="C179:E179"/>
    <mergeCell ref="F179:F182"/>
    <mergeCell ref="I179:I182"/>
    <mergeCell ref="C180:C182"/>
    <mergeCell ref="D180:D182"/>
    <mergeCell ref="E180:E182"/>
    <mergeCell ref="C183:E183"/>
    <mergeCell ref="F183:F187"/>
    <mergeCell ref="I183:I187"/>
    <mergeCell ref="C188:E188"/>
    <mergeCell ref="F188:F191"/>
    <mergeCell ref="I188:I191"/>
    <mergeCell ref="C189:C191"/>
    <mergeCell ref="D189:D191"/>
    <mergeCell ref="C198:E198"/>
    <mergeCell ref="F198:F202"/>
    <mergeCell ref="I198:I202"/>
    <mergeCell ref="C199:C202"/>
    <mergeCell ref="D199:D202"/>
    <mergeCell ref="E199:E202"/>
    <mergeCell ref="E189:E191"/>
    <mergeCell ref="C193:E193"/>
    <mergeCell ref="F193:F197"/>
    <mergeCell ref="I193:I197"/>
    <mergeCell ref="C194:C197"/>
    <mergeCell ref="D194:D197"/>
    <mergeCell ref="E194:E197"/>
    <mergeCell ref="F203:F206"/>
    <mergeCell ref="C204:C206"/>
    <mergeCell ref="D204:D206"/>
    <mergeCell ref="E204:E206"/>
    <mergeCell ref="F208:F212"/>
    <mergeCell ref="I208:I212"/>
    <mergeCell ref="C209:C212"/>
    <mergeCell ref="D209:D212"/>
    <mergeCell ref="E209:E212"/>
    <mergeCell ref="F227:F231"/>
    <mergeCell ref="I227:I231"/>
    <mergeCell ref="C228:C231"/>
    <mergeCell ref="D228:D231"/>
    <mergeCell ref="E228:E231"/>
    <mergeCell ref="J232:J239"/>
    <mergeCell ref="F233:F235"/>
    <mergeCell ref="F236:F239"/>
    <mergeCell ref="F213:F220"/>
    <mergeCell ref="I213:I216"/>
    <mergeCell ref="I217:I220"/>
    <mergeCell ref="F222:F226"/>
    <mergeCell ref="I222:I226"/>
    <mergeCell ref="C223:C226"/>
    <mergeCell ref="D223:D226"/>
    <mergeCell ref="E223:E226"/>
    <mergeCell ref="I273:I276"/>
    <mergeCell ref="F277:F283"/>
    <mergeCell ref="C284:E284"/>
    <mergeCell ref="F284:F288"/>
    <mergeCell ref="I285:I288"/>
    <mergeCell ref="A240:A288"/>
    <mergeCell ref="J240:J241"/>
    <mergeCell ref="C261:E261"/>
    <mergeCell ref="F261:F265"/>
    <mergeCell ref="I261:I265"/>
    <mergeCell ref="C266:E266"/>
    <mergeCell ref="F266:F270"/>
    <mergeCell ref="I266:I270"/>
    <mergeCell ref="C272:E272"/>
    <mergeCell ref="F272:F276"/>
    <mergeCell ref="A348:A355"/>
    <mergeCell ref="J348:J349"/>
    <mergeCell ref="I350:I355"/>
    <mergeCell ref="I322:I325"/>
    <mergeCell ref="F323:F325"/>
    <mergeCell ref="I326:I329"/>
    <mergeCell ref="F327:F329"/>
    <mergeCell ref="A330:A347"/>
    <mergeCell ref="J330:J331"/>
    <mergeCell ref="C343:E343"/>
    <mergeCell ref="A289:A329"/>
    <mergeCell ref="F313:F317"/>
    <mergeCell ref="I313:I317"/>
    <mergeCell ref="F318:F321"/>
    <mergeCell ref="I318:I321"/>
    <mergeCell ref="J289:J290"/>
    <mergeCell ref="C294:E294"/>
    <mergeCell ref="F294:F297"/>
    <mergeCell ref="F298:F302"/>
    <mergeCell ref="I299:I302"/>
    <mergeCell ref="F304:F306"/>
    <mergeCell ref="I304:I306"/>
  </mergeCells>
  <dataValidations count="1">
    <dataValidation type="list" allowBlank="1" showInputMessage="1" showErrorMessage="1" sqref="C60:E72" xr:uid="{00000000-0002-0000-0D00-000000000000}">
      <formula1>cat2credit5</formula1>
    </dataValidation>
  </dataValidations>
  <printOptions horizontalCentered="1" verticalCentered="1"/>
  <pageMargins left="0" right="0" top="0.33" bottom="0.56000000000000005" header="0.5" footer="0"/>
  <pageSetup scale="78" fitToHeight="12" orientation="landscape" cellComments="asDisplayed"/>
  <headerFooter alignWithMargins="0">
    <oddFooter>&amp;LProposed Commercial Certification V2&amp;C&amp;G&amp;R&amp;P of &amp;N</oddFooter>
  </headerFooter>
  <rowBreaks count="10" manualBreakCount="10">
    <brk id="34" max="16383" man="1"/>
    <brk id="91" max="9" man="1"/>
    <brk id="131" max="9" man="1"/>
    <brk id="150" max="9" man="1"/>
    <brk id="177" max="9" man="1"/>
    <brk id="220" max="9" man="1"/>
    <brk id="239" max="9" man="1"/>
    <brk id="270" max="9" man="1"/>
    <brk id="288" max="9" man="1"/>
    <brk id="329" max="9" man="1"/>
  </rowBreaks>
  <drawing r:id="rId1"/>
  <legacy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17"/>
  <sheetViews>
    <sheetView zoomScaleNormal="100" workbookViewId="0">
      <pane ySplit="4" topLeftCell="A5" activePane="bottomLeft" state="frozen"/>
      <selection activeCell="G28" sqref="G28"/>
      <selection pane="bottomLeft" activeCell="I5" sqref="I5:I9"/>
    </sheetView>
  </sheetViews>
  <sheetFormatPr baseColWidth="10" defaultColWidth="12.33203125" defaultRowHeight="16" x14ac:dyDescent="0.2"/>
  <cols>
    <col min="1" max="1" width="14.1640625" style="776" customWidth="1"/>
    <col min="2" max="3" width="10" style="776" customWidth="1"/>
    <col min="4" max="5" width="7" style="776" customWidth="1"/>
    <col min="6" max="6" width="7" style="772" customWidth="1"/>
    <col min="7" max="7" width="45.33203125" style="772" customWidth="1"/>
    <col min="8" max="8" width="89" style="772" customWidth="1"/>
    <col min="9" max="9" width="45.33203125" style="777" customWidth="1"/>
    <col min="10" max="16384" width="12.33203125" style="772"/>
  </cols>
  <sheetData>
    <row r="1" spans="1:10" ht="35" customHeight="1" x14ac:dyDescent="0.2">
      <c r="A1" s="2183" t="s">
        <v>1384</v>
      </c>
      <c r="B1" s="2183"/>
      <c r="C1" s="2183"/>
      <c r="D1" s="2183"/>
      <c r="E1" s="2183"/>
      <c r="F1" s="2183"/>
      <c r="G1" s="2183"/>
      <c r="H1" s="2183"/>
      <c r="I1" s="2183"/>
    </row>
    <row r="2" spans="1:10" s="773" customFormat="1" ht="30" customHeight="1" x14ac:dyDescent="0.2">
      <c r="A2" s="2312" t="s">
        <v>508</v>
      </c>
      <c r="B2" s="2313"/>
      <c r="C2" s="2313"/>
      <c r="D2" s="2314" t="s">
        <v>507</v>
      </c>
      <c r="E2" s="2314"/>
      <c r="F2" s="2314"/>
      <c r="G2" s="1041"/>
      <c r="H2" s="1042"/>
      <c r="I2" s="1059"/>
    </row>
    <row r="3" spans="1:10" ht="30" customHeight="1" x14ac:dyDescent="0.2">
      <c r="A3" s="1878"/>
      <c r="B3" s="424" t="s">
        <v>176</v>
      </c>
      <c r="C3" s="424" t="s">
        <v>1167</v>
      </c>
      <c r="D3" s="341" t="s">
        <v>509</v>
      </c>
      <c r="E3" s="341" t="s">
        <v>230</v>
      </c>
      <c r="F3" s="341" t="s">
        <v>231</v>
      </c>
      <c r="G3" s="1051" t="s">
        <v>1752</v>
      </c>
      <c r="H3" s="1058" t="s">
        <v>2118</v>
      </c>
      <c r="I3" s="1060" t="s">
        <v>1753</v>
      </c>
    </row>
    <row r="4" spans="1:10" ht="30" customHeight="1" x14ac:dyDescent="0.2">
      <c r="A4" s="1878"/>
      <c r="B4" s="843">
        <f>SUM(B5:B9)</f>
        <v>5</v>
      </c>
      <c r="C4" s="843">
        <f>SUM(C5:C9)</f>
        <v>0</v>
      </c>
      <c r="D4" s="1027">
        <f>SUM(D5:D9)</f>
        <v>0</v>
      </c>
      <c r="E4" s="1027">
        <f>SUM(E5:E9)</f>
        <v>0</v>
      </c>
      <c r="F4" s="1027">
        <f>SUM(F5:F9)</f>
        <v>0</v>
      </c>
      <c r="G4" s="1043" t="s">
        <v>1378</v>
      </c>
      <c r="H4" s="1044" t="s">
        <v>2119</v>
      </c>
      <c r="I4" s="1061"/>
    </row>
    <row r="5" spans="1:10" s="4" customFormat="1" ht="75" customHeight="1" x14ac:dyDescent="0.15">
      <c r="A5" s="774" t="s">
        <v>1380</v>
      </c>
      <c r="B5" s="775">
        <v>1</v>
      </c>
      <c r="C5" s="1074"/>
      <c r="D5" s="835" t="s">
        <v>1761</v>
      </c>
      <c r="E5" s="835" t="s">
        <v>1761</v>
      </c>
      <c r="F5" s="835" t="s">
        <v>1761</v>
      </c>
      <c r="G5" s="1064"/>
      <c r="H5" s="1065"/>
      <c r="I5" s="1066"/>
      <c r="J5" s="1063"/>
    </row>
    <row r="6" spans="1:10" ht="90" customHeight="1" x14ac:dyDescent="0.2">
      <c r="A6" s="774" t="s">
        <v>1381</v>
      </c>
      <c r="B6" s="775">
        <v>1</v>
      </c>
      <c r="C6" s="1074"/>
      <c r="D6" s="835" t="s">
        <v>1761</v>
      </c>
      <c r="E6" s="835" t="s">
        <v>1761</v>
      </c>
      <c r="F6" s="835" t="s">
        <v>1761</v>
      </c>
      <c r="G6" s="790" t="s">
        <v>1767</v>
      </c>
      <c r="H6" s="790" t="s">
        <v>1767</v>
      </c>
      <c r="I6" s="1062"/>
    </row>
    <row r="7" spans="1:10" ht="90" customHeight="1" x14ac:dyDescent="0.2">
      <c r="A7" s="774" t="s">
        <v>1382</v>
      </c>
      <c r="B7" s="775">
        <v>1</v>
      </c>
      <c r="C7" s="1074"/>
      <c r="D7" s="835" t="s">
        <v>1761</v>
      </c>
      <c r="E7" s="835" t="s">
        <v>1761</v>
      </c>
      <c r="F7" s="835" t="s">
        <v>1761</v>
      </c>
      <c r="G7" s="790"/>
      <c r="H7" s="1049"/>
      <c r="I7" s="1062"/>
    </row>
    <row r="8" spans="1:10" ht="90" customHeight="1" x14ac:dyDescent="0.2">
      <c r="A8" s="774" t="s">
        <v>1383</v>
      </c>
      <c r="B8" s="775">
        <v>1</v>
      </c>
      <c r="C8" s="1074"/>
      <c r="D8" s="835" t="s">
        <v>1761</v>
      </c>
      <c r="E8" s="835" t="s">
        <v>1761</v>
      </c>
      <c r="F8" s="835" t="s">
        <v>1761</v>
      </c>
      <c r="G8" s="790"/>
      <c r="H8" s="790"/>
      <c r="I8" s="1062"/>
    </row>
    <row r="9" spans="1:10" ht="90" customHeight="1" x14ac:dyDescent="0.2">
      <c r="A9" s="774" t="s">
        <v>1697</v>
      </c>
      <c r="B9" s="775">
        <v>1</v>
      </c>
      <c r="C9" s="1074"/>
      <c r="D9" s="835" t="s">
        <v>1761</v>
      </c>
      <c r="E9" s="835" t="s">
        <v>1761</v>
      </c>
      <c r="F9" s="835" t="s">
        <v>1761</v>
      </c>
      <c r="G9" s="790"/>
      <c r="H9" s="790"/>
      <c r="I9" s="1062"/>
    </row>
    <row r="15" spans="1:10" s="1069" customFormat="1" hidden="1" x14ac:dyDescent="0.2">
      <c r="A15" s="1068"/>
      <c r="B15" s="1068"/>
      <c r="C15" s="1068"/>
      <c r="D15" s="1067" t="s">
        <v>1761</v>
      </c>
      <c r="E15" s="1068"/>
      <c r="I15" s="1070"/>
    </row>
    <row r="16" spans="1:10" s="1069" customFormat="1" hidden="1" x14ac:dyDescent="0.2">
      <c r="A16" s="1068"/>
      <c r="B16" s="1068"/>
      <c r="C16" s="1068"/>
      <c r="D16" s="1067" t="s">
        <v>1760</v>
      </c>
      <c r="E16" s="1068"/>
      <c r="I16" s="1070"/>
    </row>
    <row r="17" spans="1:9" s="1069" customFormat="1" hidden="1" x14ac:dyDescent="0.2">
      <c r="A17" s="1068"/>
      <c r="B17" s="1068"/>
      <c r="C17" s="1068"/>
      <c r="D17" s="1067">
        <v>1</v>
      </c>
      <c r="E17" s="1068"/>
      <c r="I17" s="1070"/>
    </row>
  </sheetData>
  <sheetProtection algorithmName="SHA-512" hashValue="84xKo0KUztktqF7z2YkliVo+HIvuikSGsoKd591EYsJBaRzcbkTqfcr68mBJdWYcw5K+MUcdCigM9m2y9JyYhw==" saltValue="OGh5K5i6Ue4vvXxjCjXKKQ==" spinCount="100000" sheet="1" objects="1" scenarios="1"/>
  <dataConsolidate/>
  <customSheetViews>
    <customSheetView guid="{F1B267DB-70DC-6F42-AC92-32AC1AD9EEAB}" fitToPage="1" hiddenRows="1">
      <pane ySplit="4" topLeftCell="A5" activePane="bottomLeft" state="frozen"/>
      <selection pane="bottomLeft" activeCell="A9" sqref="A9"/>
      <pageMargins left="0.75" right="0.75" top="1" bottom="1" header="0.5" footer="0.5"/>
      <pageSetup scale="52" fitToHeight="2" orientation="landscape" horizontalDpi="4294967292" verticalDpi="4294967292" r:id="rId1"/>
    </customSheetView>
  </customSheetViews>
  <mergeCells count="4">
    <mergeCell ref="A3:A4"/>
    <mergeCell ref="A1:I1"/>
    <mergeCell ref="A2:C2"/>
    <mergeCell ref="D2:F2"/>
  </mergeCells>
  <dataValidations count="1">
    <dataValidation type="list" allowBlank="1" showInputMessage="1" showErrorMessage="1" sqref="C5:F9" xr:uid="{00000000-0002-0000-0E00-000000000000}">
      <formula1>$D$15:$D$17</formula1>
    </dataValidation>
  </dataValidations>
  <pageMargins left="0.75" right="0.75" top="1" bottom="1" header="0.5" footer="0.5"/>
  <pageSetup scale="52" fitToHeight="2" orientation="landscape" horizontalDpi="4294967292" verticalDpi="4294967292"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135"/>
  <sheetViews>
    <sheetView view="pageBreakPreview" topLeftCell="A57" zoomScaleNormal="100" zoomScaleSheetLayoutView="100" zoomScalePageLayoutView="120" workbookViewId="0">
      <selection activeCell="B88" sqref="B88"/>
    </sheetView>
  </sheetViews>
  <sheetFormatPr baseColWidth="10" defaultColWidth="13" defaultRowHeight="14" x14ac:dyDescent="0.2"/>
  <cols>
    <col min="1" max="1" width="13.33203125" style="928" customWidth="1"/>
    <col min="2" max="2" width="45" style="385" customWidth="1"/>
    <col min="3" max="3" width="11.1640625" style="385" customWidth="1"/>
    <col min="4" max="4" width="10.33203125" style="1532" customWidth="1"/>
    <col min="5" max="5" width="10.1640625" style="385" bestFit="1" customWidth="1"/>
    <col min="6" max="6" width="50.83203125" style="909" customWidth="1"/>
    <col min="7" max="7" width="51.5" style="1471" customWidth="1"/>
    <col min="8" max="8" width="42.83203125" style="385" customWidth="1"/>
    <col min="9" max="63" width="0" style="385" hidden="1" customWidth="1"/>
    <col min="64" max="16384" width="13" style="385"/>
  </cols>
  <sheetData>
    <row r="1" spans="1:8" ht="15" thickBot="1" x14ac:dyDescent="0.25">
      <c r="A1" s="926"/>
      <c r="C1" s="875"/>
      <c r="D1" s="2320" t="s">
        <v>1706</v>
      </c>
      <c r="E1" s="2320"/>
      <c r="G1" s="1516"/>
    </row>
    <row r="2" spans="1:8" ht="31" thickBot="1" x14ac:dyDescent="0.25">
      <c r="A2" s="924"/>
      <c r="B2" s="1590" t="s">
        <v>921</v>
      </c>
      <c r="C2" s="1591" t="s">
        <v>1705</v>
      </c>
      <c r="D2" s="1591" t="s">
        <v>1704</v>
      </c>
      <c r="E2" s="1592" t="s">
        <v>1707</v>
      </c>
      <c r="F2" s="1611" t="s">
        <v>1116</v>
      </c>
      <c r="G2" s="1516"/>
    </row>
    <row r="3" spans="1:8" x14ac:dyDescent="0.2">
      <c r="A3" s="924"/>
      <c r="B3" s="1584" t="s">
        <v>928</v>
      </c>
      <c r="C3" s="1582">
        <f>$C$16</f>
        <v>17</v>
      </c>
      <c r="D3" s="1576">
        <f>$D$16</f>
        <v>0</v>
      </c>
      <c r="E3" s="1577">
        <f>$E$16</f>
        <v>0</v>
      </c>
      <c r="F3" s="1608" t="s">
        <v>1117</v>
      </c>
      <c r="G3" s="1516"/>
    </row>
    <row r="4" spans="1:8" x14ac:dyDescent="0.2">
      <c r="A4" s="924"/>
      <c r="B4" s="1585" t="s">
        <v>929</v>
      </c>
      <c r="C4" s="1583">
        <f>$C$27</f>
        <v>120</v>
      </c>
      <c r="D4" s="1382">
        <f>$D$27</f>
        <v>0</v>
      </c>
      <c r="E4" s="1578">
        <f>$E$27</f>
        <v>0</v>
      </c>
      <c r="F4" s="1608" t="s">
        <v>1118</v>
      </c>
      <c r="G4" s="1516"/>
    </row>
    <row r="5" spans="1:8" x14ac:dyDescent="0.2">
      <c r="A5" s="924"/>
      <c r="B5" s="1585" t="s">
        <v>930</v>
      </c>
      <c r="C5" s="1583">
        <f>$C$52</f>
        <v>110</v>
      </c>
      <c r="D5" s="1382">
        <f>$D$52</f>
        <v>0</v>
      </c>
      <c r="E5" s="1578">
        <f>$E$52</f>
        <v>0</v>
      </c>
      <c r="F5" s="1608" t="s">
        <v>1118</v>
      </c>
      <c r="G5" s="1516"/>
    </row>
    <row r="6" spans="1:8" x14ac:dyDescent="0.2">
      <c r="A6" s="924"/>
      <c r="B6" s="1585" t="s">
        <v>923</v>
      </c>
      <c r="C6" s="1583">
        <f>$C$87</f>
        <v>91</v>
      </c>
      <c r="D6" s="1382">
        <f>$D$87</f>
        <v>0</v>
      </c>
      <c r="E6" s="1578">
        <f>$E$87</f>
        <v>0</v>
      </c>
      <c r="F6" s="1609" t="s">
        <v>1119</v>
      </c>
      <c r="G6" s="1516"/>
    </row>
    <row r="7" spans="1:8" x14ac:dyDescent="0.2">
      <c r="A7" s="924"/>
      <c r="B7" s="1585" t="s">
        <v>688</v>
      </c>
      <c r="C7" s="1583">
        <f>$C$130</f>
        <v>58</v>
      </c>
      <c r="D7" s="1382">
        <f>$D$130</f>
        <v>0</v>
      </c>
      <c r="E7" s="1578">
        <f>$E$130</f>
        <v>0</v>
      </c>
      <c r="F7" s="1609" t="s">
        <v>1119</v>
      </c>
      <c r="G7" s="1516"/>
    </row>
    <row r="8" spans="1:8" x14ac:dyDescent="0.2">
      <c r="A8" s="924"/>
      <c r="B8" s="1585" t="s">
        <v>738</v>
      </c>
      <c r="C8" s="1583">
        <f>$C$163</f>
        <v>39</v>
      </c>
      <c r="D8" s="1382">
        <f>$D$163</f>
        <v>0</v>
      </c>
      <c r="E8" s="1578">
        <f>$E$163</f>
        <v>0</v>
      </c>
      <c r="F8" s="1609" t="s">
        <v>1120</v>
      </c>
      <c r="G8" s="1516"/>
    </row>
    <row r="9" spans="1:8" ht="15" thickBot="1" x14ac:dyDescent="0.25">
      <c r="A9" s="924"/>
      <c r="B9" s="1585" t="s">
        <v>763</v>
      </c>
      <c r="C9" s="1583">
        <f>$C$184</f>
        <v>49</v>
      </c>
      <c r="D9" s="1383">
        <f>$D$184</f>
        <v>0</v>
      </c>
      <c r="E9" s="1579">
        <f>$E$184</f>
        <v>0</v>
      </c>
      <c r="F9" s="1610" t="s">
        <v>1119</v>
      </c>
      <c r="G9" s="1516"/>
    </row>
    <row r="10" spans="1:8" x14ac:dyDescent="0.2">
      <c r="A10" s="924"/>
      <c r="B10" s="1585" t="s">
        <v>1754</v>
      </c>
      <c r="C10" s="1583">
        <v>5</v>
      </c>
      <c r="D10" s="1383">
        <f>$D$206</f>
        <v>0</v>
      </c>
      <c r="E10" s="1579">
        <f>$E$206</f>
        <v>0</v>
      </c>
      <c r="F10" s="1470"/>
      <c r="G10" s="1516"/>
    </row>
    <row r="11" spans="1:8" ht="15" thickBot="1" x14ac:dyDescent="0.25">
      <c r="A11" s="924"/>
      <c r="B11" s="1586" t="s">
        <v>1708</v>
      </c>
      <c r="C11" s="1593">
        <f>SUM(C3:C10)</f>
        <v>489</v>
      </c>
      <c r="D11" s="1580">
        <f>SUM($D$3:$D$10)</f>
        <v>0</v>
      </c>
      <c r="E11" s="1581">
        <f>SUM($E$3:$E$10)</f>
        <v>0</v>
      </c>
      <c r="G11" s="1516"/>
    </row>
    <row r="12" spans="1:8" ht="15" thickBot="1" x14ac:dyDescent="0.25">
      <c r="A12" s="924"/>
      <c r="B12" s="884" t="s">
        <v>1709</v>
      </c>
      <c r="C12" s="1587">
        <v>100</v>
      </c>
      <c r="D12" s="1588">
        <f>'Final Application'!$G$25</f>
        <v>195</v>
      </c>
      <c r="E12" s="1589"/>
      <c r="G12" s="1516"/>
    </row>
    <row r="13" spans="1:8" x14ac:dyDescent="0.2">
      <c r="A13" s="924"/>
      <c r="B13" s="90"/>
      <c r="C13" s="309"/>
      <c r="D13" s="93"/>
      <c r="E13" s="93"/>
      <c r="G13" s="1516"/>
    </row>
    <row r="14" spans="1:8" ht="15" thickBot="1" x14ac:dyDescent="0.25">
      <c r="A14" s="924"/>
      <c r="B14" s="90"/>
      <c r="C14" s="309"/>
      <c r="D14" s="93"/>
      <c r="E14" s="93"/>
      <c r="G14" s="1516"/>
    </row>
    <row r="15" spans="1:8" ht="30" x14ac:dyDescent="0.2">
      <c r="A15" s="2321"/>
      <c r="B15" s="2322"/>
      <c r="C15" s="1167" t="s">
        <v>1710</v>
      </c>
      <c r="D15" s="1033" t="s">
        <v>1704</v>
      </c>
      <c r="E15" s="1033" t="s">
        <v>1707</v>
      </c>
      <c r="F15" s="1033" t="s">
        <v>2098</v>
      </c>
      <c r="G15" s="1626" t="s">
        <v>2091</v>
      </c>
      <c r="H15" s="1607" t="s">
        <v>2097</v>
      </c>
    </row>
    <row r="16" spans="1:8" s="1429" customFormat="1" ht="16" x14ac:dyDescent="0.2">
      <c r="A16" s="1605" t="s">
        <v>472</v>
      </c>
      <c r="B16" s="1606"/>
      <c r="C16" s="1517">
        <f>'1 Project Management'!B6</f>
        <v>17</v>
      </c>
      <c r="D16" s="1517">
        <f>SUM(D17:D25)</f>
        <v>0</v>
      </c>
      <c r="E16" s="1517">
        <f t="shared" ref="E16" si="0">SUM(E17:E23)</f>
        <v>0</v>
      </c>
      <c r="F16" s="1517"/>
      <c r="G16" s="1627"/>
      <c r="H16" s="1599"/>
    </row>
    <row r="17" spans="1:8" ht="60" x14ac:dyDescent="0.2">
      <c r="A17" s="1425" t="str">
        <f>'1 Project Management'!A9</f>
        <v>Prerequisite 1</v>
      </c>
      <c r="B17" s="1426" t="str">
        <f>'1 Project Management'!D9</f>
        <v>Green Project Meeting</v>
      </c>
      <c r="C17" s="894" t="s">
        <v>1711</v>
      </c>
      <c r="D17" s="842" t="str">
        <f>'1 Project Management'!C9</f>
        <v xml:space="preserve"> </v>
      </c>
      <c r="E17" s="1639"/>
      <c r="F17" s="1444" t="str">
        <f>'1 Project Management'!F9</f>
        <v>Provide documentation of design charrette, virtual or in person, such as a copy of the meeting agenda, outline of notes, dated sign in sheet and or screen captures of the virtual attendees.  Provide a copy of the FGBC Checklist that resulted from the Charrette.</v>
      </c>
      <c r="G17" s="1697">
        <f>'1 Project Management'!G9</f>
        <v>0</v>
      </c>
      <c r="H17" s="1637"/>
    </row>
    <row r="18" spans="1:8" ht="15" x14ac:dyDescent="0.2">
      <c r="A18" s="1425" t="str">
        <f>'1 Project Management'!A10</f>
        <v>Prerequisite 2</v>
      </c>
      <c r="B18" s="1426" t="str">
        <f>'1 Project Management'!D10</f>
        <v xml:space="preserve">Green COMMERCIAL Designated Professional </v>
      </c>
      <c r="C18" s="894" t="s">
        <v>1711</v>
      </c>
      <c r="D18" s="842" t="str">
        <f>'1 Project Management'!C10</f>
        <v xml:space="preserve"> </v>
      </c>
      <c r="E18" s="1639"/>
      <c r="F18" s="1444" t="str">
        <f>'1 Project Management'!F10</f>
        <v xml:space="preserve">Copy of FGBC Green COMMERCIAL Designated Professional Certificate.  </v>
      </c>
      <c r="G18" s="1697">
        <f>'1 Project Management'!G10</f>
        <v>0</v>
      </c>
      <c r="H18" s="1637"/>
    </row>
    <row r="19" spans="1:8" ht="30" x14ac:dyDescent="0.2">
      <c r="A19" s="923" t="str">
        <f>'1 Project Management'!A11</f>
        <v>PM1.01</v>
      </c>
      <c r="B19" s="1215" t="str">
        <f>'1 Project Management'!D11</f>
        <v>Comprehensive Design Charrette/Design Team Training</v>
      </c>
      <c r="C19" s="894">
        <f>'1 Project Management'!B12</f>
        <v>2</v>
      </c>
      <c r="D19" s="842">
        <f>'1 Project Management'!C12</f>
        <v>0</v>
      </c>
      <c r="E19" s="1639"/>
      <c r="F19" s="1444" t="str">
        <f>'1 Project Management'!F12</f>
        <v xml:space="preserve">Provide training content documentation, means of training, and dated sign in sheet </v>
      </c>
      <c r="G19" s="1697">
        <f>'1 Project Management'!G12</f>
        <v>0</v>
      </c>
      <c r="H19" s="1637"/>
    </row>
    <row r="20" spans="1:8" ht="30" x14ac:dyDescent="0.2">
      <c r="A20" s="923" t="str">
        <f>'1 Project Management'!A13</f>
        <v>PM1.02</v>
      </c>
      <c r="B20" s="1215" t="str">
        <f>'1 Project Management'!D13</f>
        <v>Construction Team Training</v>
      </c>
      <c r="C20" s="894">
        <f>'1 Project Management'!B13</f>
        <v>2</v>
      </c>
      <c r="D20" s="842">
        <f>'1 Project Management'!C14</f>
        <v>0</v>
      </c>
      <c r="E20" s="1639"/>
      <c r="F20" s="1444" t="str">
        <f>'1 Project Management'!F14</f>
        <v xml:space="preserve">Provide training content documentation, means of training and a dated sign-in sheet.   </v>
      </c>
      <c r="G20" s="1697">
        <f>'1 Project Management'!G14</f>
        <v>0</v>
      </c>
      <c r="H20" s="1637"/>
    </row>
    <row r="21" spans="1:8" ht="45" x14ac:dyDescent="0.2">
      <c r="A21" s="923" t="str">
        <f>'1 Project Management'!A15</f>
        <v>PM1.03</v>
      </c>
      <c r="B21" s="1215" t="str">
        <f>'1 Project Management'!D15</f>
        <v>Facility Manager &amp; Staff Training</v>
      </c>
      <c r="C21" s="894">
        <f>'1 Project Management'!B15</f>
        <v>1</v>
      </c>
      <c r="D21" s="842">
        <f>'1 Project Management'!C16</f>
        <v>0</v>
      </c>
      <c r="E21" s="1639"/>
      <c r="F21" s="1444" t="str">
        <f>'1 Project Management'!F16</f>
        <v xml:space="preserve">Provide training content documentation, means of training and a dated sign-in sheet.   If training is recorded for use by future staff provide link to training video. </v>
      </c>
      <c r="G21" s="1697">
        <f>'1 Project Management'!G16</f>
        <v>0</v>
      </c>
      <c r="H21" s="1637"/>
    </row>
    <row r="22" spans="1:8" ht="15" x14ac:dyDescent="0.2">
      <c r="A22" s="923" t="str">
        <f>'1 Project Management'!A17</f>
        <v>PM1.04</v>
      </c>
      <c r="B22" s="1215" t="str">
        <f>'1 Project Management'!D17</f>
        <v>Green Website</v>
      </c>
      <c r="C22" s="894">
        <f>'1 Project Management'!B17</f>
        <v>1</v>
      </c>
      <c r="D22" s="842">
        <f>'1 Project Management'!C18</f>
        <v>0</v>
      </c>
      <c r="E22" s="1639"/>
      <c r="F22" s="1444" t="str">
        <f>'1 Project Management'!F18</f>
        <v>Provide the web address and copies of the content</v>
      </c>
      <c r="G22" s="1697">
        <f>'1 Project Management'!G18</f>
        <v>0</v>
      </c>
      <c r="H22" s="1637"/>
    </row>
    <row r="23" spans="1:8" ht="45" x14ac:dyDescent="0.2">
      <c r="A23" s="1299" t="str">
        <f>'1 Project Management'!A19</f>
        <v>PM1.05</v>
      </c>
      <c r="B23" s="1404" t="str">
        <f>'1 Project Management'!D19</f>
        <v>Green Education</v>
      </c>
      <c r="C23" s="1328">
        <f>'1 Project Management'!B19</f>
        <v>1</v>
      </c>
      <c r="D23" s="1269">
        <f>'1 Project Management'!C20</f>
        <v>0</v>
      </c>
      <c r="E23" s="1640"/>
      <c r="F23" s="1454" t="str">
        <f>'1 Project Management'!F20</f>
        <v xml:space="preserve">Submit a floor plan of the building indicating the location of the signs, the content for each of the 5 signs, and either a graphic design of the sign or a photo of the actual sign.  </v>
      </c>
      <c r="G23" s="1697">
        <f>'1 Project Management'!G20</f>
        <v>0</v>
      </c>
      <c r="H23" s="1637"/>
    </row>
    <row r="24" spans="1:8" ht="42" customHeight="1" x14ac:dyDescent="0.2">
      <c r="A24" s="923" t="str">
        <f>'1 Project Management'!A21</f>
        <v>PM2.00</v>
      </c>
      <c r="B24" s="1215" t="str">
        <f>'1 Project Management'!D21</f>
        <v>Building Information Modeling</v>
      </c>
      <c r="C24" s="894">
        <f>'1 Project Management'!B21</f>
        <v>5</v>
      </c>
      <c r="D24" s="842">
        <f>'1 Project Management'!C22</f>
        <v>0</v>
      </c>
      <c r="E24" s="1639"/>
      <c r="F24" s="1444" t="str">
        <f>'1 Project Management'!F22</f>
        <v>Provide a minimum of 6 examples of 3D renderings and conflict reports, Meeting minutes discussing conflict resolution may be submitted in lieu of conflict reports.</v>
      </c>
      <c r="G24" s="1697">
        <f>'1 Project Management'!G22</f>
        <v>0</v>
      </c>
      <c r="H24" s="1637"/>
    </row>
    <row r="25" spans="1:8" ht="114" customHeight="1" x14ac:dyDescent="0.2">
      <c r="A25" s="923" t="str">
        <f>'1 Project Management'!A23</f>
        <v>PM3.00</v>
      </c>
      <c r="B25" s="1215" t="str">
        <f>'1 Project Management'!D23</f>
        <v xml:space="preserve">Cost Benefit Analysis </v>
      </c>
      <c r="C25" s="894">
        <f>'1 Project Management'!B23</f>
        <v>5</v>
      </c>
      <c r="D25" s="842">
        <f>'1 Project Management'!C24</f>
        <v>0</v>
      </c>
      <c r="E25" s="1639"/>
      <c r="F25" s="1444" t="str">
        <f>'1 Project Management'!F24</f>
        <v xml:space="preserve">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v>
      </c>
      <c r="G25" s="1697">
        <f>'1 Project Management'!G24</f>
        <v>0</v>
      </c>
      <c r="H25" s="1637"/>
    </row>
    <row r="26" spans="1:8" ht="30" x14ac:dyDescent="0.2">
      <c r="A26" s="1418"/>
      <c r="B26" s="1419"/>
      <c r="C26" s="1420" t="s">
        <v>1710</v>
      </c>
      <c r="D26" s="1298" t="s">
        <v>1704</v>
      </c>
      <c r="E26" s="1298" t="s">
        <v>1707</v>
      </c>
      <c r="F26" s="1457"/>
      <c r="G26" s="1698"/>
      <c r="H26" s="1637"/>
    </row>
    <row r="27" spans="1:8" s="1429" customFormat="1" ht="16" x14ac:dyDescent="0.2">
      <c r="A27" s="1427" t="s">
        <v>493</v>
      </c>
      <c r="B27" s="1430"/>
      <c r="C27" s="1431">
        <f>'2 Energy '!B6</f>
        <v>120</v>
      </c>
      <c r="D27" s="1432">
        <f>SUM(D34,D36,D37,D39,D40,D41,D42,D43,D44,D45,E46,D47,D48,D49,D50)</f>
        <v>0</v>
      </c>
      <c r="E27" s="1428">
        <f>SUM(E28:E50)</f>
        <v>0</v>
      </c>
      <c r="F27" s="1428"/>
      <c r="G27" s="1628"/>
      <c r="H27" s="1599"/>
    </row>
    <row r="28" spans="1:8" ht="30" x14ac:dyDescent="0.2">
      <c r="A28" s="1425" t="str">
        <f>'2 Energy '!A9</f>
        <v>Prerequisite 1</v>
      </c>
      <c r="B28" s="1558" t="str">
        <f>'2 Energy '!D9</f>
        <v>Owner Project Requirements (OPR)</v>
      </c>
      <c r="C28" s="894" t="s">
        <v>1711</v>
      </c>
      <c r="D28" s="1525">
        <f>'2 Energy '!C9</f>
        <v>0</v>
      </c>
      <c r="E28" s="1639"/>
      <c r="F28" s="1444" t="str">
        <f>'2 Energy '!G9</f>
        <v xml:space="preserve">Submit a narrative explaining the OPR for the project clearly indicating the minimum project goals for each of the FGBC categories. </v>
      </c>
      <c r="G28" s="1697">
        <f>'2 Energy '!H9</f>
        <v>0</v>
      </c>
      <c r="H28" s="1637"/>
    </row>
    <row r="29" spans="1:8" ht="60" x14ac:dyDescent="0.2">
      <c r="A29" s="1425" t="str">
        <f>'2 Energy '!A10</f>
        <v>Prerequisite 2</v>
      </c>
      <c r="B29" s="1558" t="str">
        <f>'2 Energy '!D10</f>
        <v>Basis of Design (BOD)</v>
      </c>
      <c r="C29" s="894" t="s">
        <v>1711</v>
      </c>
      <c r="D29" s="1525">
        <f>'2 Energy '!C10</f>
        <v>0</v>
      </c>
      <c r="E29" s="1639"/>
      <c r="F29" s="1444" t="str">
        <f>'2 Energy '!G10</f>
        <v xml:space="preserve">The design team must submit a narrative that explains how the design decisions support the Owner project requirements.  The BOD must include a description from the design team as to how each of the FGBC category specific owner goals will be achieved. </v>
      </c>
      <c r="G29" s="1697">
        <f>'2 Energy '!H10</f>
        <v>0</v>
      </c>
      <c r="H29" s="1637"/>
    </row>
    <row r="30" spans="1:8" ht="15" x14ac:dyDescent="0.2">
      <c r="A30" s="1425" t="str">
        <f>'2 Energy '!A11</f>
        <v>Prerequisite 3</v>
      </c>
      <c r="B30" s="1558" t="str">
        <f>'2 Energy '!D11</f>
        <v>Testing and balancing of installed equipment</v>
      </c>
      <c r="C30" s="894" t="s">
        <v>1711</v>
      </c>
      <c r="D30" s="1525">
        <f>'2 Energy '!C11</f>
        <v>0</v>
      </c>
      <c r="E30" s="1639"/>
      <c r="F30" s="1444" t="str">
        <f>'2 Energy '!G11</f>
        <v>The design team shall provide a copy of the testing and balancing report.</v>
      </c>
      <c r="G30" s="1697">
        <f>'2 Energy '!H11</f>
        <v>0</v>
      </c>
      <c r="H30" s="1637"/>
    </row>
    <row r="31" spans="1:8" ht="75" x14ac:dyDescent="0.2">
      <c r="A31" s="1425" t="str">
        <f>'2 Energy '!A12</f>
        <v>Prerequisite 4</v>
      </c>
      <c r="B31" s="1558" t="str">
        <f>'2 Energy '!D12</f>
        <v xml:space="preserve">Minimum Energy Performance </v>
      </c>
      <c r="C31" s="894" t="s">
        <v>1711</v>
      </c>
      <c r="D31" s="1525">
        <f>'2 Energy '!C12</f>
        <v>0</v>
      </c>
      <c r="E31" s="1639"/>
      <c r="F31" s="1444" t="str">
        <f>'2 Energy '!G12</f>
        <v>Submit a copy of the Energy Gauge Summit “Total Building Performance Method for Commercial Buildings – Project Summary” (Form 506-2010) or its equivalent) from software approved by the Florida Building Commission that identifies the percent above code minimum the proposed building design has achieved.</v>
      </c>
      <c r="G31" s="1697">
        <f>'2 Energy '!H12</f>
        <v>0</v>
      </c>
      <c r="H31" s="1637"/>
    </row>
    <row r="32" spans="1:8" ht="45" x14ac:dyDescent="0.2">
      <c r="A32" s="1425" t="str">
        <f>'2 Energy '!A13</f>
        <v>Prerequisite 5</v>
      </c>
      <c r="B32" s="1559" t="str">
        <f>'2 Energy '!D13</f>
        <v>CFC Reduction in HVAC Equipment</v>
      </c>
      <c r="C32" s="1328" t="s">
        <v>1711</v>
      </c>
      <c r="D32" s="1526">
        <f>'2 Energy '!C13</f>
        <v>0</v>
      </c>
      <c r="E32" s="1640"/>
      <c r="F32" s="1454" t="str">
        <f>'2 Energy '!G13</f>
        <v>Mechanical engineer will submit a signed letter declaring that the building’s new HVAC&amp;R systems do not use CFC-based refrigerants and a mechanical schedule showing HVAC equipment.</v>
      </c>
      <c r="G32" s="1702">
        <f>'2 Energy '!H13</f>
        <v>0</v>
      </c>
      <c r="H32" s="1637"/>
    </row>
    <row r="33" spans="1:12" x14ac:dyDescent="0.2">
      <c r="A33" s="1331" t="s">
        <v>494</v>
      </c>
      <c r="B33" s="2318" t="str">
        <f>'2 Energy '!D14</f>
        <v>EPA Target Finder</v>
      </c>
      <c r="C33" s="2319"/>
      <c r="D33" s="2319"/>
      <c r="E33" s="2319"/>
      <c r="F33" s="2319"/>
      <c r="G33" s="1629"/>
      <c r="H33" s="1574"/>
      <c r="I33" s="1452"/>
      <c r="J33" s="1452"/>
      <c r="K33" s="1452"/>
      <c r="L33" s="1452"/>
    </row>
    <row r="34" spans="1:12" ht="90" x14ac:dyDescent="0.2">
      <c r="A34" s="923" t="str">
        <f>'2 Energy '!A16</f>
        <v>E1.01</v>
      </c>
      <c r="B34" s="1560" t="str">
        <f>'2 Energy '!D16</f>
        <v>Input building information into EPA Target Finder</v>
      </c>
      <c r="C34" s="1420">
        <f>'2 Energy '!B16</f>
        <v>1</v>
      </c>
      <c r="D34" s="1298">
        <f>'2 Energy '!C16</f>
        <v>0</v>
      </c>
      <c r="E34" s="1641"/>
      <c r="F34" s="1457" t="str">
        <f>'2 Energy '!G16</f>
        <v xml:space="preserve">Submit a copy of the printout of the building from the Target Finder Program.  Please note that there are instances where the Target Finder database does not have enough information to generate a report for your building type.  If you enter your building data and the report results in an error, simply provide a copy of the error report page and you will be awarded 1 point.  </v>
      </c>
      <c r="G34" s="1703">
        <f>'2 Energy '!H16</f>
        <v>0</v>
      </c>
      <c r="H34" s="1637"/>
    </row>
    <row r="35" spans="1:12" x14ac:dyDescent="0.2">
      <c r="A35" s="1331" t="s">
        <v>495</v>
      </c>
      <c r="B35" s="2318" t="s">
        <v>78</v>
      </c>
      <c r="C35" s="2319"/>
      <c r="D35" s="2319"/>
      <c r="E35" s="2319"/>
      <c r="F35" s="2319"/>
      <c r="G35" s="1629"/>
      <c r="H35" s="1574"/>
    </row>
    <row r="36" spans="1:12" ht="15" x14ac:dyDescent="0.2">
      <c r="A36" s="858" t="str">
        <f>'2 Energy '!A19</f>
        <v>E2.01</v>
      </c>
      <c r="B36" s="1561" t="str">
        <f>'2 Energy '!D19</f>
        <v>Input building into Portfolio Manager</v>
      </c>
      <c r="C36" s="894">
        <f>'2 Energy '!B19</f>
        <v>1</v>
      </c>
      <c r="D36" s="842">
        <f>'2 Energy '!C19</f>
        <v>0</v>
      </c>
      <c r="E36" s="1639"/>
      <c r="F36" s="1444" t="str">
        <f>'2 Energy '!G19</f>
        <v>Submit a print out showing the project listed in Portfolio Manager</v>
      </c>
      <c r="G36" s="1697">
        <f>'2 Energy '!H19</f>
        <v>0</v>
      </c>
      <c r="H36" s="1637"/>
    </row>
    <row r="37" spans="1:12" ht="29" customHeight="1" x14ac:dyDescent="0.2">
      <c r="A37" s="858" t="str">
        <f>'2 Energy '!A20</f>
        <v>E2.02</v>
      </c>
      <c r="B37" s="1561" t="str">
        <f>'2 Energy '!D20</f>
        <v>Grant FGBC access to the project Portfolio Manager account</v>
      </c>
      <c r="C37" s="894">
        <f>'2 Energy '!B20</f>
        <v>1</v>
      </c>
      <c r="D37" s="842">
        <f>'2 Energy '!C20</f>
        <v>0</v>
      </c>
      <c r="E37" s="1639"/>
      <c r="F37" s="1444" t="str">
        <f>'2 Energy '!G20</f>
        <v xml:space="preserve">Submittals: User name and password (access information) for Portfolio Manager
</v>
      </c>
      <c r="G37" s="1697">
        <f>'2 Energy '!H20</f>
        <v>0</v>
      </c>
      <c r="H37" s="1637"/>
    </row>
    <row r="38" spans="1:12" x14ac:dyDescent="0.2">
      <c r="A38" s="1331" t="str">
        <f>'2 Energy '!A21</f>
        <v>E3</v>
      </c>
      <c r="B38" s="2318" t="str">
        <f>'2 Energy '!D21</f>
        <v>Commissioning</v>
      </c>
      <c r="C38" s="2319"/>
      <c r="D38" s="2319"/>
      <c r="E38" s="2319"/>
      <c r="F38" s="2319"/>
      <c r="G38" s="1629"/>
      <c r="H38" s="1574"/>
    </row>
    <row r="39" spans="1:12" ht="153" customHeight="1" x14ac:dyDescent="0.2">
      <c r="A39" s="858" t="str">
        <f>'2 Energy '!A22</f>
        <v>E3.01</v>
      </c>
      <c r="B39" s="1562" t="s">
        <v>2040</v>
      </c>
      <c r="C39" s="894">
        <f>'2 Energy '!B22</f>
        <v>4</v>
      </c>
      <c r="D39" s="842">
        <f>'2 Energy '!C22</f>
        <v>0</v>
      </c>
      <c r="E39" s="1639"/>
      <c r="F39" s="1444" t="str">
        <f>'2 Energy '!G22</f>
        <v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v>
      </c>
      <c r="G39" s="1697">
        <f>'2 Energy '!H22</f>
        <v>0</v>
      </c>
      <c r="H39" s="1637"/>
    </row>
    <row r="40" spans="1:12" ht="84" customHeight="1" x14ac:dyDescent="0.2">
      <c r="A40" s="858" t="str">
        <f>'2 Energy '!A23</f>
        <v>E3.02</v>
      </c>
      <c r="B40" s="1562" t="s">
        <v>109</v>
      </c>
      <c r="C40" s="894">
        <f>'2 Energy '!B23</f>
        <v>5</v>
      </c>
      <c r="D40" s="842">
        <f>'2 Energy '!C23</f>
        <v>0</v>
      </c>
      <c r="E40" s="1639"/>
      <c r="F40" s="1444" t="str">
        <f>'2 Energy '!G23</f>
        <v>Copy of signed contract explaining scope of work (contract amount may be excluded).  Provide a copy of the CxA design document review report provided to the owner and design team, provide a copy of the review notes of the specifications provided to the design team, provide a copy of the owner manual for re-commissioning and copy of building operation review contract.</v>
      </c>
      <c r="G40" s="1697">
        <f>'2 Energy '!H23</f>
        <v>0</v>
      </c>
      <c r="H40" s="1637"/>
    </row>
    <row r="41" spans="1:12" ht="60" x14ac:dyDescent="0.2">
      <c r="A41" s="858" t="str">
        <f>'2 Energy '!A24</f>
        <v>E3.03</v>
      </c>
      <c r="B41" s="1562" t="s">
        <v>110</v>
      </c>
      <c r="C41" s="894">
        <f>'2 Energy '!B24</f>
        <v>1</v>
      </c>
      <c r="D41" s="842">
        <f>'2 Energy '!C24</f>
        <v>0</v>
      </c>
      <c r="E41" s="1639"/>
      <c r="F41" s="1444" t="str">
        <f>'2 Energy '!G24</f>
        <v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v>
      </c>
      <c r="G41" s="1697">
        <f>'2 Energy '!H24</f>
        <v>0</v>
      </c>
      <c r="H41" s="1637"/>
    </row>
    <row r="42" spans="1:12" ht="137" customHeight="1" x14ac:dyDescent="0.2">
      <c r="A42" s="858" t="str">
        <f>'2 Energy '!A25</f>
        <v>E4</v>
      </c>
      <c r="B42" s="1562" t="s">
        <v>79</v>
      </c>
      <c r="C42" s="894" t="str">
        <f>'2 Energy '!B26</f>
        <v xml:space="preserve"> 0-60</v>
      </c>
      <c r="D42" s="1527">
        <f>VALUE('2 Energy '!C26)</f>
        <v>0</v>
      </c>
      <c r="E42" s="1642"/>
      <c r="F42" s="1455" t="str">
        <f>'2 Energy '!G26</f>
        <v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v>
      </c>
      <c r="G42" s="1697">
        <f>'2 Energy '!H26</f>
        <v>0</v>
      </c>
      <c r="H42" s="1637"/>
    </row>
    <row r="43" spans="1:12" ht="45" x14ac:dyDescent="0.2">
      <c r="A43" s="858" t="str">
        <f>'2 Energy '!A40</f>
        <v>E5</v>
      </c>
      <c r="B43" s="1562" t="str">
        <f>'2 Energy '!D40</f>
        <v>Renewable Energy Production</v>
      </c>
      <c r="C43" s="1406" t="str">
        <f>'2 Energy '!B41</f>
        <v xml:space="preserve"> 1-20</v>
      </c>
      <c r="D43" s="842">
        <f>'2 Energy '!C40</f>
        <v>0</v>
      </c>
      <c r="E43" s="1639"/>
      <c r="F43" s="1444" t="str">
        <f>'2 Energy '!G41</f>
        <v xml:space="preserve">Provide a copy of the contract for the purchase of renewable energy indicating the types of renewable purchased and the total kWh of energy production capacity. </v>
      </c>
      <c r="G43" s="1697">
        <f>'2 Energy '!H41</f>
        <v>0</v>
      </c>
      <c r="H43" s="1637"/>
    </row>
    <row r="44" spans="1:12" ht="15" x14ac:dyDescent="0.2">
      <c r="A44" s="858" t="str">
        <f>'2 Energy '!A44</f>
        <v>E6</v>
      </c>
      <c r="B44" s="1562" t="str">
        <f>'2 Energy '!D44</f>
        <v>Green Power</v>
      </c>
      <c r="C44" s="894" t="str">
        <f>'2 Energy '!B45</f>
        <v xml:space="preserve"> 1-3</v>
      </c>
      <c r="D44" s="842">
        <f>'2 Energy '!C45</f>
        <v>0</v>
      </c>
      <c r="E44" s="1639"/>
      <c r="F44" s="1444" t="str">
        <f>'2 Energy '!G45</f>
        <v>Provide a copy of the green power purchase contract.</v>
      </c>
      <c r="G44" s="1697">
        <f>'2 Energy '!H45</f>
        <v>0</v>
      </c>
      <c r="H44" s="1637"/>
    </row>
    <row r="45" spans="1:12" ht="30" x14ac:dyDescent="0.2">
      <c r="A45" s="858" t="str">
        <f>'2 Energy '!A50</f>
        <v>E7</v>
      </c>
      <c r="B45" s="1562" t="str">
        <f>'2 Energy '!D50</f>
        <v>Daylight Sensors</v>
      </c>
      <c r="C45" s="894" t="str">
        <f>'2 Energy '!B51</f>
        <v xml:space="preserve"> 1-2</v>
      </c>
      <c r="D45" s="1384">
        <f>'2 Energy '!C50</f>
        <v>0</v>
      </c>
      <c r="E45" s="1639"/>
      <c r="F45" s="1444" t="str">
        <f>'2 Energy '!G51</f>
        <v xml:space="preserve">Floor plan with location of daylight sensors, approved submittals and photos of installed sensors.  </v>
      </c>
      <c r="G45" s="1697">
        <f>'2 Energy '!H51</f>
        <v>0</v>
      </c>
      <c r="H45" s="1637"/>
    </row>
    <row r="46" spans="1:12" ht="30" x14ac:dyDescent="0.2">
      <c r="A46" s="858" t="str">
        <f>'2 Energy '!A57</f>
        <v>E9</v>
      </c>
      <c r="B46" s="1562" t="str">
        <f>'2 Energy '!D57</f>
        <v>Interior Lighting</v>
      </c>
      <c r="C46" s="894">
        <f>'2 Energy '!B58</f>
        <v>1</v>
      </c>
      <c r="D46" s="842">
        <f>'2 Energy '!C57</f>
        <v>0</v>
      </c>
      <c r="E46" s="1639"/>
      <c r="F46" s="1444" t="str">
        <f>'2 Energy '!G58</f>
        <v xml:space="preserve">Provide electrical drawings, approved submittal for sensors and photos of installed sensors </v>
      </c>
      <c r="G46" s="1697">
        <f>'2 Energy '!H58</f>
        <v>0</v>
      </c>
      <c r="H46" s="1637"/>
    </row>
    <row r="47" spans="1:12" ht="30" x14ac:dyDescent="0.2">
      <c r="A47" s="858" t="str">
        <f>'2 Energy '!A59</f>
        <v>E10</v>
      </c>
      <c r="B47" s="1562" t="str">
        <f>'2 Energy '!D59</f>
        <v>Lighting Power Density</v>
      </c>
      <c r="C47" s="894" t="str">
        <f>'2 Energy '!B60</f>
        <v>1-5</v>
      </c>
      <c r="D47" s="842">
        <f>'2 Energy '!C60</f>
        <v>0</v>
      </c>
      <c r="E47" s="1639"/>
      <c r="F47" s="1444" t="str">
        <f>'2 Energy '!G60</f>
        <v>Signed approved lighting submittal, photos of installed lighting. Provide the  Watt per square foot calc that support the 1-5 points claimed.</v>
      </c>
      <c r="G47" s="1697">
        <f>'2 Energy '!H60</f>
        <v>0</v>
      </c>
      <c r="H47" s="1637"/>
    </row>
    <row r="48" spans="1:12" ht="30" x14ac:dyDescent="0.2">
      <c r="A48" s="858" t="str">
        <f>'2 Energy '!A61</f>
        <v>E11</v>
      </c>
      <c r="B48" s="1562" t="str">
        <f>'2 Energy '!D61</f>
        <v>Exterior Lighting Efficiency</v>
      </c>
      <c r="C48" s="894">
        <f>'2 Energy '!B62</f>
        <v>3</v>
      </c>
      <c r="D48" s="842">
        <f>'2 Energy '!C62</f>
        <v>0</v>
      </c>
      <c r="E48" s="1639"/>
      <c r="F48" s="1444" t="str">
        <f>'2 Energy '!G62</f>
        <v xml:space="preserve">Signed approved lighting submittal, photos of installed lighting and Watt per square foot calc.  </v>
      </c>
      <c r="G48" s="1697">
        <f>'2 Energy '!H62</f>
        <v>0</v>
      </c>
      <c r="H48" s="1637"/>
    </row>
    <row r="49" spans="1:12" ht="45" x14ac:dyDescent="0.2">
      <c r="A49" s="858" t="str">
        <f>'2 Energy '!A63</f>
        <v>E12</v>
      </c>
      <c r="B49" s="1562" t="str">
        <f>'2 Energy '!D63</f>
        <v>Solar Study of Building</v>
      </c>
      <c r="C49" s="894">
        <f>'2 Energy '!B63</f>
        <v>2</v>
      </c>
      <c r="D49" s="842">
        <f>'2 Energy '!C64</f>
        <v>0</v>
      </c>
      <c r="E49" s="1639"/>
      <c r="F49" s="1444" t="str">
        <f>'2 Energy '!G64</f>
        <v xml:space="preserve">Submit the design or orientation modification that was incorporated into the project to reduce solar heat gain as a result of the solar study.  Provide copies of the solar study graphics and outputs.  </v>
      </c>
      <c r="G49" s="1697">
        <f>'2 Energy '!H64</f>
        <v>0</v>
      </c>
      <c r="H49" s="1637"/>
    </row>
    <row r="50" spans="1:12" ht="45" x14ac:dyDescent="0.2">
      <c r="A50" s="858" t="str">
        <f>'2 Energy '!A65</f>
        <v>E13</v>
      </c>
      <c r="B50" s="1562" t="str">
        <f>'2 Energy '!D65</f>
        <v>Energy Monitoring Interface</v>
      </c>
      <c r="C50" s="1603" t="str">
        <f>'2 Energy '!B66</f>
        <v>5-10</v>
      </c>
      <c r="D50" s="1269">
        <f>'2 Energy '!C66</f>
        <v>0</v>
      </c>
      <c r="E50" s="1640"/>
      <c r="F50" s="1454" t="str" cm="1">
        <f t="array" ref="F50:F52">'2 Energy '!G66:G68</f>
        <v>A floor plan showing the location of the energy monitoring interface device(s), approved submittal for system and photos of the device(s) with the installed information sign.</v>
      </c>
      <c r="G50" s="1697">
        <f>'2 Energy '!H66</f>
        <v>0</v>
      </c>
      <c r="H50" s="1637"/>
    </row>
    <row r="51" spans="1:12" ht="31" thickBot="1" x14ac:dyDescent="0.25">
      <c r="A51" s="923"/>
      <c r="B51" s="1563"/>
      <c r="C51" s="894" t="s">
        <v>1710</v>
      </c>
      <c r="D51" s="842" t="s">
        <v>1704</v>
      </c>
      <c r="E51" s="842" t="s">
        <v>1707</v>
      </c>
      <c r="F51" s="46">
        <v>0</v>
      </c>
      <c r="G51" s="1699"/>
      <c r="H51" s="1637"/>
    </row>
    <row r="52" spans="1:12" s="1429" customFormat="1" ht="16" x14ac:dyDescent="0.2">
      <c r="A52" s="1427" t="s">
        <v>963</v>
      </c>
      <c r="B52" s="1564"/>
      <c r="C52" s="1604">
        <f>'3 Water'!B6</f>
        <v>110</v>
      </c>
      <c r="D52" s="1685">
        <f>SUM(D58,D59,D60,D61,D62,D63,D65,D66,D68,D69,D71,D72,D73,D74,D75,D77,D78,D80,D8,D82,D83,D85)</f>
        <v>0</v>
      </c>
      <c r="E52" s="1517">
        <f>SUM(E53:E79)</f>
        <v>0</v>
      </c>
      <c r="F52" s="1517">
        <v>0</v>
      </c>
      <c r="G52" s="1628"/>
      <c r="H52" s="1599"/>
    </row>
    <row r="53" spans="1:12" ht="15" x14ac:dyDescent="0.2">
      <c r="A53" s="1425" t="str">
        <f>'3 Water'!A8</f>
        <v>Prereq 1</v>
      </c>
      <c r="B53" s="1558" t="str">
        <f>'3 Water'!D8</f>
        <v>No Invasive Plants</v>
      </c>
      <c r="C53" s="894" t="s">
        <v>1711</v>
      </c>
      <c r="D53" s="1525">
        <f>'3 Water'!C8</f>
        <v>0</v>
      </c>
      <c r="E53" s="1639"/>
      <c r="F53" s="1444" t="str">
        <f>'3 Water'!G8</f>
        <v>Landscape plan, plant list and photos of installed landscaping.</v>
      </c>
      <c r="G53" s="1697">
        <f>'3 Water'!H8</f>
        <v>0</v>
      </c>
      <c r="H53" s="1637"/>
    </row>
    <row r="54" spans="1:12" ht="30" x14ac:dyDescent="0.2">
      <c r="A54" s="1425" t="str">
        <f>'3 Water'!A9</f>
        <v>Prereq 2</v>
      </c>
      <c r="B54" s="1558" t="str">
        <f>'3 Water'!D9</f>
        <v>Irrigation zones for turf and landscape beds are separate.</v>
      </c>
      <c r="C54" s="894" t="s">
        <v>1711</v>
      </c>
      <c r="D54" s="1525">
        <f>'3 Water'!C9</f>
        <v>0</v>
      </c>
      <c r="E54" s="1639"/>
      <c r="F54" s="1444" t="str">
        <f>'3 Water'!G9</f>
        <v>Landscape plan indicating vegetation and irrigation zones, location, and type of controller.  Photos of installed landscape.</v>
      </c>
      <c r="G54" s="1697">
        <f>'3 Water'!H9</f>
        <v>0</v>
      </c>
      <c r="H54" s="1637"/>
    </row>
    <row r="55" spans="1:12" ht="30" x14ac:dyDescent="0.2">
      <c r="A55" s="1425" t="str">
        <f>'3 Water'!A10</f>
        <v>Prereq 3</v>
      </c>
      <c r="B55" s="1558" t="str">
        <f>'3 Water'!D10</f>
        <v>Rain shut off device installed CORRECTLY and operable</v>
      </c>
      <c r="C55" s="894" t="s">
        <v>1711</v>
      </c>
      <c r="D55" s="1525">
        <f>'3 Water'!C10</f>
        <v>0</v>
      </c>
      <c r="E55" s="1639"/>
      <c r="F55" s="1444" t="str">
        <f>'3 Water'!G10</f>
        <v xml:space="preserve">Field inspection report signed by a responsible team member indicating that the rain shut off device is correctly functioning.  </v>
      </c>
      <c r="G55" s="1697">
        <f>'3 Water'!H10</f>
        <v>0</v>
      </c>
      <c r="H55" s="1637"/>
    </row>
    <row r="56" spans="1:12" ht="30" x14ac:dyDescent="0.2">
      <c r="A56" s="1425" t="str">
        <f>'3 Water'!A11</f>
        <v>Prereq 4</v>
      </c>
      <c r="B56" s="1558" t="str">
        <f>'3 Water'!D11</f>
        <v>Drought Tolerant Landscape, 50%</v>
      </c>
      <c r="C56" s="894" t="s">
        <v>1711</v>
      </c>
      <c r="D56" s="1525">
        <f>'3 Water'!C11</f>
        <v>0</v>
      </c>
      <c r="E56" s="1639"/>
      <c r="F56" s="1444" t="str">
        <f>'3 Water'!G11</f>
        <v>Plant list for the project specifically identifying Florida Friendly low water plants and calculation of percent drought tolerant vegetation.</v>
      </c>
      <c r="G56" s="1697">
        <f>'3 Water'!H11</f>
        <v>0</v>
      </c>
      <c r="H56" s="1637"/>
    </row>
    <row r="57" spans="1:12" x14ac:dyDescent="0.2">
      <c r="A57" s="1331" t="s">
        <v>531</v>
      </c>
      <c r="B57" s="2315" t="s">
        <v>532</v>
      </c>
      <c r="C57" s="2316"/>
      <c r="D57" s="2316"/>
      <c r="E57" s="2316"/>
      <c r="F57" s="2317"/>
      <c r="G57" s="1629"/>
      <c r="H57" s="1574"/>
      <c r="I57" s="1452"/>
      <c r="J57" s="1452"/>
      <c r="K57" s="1452"/>
      <c r="L57" s="1452"/>
    </row>
    <row r="58" spans="1:12" ht="15" x14ac:dyDescent="0.2">
      <c r="A58" s="923" t="str">
        <f>'3 Water'!A13</f>
        <v>W1.01</v>
      </c>
      <c r="B58" s="1562" t="str">
        <f>'3 Water'!D13</f>
        <v>Toilets</v>
      </c>
      <c r="C58" s="894">
        <v>3</v>
      </c>
      <c r="D58" s="900">
        <f>'3 Water'!I13</f>
        <v>0</v>
      </c>
      <c r="E58" s="1642"/>
      <c r="F58" s="1455" t="str">
        <f>'3 Water'!G13</f>
        <v>Signed approved submittal and photos of installed fixtures.</v>
      </c>
      <c r="G58" s="1697">
        <f>'3 Water'!H13</f>
        <v>0</v>
      </c>
      <c r="H58" s="1637"/>
    </row>
    <row r="59" spans="1:12" ht="15" x14ac:dyDescent="0.2">
      <c r="A59" s="923" t="str">
        <f>'3 Water'!A16</f>
        <v>W1.02</v>
      </c>
      <c r="B59" s="1561" t="str">
        <f>'3 Water'!D16</f>
        <v>Urinals</v>
      </c>
      <c r="C59" s="894">
        <v>3</v>
      </c>
      <c r="D59" s="900">
        <f>'3 Water'!C16</f>
        <v>0</v>
      </c>
      <c r="E59" s="1642"/>
      <c r="F59" s="1455" t="str">
        <f>'3 Water'!G16</f>
        <v>Signed approved submittal and photos of installed fixtures.</v>
      </c>
      <c r="G59" s="1697">
        <f>'3 Water'!H16</f>
        <v>0</v>
      </c>
      <c r="H59" s="1637"/>
    </row>
    <row r="60" spans="1:12" ht="15" x14ac:dyDescent="0.2">
      <c r="A60" s="923" t="str">
        <f>'3 Water'!A19</f>
        <v>W1.03</v>
      </c>
      <c r="B60" s="1561" t="str">
        <f>'3 Water'!D19</f>
        <v>Lavatory Faucets</v>
      </c>
      <c r="C60" s="894">
        <v>3</v>
      </c>
      <c r="D60" s="900">
        <f>'3 Water'!C19</f>
        <v>0</v>
      </c>
      <c r="E60" s="1642"/>
      <c r="F60" s="1455" t="str">
        <f>'3 Water'!G19</f>
        <v>Signed approved submittal and photos of installed fixtures.</v>
      </c>
      <c r="G60" s="1697">
        <f>'3 Water'!H19</f>
        <v>0</v>
      </c>
      <c r="H60" s="1637"/>
    </row>
    <row r="61" spans="1:12" ht="15" x14ac:dyDescent="0.2">
      <c r="A61" s="923" t="str">
        <f>'3 Water'!A22</f>
        <v>W1.04</v>
      </c>
      <c r="B61" s="1561" t="str">
        <f>'3 Water'!D22</f>
        <v>Kitchen Faucets</v>
      </c>
      <c r="C61" s="894">
        <v>4</v>
      </c>
      <c r="D61" s="842">
        <f>'3 Water'!C22</f>
        <v>0</v>
      </c>
      <c r="E61" s="1642"/>
      <c r="F61" s="1455" t="str">
        <f>'3 Water'!G16</f>
        <v>Signed approved submittal and photos of installed fixtures.</v>
      </c>
      <c r="G61" s="1697">
        <f>'3 Water'!H22</f>
        <v>0</v>
      </c>
      <c r="H61" s="1637"/>
    </row>
    <row r="62" spans="1:12" ht="15" x14ac:dyDescent="0.2">
      <c r="A62" s="923" t="str">
        <f>'3 Water'!A26</f>
        <v>W1.05</v>
      </c>
      <c r="B62" s="1561" t="str">
        <f>'3 Water'!D26</f>
        <v>Showerheads</v>
      </c>
      <c r="C62" s="894">
        <v>4</v>
      </c>
      <c r="D62" s="842">
        <f>'3 Water'!C26</f>
        <v>0</v>
      </c>
      <c r="E62" s="1639"/>
      <c r="F62" s="1455" t="str">
        <f>'3 Water'!G26</f>
        <v>Signed approved submittal and photos of installed fixtures.</v>
      </c>
      <c r="G62" s="1697">
        <f>'3 Water'!H26</f>
        <v>0</v>
      </c>
      <c r="H62" s="1637"/>
    </row>
    <row r="63" spans="1:12" ht="15" x14ac:dyDescent="0.2">
      <c r="A63" s="923" t="str">
        <f>'3 Water'!A30</f>
        <v>W1.06</v>
      </c>
      <c r="B63" s="1561" t="str">
        <f>'3 Water'!D30</f>
        <v>Dishwashers</v>
      </c>
      <c r="C63" s="894">
        <v>3</v>
      </c>
      <c r="D63" s="842">
        <f>'3 Water'!C30</f>
        <v>0</v>
      </c>
      <c r="E63" s="1639"/>
      <c r="F63" s="1455" t="str">
        <f>'3 Water'!G30</f>
        <v>Signed approved submittal and photos of installed fixtures.</v>
      </c>
      <c r="G63" s="1697">
        <f>'3 Water'!H30</f>
        <v>0</v>
      </c>
      <c r="H63" s="1637"/>
    </row>
    <row r="64" spans="1:12" x14ac:dyDescent="0.2">
      <c r="A64" s="1331" t="s">
        <v>549</v>
      </c>
      <c r="B64" s="2315" t="s">
        <v>550</v>
      </c>
      <c r="C64" s="2316"/>
      <c r="D64" s="2316"/>
      <c r="E64" s="2316"/>
      <c r="F64" s="2317"/>
      <c r="G64" s="1629"/>
      <c r="H64" s="1574"/>
    </row>
    <row r="65" spans="1:8" ht="30" x14ac:dyDescent="0.2">
      <c r="A65" s="923" t="str">
        <f>'3 Water'!A34</f>
        <v>W2.01</v>
      </c>
      <c r="B65" s="1562" t="str">
        <f>'3 Water'!D34</f>
        <v>Air conditioner condensate collected and used to reduce potable water use</v>
      </c>
      <c r="C65" s="894">
        <f>'3 Water'!B34</f>
        <v>1</v>
      </c>
      <c r="D65" s="842">
        <f>'3 Water'!C34</f>
        <v>0</v>
      </c>
      <c r="E65" s="1639"/>
      <c r="F65" s="1444" t="str">
        <f>'3 Water'!G34</f>
        <v xml:space="preserve">Construction drawings indicating design and location of system </v>
      </c>
      <c r="G65" s="1697">
        <f>'3 Water'!H34</f>
        <v>0</v>
      </c>
      <c r="H65" s="1637"/>
    </row>
    <row r="66" spans="1:8" ht="30" x14ac:dyDescent="0.2">
      <c r="A66" s="923" t="str">
        <f>'3 Water'!A35</f>
        <v>W2.02</v>
      </c>
      <c r="B66" s="1562" t="str">
        <f>'3 Water'!D35</f>
        <v xml:space="preserve">Greywater System - dual piping system is installed throughout building </v>
      </c>
      <c r="C66" s="894" t="str">
        <f>'3 Water'!B35</f>
        <v>3-28</v>
      </c>
      <c r="D66" s="842">
        <f>'3 Water'!C35</f>
        <v>0</v>
      </c>
      <c r="E66" s="1639"/>
      <c r="F66" s="1444" t="str">
        <f>'3 Water'!G35</f>
        <v xml:space="preserve">Construction drawings indicating design and location of system, approved submittal for system and photos of installed system </v>
      </c>
      <c r="G66" s="1697">
        <f>'3 Water'!H35</f>
        <v>0</v>
      </c>
      <c r="H66" s="1637"/>
    </row>
    <row r="67" spans="1:8" x14ac:dyDescent="0.2">
      <c r="A67" s="1331" t="s">
        <v>552</v>
      </c>
      <c r="B67" s="2315" t="s">
        <v>2043</v>
      </c>
      <c r="C67" s="2316"/>
      <c r="D67" s="2316"/>
      <c r="E67" s="2316"/>
      <c r="F67" s="2317"/>
      <c r="G67" s="1629"/>
      <c r="H67" s="1574"/>
    </row>
    <row r="68" spans="1:8" ht="30" x14ac:dyDescent="0.2">
      <c r="A68" s="923" t="str">
        <f>'3 Water'!A42</f>
        <v>W3.01</v>
      </c>
      <c r="B68" s="1562" t="s">
        <v>395</v>
      </c>
      <c r="C68" s="894" t="str">
        <f>'3 Water'!B42</f>
        <v>2-15</v>
      </c>
      <c r="D68" s="842">
        <f>'3 Water'!I42</f>
        <v>0</v>
      </c>
      <c r="E68" s="1639"/>
      <c r="F68" s="1444" t="str">
        <f>'3 Water'!G42</f>
        <v>Construction drawings indicating design and location of system, signed approved submittal of system installed and photos of installed system.</v>
      </c>
      <c r="G68" s="1697">
        <f>'3 Water'!H42</f>
        <v>0</v>
      </c>
      <c r="H68" s="1637"/>
    </row>
    <row r="69" spans="1:8" ht="15" x14ac:dyDescent="0.2">
      <c r="A69" s="923" t="str">
        <f>'3 Water'!A49</f>
        <v>W3.02</v>
      </c>
      <c r="B69" s="1562" t="s">
        <v>2041</v>
      </c>
      <c r="C69" s="894">
        <f>'3 Water'!B49</f>
        <v>3</v>
      </c>
      <c r="D69" s="842">
        <f>'3 Water'!C49</f>
        <v>0</v>
      </c>
      <c r="E69" s="1639"/>
      <c r="F69" s="1444" t="str">
        <f>'3 Water'!G49</f>
        <v>Construction detail and signed approved submittal.</v>
      </c>
      <c r="G69" s="1697">
        <f>'3 Water'!H49</f>
        <v>0</v>
      </c>
      <c r="H69" s="1637"/>
    </row>
    <row r="70" spans="1:8" x14ac:dyDescent="0.2">
      <c r="A70" s="1331" t="s">
        <v>556</v>
      </c>
      <c r="B70" s="2315" t="s">
        <v>612</v>
      </c>
      <c r="C70" s="2316"/>
      <c r="D70" s="2316"/>
      <c r="E70" s="2316"/>
      <c r="F70" s="2317"/>
      <c r="G70" s="1629"/>
      <c r="H70" s="1574"/>
    </row>
    <row r="71" spans="1:8" ht="84" customHeight="1" x14ac:dyDescent="0.2">
      <c r="A71" s="923" t="str">
        <f>'3 Water'!A51</f>
        <v>W4.01</v>
      </c>
      <c r="B71" s="1562" t="s">
        <v>2042</v>
      </c>
      <c r="C71" s="894" t="str">
        <f>'3 Water'!B51</f>
        <v>1-3</v>
      </c>
      <c r="D71" s="900">
        <f>'3 Water'!C51</f>
        <v>0</v>
      </c>
      <c r="E71" s="1642"/>
      <c r="F71" s="1455" t="str">
        <f>'3 Water'!G51</f>
        <v>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v>
      </c>
      <c r="G71" s="1697">
        <f>'3 Water'!H51</f>
        <v>0</v>
      </c>
      <c r="H71" s="1637"/>
    </row>
    <row r="72" spans="1:8" ht="43" customHeight="1" x14ac:dyDescent="0.2">
      <c r="A72" s="923" t="str">
        <f>'3 Water'!A55</f>
        <v>W4.02</v>
      </c>
      <c r="B72" s="1565" t="str">
        <f>'3 Water'!D55</f>
        <v>Turf/Sod Percentage</v>
      </c>
      <c r="C72" s="894" t="str">
        <f>'3 Water'!B55</f>
        <v>1-5</v>
      </c>
      <c r="D72" s="900">
        <f>'3 Water'!C55</f>
        <v>0</v>
      </c>
      <c r="E72" s="1642"/>
      <c r="F72" s="1455" t="str">
        <f>'3 Water'!G55</f>
        <v xml:space="preserve">Site plan indicating total SF of site and total SF of turf, turf calculation as a percentage of the site and or turf square footage as purchased on the plant list invoice.  </v>
      </c>
      <c r="G72" s="1697">
        <f>'3 Water'!H55</f>
        <v>0</v>
      </c>
      <c r="H72" s="1637"/>
    </row>
    <row r="73" spans="1:8" ht="60" x14ac:dyDescent="0.2">
      <c r="A73" s="923" t="str">
        <f>'3 Water'!A61</f>
        <v>W4.03</v>
      </c>
      <c r="B73" s="1562" t="s">
        <v>561</v>
      </c>
      <c r="C73" s="894">
        <f>'3 Water'!B61</f>
        <v>2</v>
      </c>
      <c r="D73" s="1528">
        <f>'3 Water'!C61</f>
        <v>0</v>
      </c>
      <c r="E73" s="1639"/>
      <c r="F73" s="1444" t="str">
        <f>'3 Water'!G61</f>
        <v>Landscape plan and plant list.  Letter verifying compliance with the criteria is signed by one of the following: the landscape architect, a WaterStar or WaterSense Certifier, a Florida Friendly Landscape representative, or a Master Gardener.</v>
      </c>
      <c r="G73" s="1697">
        <f>'3 Water'!H61</f>
        <v>0</v>
      </c>
      <c r="H73" s="1637"/>
    </row>
    <row r="74" spans="1:8" ht="60" x14ac:dyDescent="0.2">
      <c r="A74" s="923" t="str">
        <f>'3 Water'!A62</f>
        <v>W4.04</v>
      </c>
      <c r="B74" s="1562" t="s">
        <v>563</v>
      </c>
      <c r="C74" s="894">
        <v>2</v>
      </c>
      <c r="D74" s="842">
        <f>'3 Water'!C62</f>
        <v>0</v>
      </c>
      <c r="E74" s="1639"/>
      <c r="F74" s="1444" t="str">
        <f>'3 Water'!G62</f>
        <v>Landscape plans and photos of installed vegetation.  Letter verifying compliance with the criteria is signed by one of the following: the landscape architect, a WaterStar or WaterSense Certifier, a Florida Friendly Landscape representative, or a Master Gardener.</v>
      </c>
      <c r="G74" s="1697">
        <f>'3 Water'!H62</f>
        <v>0</v>
      </c>
      <c r="H74" s="1637"/>
    </row>
    <row r="75" spans="1:8" ht="15" x14ac:dyDescent="0.2">
      <c r="A75" s="923" t="str">
        <f>'3 Water'!A63</f>
        <v>W4.05</v>
      </c>
      <c r="B75" s="1562" t="s">
        <v>2044</v>
      </c>
      <c r="C75" s="894">
        <f>'3 Water'!B63</f>
        <v>2</v>
      </c>
      <c r="D75" s="842">
        <f>'3 Water'!C63</f>
        <v>0</v>
      </c>
      <c r="E75" s="1639"/>
      <c r="F75" s="1444" t="str">
        <f>'3 Water'!G63</f>
        <v>Landscape plans and photos of installed mulched vegetation</v>
      </c>
      <c r="G75" s="1697">
        <f>'3 Water'!H63</f>
        <v>0</v>
      </c>
      <c r="H75" s="1637"/>
    </row>
    <row r="76" spans="1:8" x14ac:dyDescent="0.2">
      <c r="A76" s="1331" t="str">
        <f>'3 Water'!A64</f>
        <v>W5</v>
      </c>
      <c r="B76" s="2315" t="str">
        <f>'3 Water'!D64</f>
        <v>Water Conservation Certifications</v>
      </c>
      <c r="C76" s="2316"/>
      <c r="D76" s="2316"/>
      <c r="E76" s="2316"/>
      <c r="F76" s="2317"/>
      <c r="G76" s="1629"/>
      <c r="H76" s="1574"/>
    </row>
    <row r="77" spans="1:8" ht="15" x14ac:dyDescent="0.2">
      <c r="A77" s="923" t="str">
        <f>'3 Water'!A65</f>
        <v>W5.01</v>
      </c>
      <c r="B77" s="1562" t="s">
        <v>576</v>
      </c>
      <c r="C77" s="1407" t="s">
        <v>2055</v>
      </c>
      <c r="D77" s="842">
        <f>'3 Water'!C65</f>
        <v>0</v>
      </c>
      <c r="E77" s="1639"/>
      <c r="F77" s="1444" t="str">
        <f>'3 Water'!G65</f>
        <v>Copy of certificate</v>
      </c>
      <c r="G77" s="1697">
        <f>'3 Water'!H65</f>
        <v>0</v>
      </c>
      <c r="H77" s="1637"/>
    </row>
    <row r="78" spans="1:8" ht="15" x14ac:dyDescent="0.2">
      <c r="A78" s="923" t="s">
        <v>1475</v>
      </c>
      <c r="B78" s="1562" t="s">
        <v>577</v>
      </c>
      <c r="C78" s="894">
        <v>3</v>
      </c>
      <c r="D78" s="842">
        <f>'3 Water'!C68</f>
        <v>0</v>
      </c>
      <c r="E78" s="1639"/>
      <c r="F78" s="1444" t="str">
        <f>'3 Water'!G68</f>
        <v>Copy of certificate</v>
      </c>
      <c r="G78" s="1697">
        <f>'3 Water'!H68</f>
        <v>0</v>
      </c>
      <c r="H78" s="1637"/>
    </row>
    <row r="79" spans="1:8" x14ac:dyDescent="0.2">
      <c r="A79" s="1331" t="s">
        <v>588</v>
      </c>
      <c r="B79" s="2315" t="s">
        <v>589</v>
      </c>
      <c r="C79" s="2316"/>
      <c r="D79" s="2316"/>
      <c r="E79" s="2316"/>
      <c r="F79" s="2317"/>
      <c r="G79" s="1629"/>
      <c r="H79" s="1574"/>
    </row>
    <row r="80" spans="1:8" ht="40" customHeight="1" x14ac:dyDescent="0.2">
      <c r="A80" s="923" t="str">
        <f>'3 Water'!A72</f>
        <v>W6.01</v>
      </c>
      <c r="B80" s="1562" t="str">
        <f>'3 Water'!D72</f>
        <v xml:space="preserve">Irrigated land must comply with ALL of  the following, additional detail is available in the FGBC Commercial Reference Guide </v>
      </c>
      <c r="C80" s="894">
        <f>'3 Water'!B72</f>
        <v>10</v>
      </c>
      <c r="D80" s="842" t="str">
        <f>'3 Water'!C72</f>
        <v>0</v>
      </c>
      <c r="E80" s="1639"/>
      <c r="F80" s="1444" t="str">
        <f>'3 Water'!G72</f>
        <v>Irrigation system design drawing as installed and irrigation schedule.</v>
      </c>
      <c r="G80" s="1697">
        <f>'3 Water'!H72</f>
        <v>0</v>
      </c>
      <c r="H80" s="1637"/>
    </row>
    <row r="81" spans="1:8" ht="30" x14ac:dyDescent="0.2">
      <c r="A81" s="923" t="str">
        <f>'3 Water'!A82</f>
        <v>W6.02</v>
      </c>
      <c r="B81" s="1562" t="s">
        <v>2045</v>
      </c>
      <c r="C81" s="894">
        <f>'3 Water'!B82</f>
        <v>3</v>
      </c>
      <c r="D81" s="842">
        <f>'3 Water'!C82</f>
        <v>0</v>
      </c>
      <c r="E81" s="1639"/>
      <c r="F81" s="1444" t="str">
        <f>'3 Water'!G82</f>
        <v>Copy of the irrigation design, and photos of installed irrigation.</v>
      </c>
      <c r="G81" s="1697">
        <f>'3 Water'!H82</f>
        <v>0</v>
      </c>
      <c r="H81" s="1637"/>
    </row>
    <row r="82" spans="1:8" ht="15" x14ac:dyDescent="0.2">
      <c r="A82" s="923" t="str">
        <f>'3 Water'!A83</f>
        <v>W6.03</v>
      </c>
      <c r="B82" s="1562" t="s">
        <v>1482</v>
      </c>
      <c r="C82" s="894">
        <v>15</v>
      </c>
      <c r="D82" s="842">
        <f>'3 Water'!C83</f>
        <v>0</v>
      </c>
      <c r="E82" s="1639"/>
      <c r="F82" s="1444" t="str">
        <f>'3 Water'!G83</f>
        <v>Provide a signed letter from the project owner.</v>
      </c>
      <c r="G82" s="1697">
        <f>'3 Water'!H83</f>
        <v>0</v>
      </c>
      <c r="H82" s="1637"/>
    </row>
    <row r="83" spans="1:8" ht="15" x14ac:dyDescent="0.2">
      <c r="A83" s="923" t="str">
        <f>'3 Water'!A84</f>
        <v>W6.04</v>
      </c>
      <c r="B83" s="1562" t="s">
        <v>2046</v>
      </c>
      <c r="C83" s="894">
        <f>'3 Water'!B84</f>
        <v>2</v>
      </c>
      <c r="D83" s="842">
        <f>'3 Water'!C84</f>
        <v>0</v>
      </c>
      <c r="E83" s="1639"/>
      <c r="F83" s="1444" t="str">
        <f>'3 Water'!G84</f>
        <v>Cut sheet of sensor and photos of innovative equipment</v>
      </c>
      <c r="G83" s="1697">
        <f>'3 Water'!H84</f>
        <v>0</v>
      </c>
      <c r="H83" s="1637"/>
    </row>
    <row r="84" spans="1:8" x14ac:dyDescent="0.2">
      <c r="A84" s="1331" t="s">
        <v>1920</v>
      </c>
      <c r="B84" s="2315" t="str">
        <f>'3 Water'!D85</f>
        <v>Water Source Conservation</v>
      </c>
      <c r="C84" s="2316"/>
      <c r="D84" s="2316"/>
      <c r="E84" s="2316"/>
      <c r="F84" s="2317"/>
      <c r="G84" s="1629"/>
      <c r="H84" s="1574"/>
    </row>
    <row r="85" spans="1:8" ht="31" thickBot="1" x14ac:dyDescent="0.25">
      <c r="A85" s="923" t="str">
        <f>'3 Water'!A86</f>
        <v>W7.01</v>
      </c>
      <c r="B85" s="1566" t="s">
        <v>2047</v>
      </c>
      <c r="C85" s="895" t="str">
        <f>'3 Water'!B86</f>
        <v>1-4</v>
      </c>
      <c r="D85" s="896">
        <f>'3 Water'!C86</f>
        <v>0</v>
      </c>
      <c r="E85" s="896"/>
      <c r="F85" s="1456" t="str">
        <f>'3 Water'!G86</f>
        <v xml:space="preserve">Construction drawings details showing reuse water supply and meter(s).  Provide fee structure from entity supplying reuse water. </v>
      </c>
      <c r="G85" s="1697">
        <f>'3 Water'!H86</f>
        <v>0</v>
      </c>
      <c r="H85" s="1637"/>
    </row>
    <row r="86" spans="1:8" ht="30" x14ac:dyDescent="0.2">
      <c r="A86" s="923"/>
      <c r="B86" s="1567"/>
      <c r="C86" s="1420" t="s">
        <v>1710</v>
      </c>
      <c r="D86" s="1298" t="s">
        <v>1704</v>
      </c>
      <c r="E86" s="1298" t="s">
        <v>1707</v>
      </c>
      <c r="F86" s="1457"/>
      <c r="G86" s="1699"/>
      <c r="H86" s="1637"/>
    </row>
    <row r="87" spans="1:8" s="1429" customFormat="1" ht="16" x14ac:dyDescent="0.2">
      <c r="A87" s="1427" t="s">
        <v>972</v>
      </c>
      <c r="B87" s="1568"/>
      <c r="C87" s="1431">
        <f>'4 Site'!B6</f>
        <v>91</v>
      </c>
      <c r="D87" s="1428">
        <f>SUM(D89,D91:D98,D100:D104,D106:D112,D114:D119,D121:D123,D125:D128)</f>
        <v>0</v>
      </c>
      <c r="E87" s="1428">
        <f>SUM(E88:E128)</f>
        <v>0</v>
      </c>
      <c r="F87" s="1428"/>
      <c r="G87" s="1628"/>
      <c r="H87" s="1599"/>
    </row>
    <row r="88" spans="1:8" ht="45" x14ac:dyDescent="0.2">
      <c r="A88" s="1425" t="s">
        <v>973</v>
      </c>
      <c r="B88" s="1569" t="s">
        <v>788</v>
      </c>
      <c r="C88" s="894" t="s">
        <v>1711</v>
      </c>
      <c r="D88" s="1525">
        <f>'4 Site'!C9</f>
        <v>0</v>
      </c>
      <c r="E88" s="1639"/>
      <c r="F88" s="1444" t="str">
        <f>'4 Site'!H9</f>
        <v>Details of stormwater pollution prevention plan and photos of installed stormwater pollution prevention measures.</v>
      </c>
      <c r="G88" s="1697">
        <f>'4 Site'!I9</f>
        <v>0</v>
      </c>
      <c r="H88" s="1637"/>
    </row>
    <row r="89" spans="1:8" ht="30" x14ac:dyDescent="0.2">
      <c r="A89" s="923" t="s">
        <v>594</v>
      </c>
      <c r="B89" s="1562" t="s">
        <v>790</v>
      </c>
      <c r="C89" s="894">
        <f>'4 Site'!B11</f>
        <v>3</v>
      </c>
      <c r="D89" s="842">
        <f>'4 Site'!C11</f>
        <v>0</v>
      </c>
      <c r="E89" s="1639"/>
      <c r="F89" s="1444" t="str">
        <f>'4 Site'!H11</f>
        <v>Name of Certified FDEP Professional and a copy of the page of the permit application identifying the FDEP individual and their contact information.</v>
      </c>
      <c r="G89" s="1697">
        <f>'4 Site'!I11</f>
        <v>0</v>
      </c>
      <c r="H89" s="1637"/>
    </row>
    <row r="90" spans="1:8" x14ac:dyDescent="0.2">
      <c r="A90" s="1331" t="s">
        <v>595</v>
      </c>
      <c r="B90" s="2318" t="s">
        <v>5</v>
      </c>
      <c r="C90" s="2319"/>
      <c r="D90" s="2319"/>
      <c r="E90" s="2319"/>
      <c r="F90" s="2319"/>
      <c r="G90" s="1629"/>
      <c r="H90" s="1574"/>
    </row>
    <row r="91" spans="1:8" ht="42" customHeight="1" x14ac:dyDescent="0.2">
      <c r="A91" s="858" t="str">
        <f>'4 Site'!A13</f>
        <v>S2.01</v>
      </c>
      <c r="B91" s="1562" t="str">
        <f>'4 Site'!D13</f>
        <v>Select Appropriate Site</v>
      </c>
      <c r="C91" s="894">
        <f>'4 Site'!B13</f>
        <v>1</v>
      </c>
      <c r="D91" s="842">
        <f>'4 Site'!C13</f>
        <v>0</v>
      </c>
      <c r="E91" s="1639"/>
      <c r="F91" s="1444" t="str">
        <f>'4 Site'!H13</f>
        <v xml:space="preserve">Provide a site plan, in context, so the credit criteria may be verified and a letter from the building owner or civil engineer confirming site as appropriate.  </v>
      </c>
      <c r="G91" s="1697">
        <f>'4 Site'!I13</f>
        <v>0</v>
      </c>
      <c r="H91" s="1637"/>
    </row>
    <row r="92" spans="1:8" ht="15" x14ac:dyDescent="0.2">
      <c r="A92" s="858" t="str">
        <f>'4 Site'!A14</f>
        <v>S2.02</v>
      </c>
      <c r="B92" s="1562" t="str">
        <f>'4 Site'!D14</f>
        <v>Urban Growth Boundary</v>
      </c>
      <c r="C92" s="894">
        <f>'4 Site'!B14</f>
        <v>1</v>
      </c>
      <c r="D92" s="842">
        <f>'4 Site'!C14</f>
        <v>0</v>
      </c>
      <c r="E92" s="1639"/>
      <c r="F92" s="1444" t="str">
        <f>'4 Site'!H14</f>
        <v xml:space="preserve">Map of Urban Growth Boundary with project site identified.  </v>
      </c>
      <c r="G92" s="1697">
        <f>'4 Site'!I14</f>
        <v>0</v>
      </c>
      <c r="H92" s="1637"/>
    </row>
    <row r="93" spans="1:8" ht="30" x14ac:dyDescent="0.2">
      <c r="A93" s="858" t="str">
        <f>'4 Site'!A15</f>
        <v>S2.03</v>
      </c>
      <c r="B93" s="1562" t="str">
        <f>'4 Site'!D15</f>
        <v>Permit Ready Site</v>
      </c>
      <c r="C93" s="894">
        <f>'4 Site'!B15</f>
        <v>1</v>
      </c>
      <c r="D93" s="842">
        <f>'4 Site'!C15</f>
        <v>0</v>
      </c>
      <c r="E93" s="1639"/>
      <c r="F93" s="1444" t="str">
        <f>'4 Site'!H15</f>
        <v xml:space="preserve">Letter from the local government indicating that the site is “permit ready” or a preferred site targeted for development.  </v>
      </c>
      <c r="G93" s="1697">
        <f>'4 Site'!I15</f>
        <v>0</v>
      </c>
      <c r="H93" s="1637"/>
    </row>
    <row r="94" spans="1:8" ht="30" x14ac:dyDescent="0.2">
      <c r="A94" s="858" t="str">
        <f>'4 Site'!A16</f>
        <v>S2.04</v>
      </c>
      <c r="B94" s="1562" t="str">
        <f>'4 Site'!D16</f>
        <v>Greyfield/Redevelopment of an existing site</v>
      </c>
      <c r="C94" s="894">
        <f>'4 Site'!B16</f>
        <v>3</v>
      </c>
      <c r="D94" s="842">
        <f>'4 Site'!C16</f>
        <v>0</v>
      </c>
      <c r="E94" s="1639"/>
      <c r="F94" s="1444" t="str">
        <f>'4 Site'!H16</f>
        <v>Copy of a site plan with the existing conditions at the time of permit application. Copy of Civil demolition plan</v>
      </c>
      <c r="G94" s="1697">
        <f>'4 Site'!I16</f>
        <v>0</v>
      </c>
      <c r="H94" s="1637"/>
    </row>
    <row r="95" spans="1:8" ht="42" customHeight="1" x14ac:dyDescent="0.2">
      <c r="A95" s="858" t="str">
        <f>'4 Site'!A17</f>
        <v>S2.05</v>
      </c>
      <c r="B95" s="1562" t="s">
        <v>6</v>
      </c>
      <c r="C95" s="894">
        <f>'4 Site'!B17</f>
        <v>5</v>
      </c>
      <c r="D95" s="842">
        <f>'4 Site'!C17</f>
        <v>0</v>
      </c>
      <c r="E95" s="1639"/>
      <c r="F95" s="1444" t="str">
        <f>'4 Site'!H17</f>
        <v>Provide a copy of the Phase II Environmental Site Assessment OR a letter from a local, state or federal regulatory agency confirming that the site is classified as a brownfield.</v>
      </c>
      <c r="G95" s="1697">
        <f>'4 Site'!I17</f>
        <v>0</v>
      </c>
      <c r="H95" s="1637"/>
    </row>
    <row r="96" spans="1:8" ht="45" x14ac:dyDescent="0.2">
      <c r="A96" s="858" t="str">
        <f>'4 Site'!A18</f>
        <v>S2.06</v>
      </c>
      <c r="B96" s="1562" t="s">
        <v>604</v>
      </c>
      <c r="C96" s="894" t="str">
        <f>'4 Site'!B18</f>
        <v>2-4</v>
      </c>
      <c r="D96" s="842">
        <f>'4 Site'!C18</f>
        <v>0</v>
      </c>
      <c r="E96" s="1639"/>
      <c r="F96" s="1444" t="str">
        <f>'4 Site'!H18</f>
        <v>Regional/Local drawing or transit map highlighting the building location and the fixed rail stations and bus lines and indicate the distances between them. Include a scale bar for distance measurement.</v>
      </c>
      <c r="G96" s="1697">
        <f>'4 Site'!I18</f>
        <v>0</v>
      </c>
      <c r="H96" s="1637"/>
    </row>
    <row r="97" spans="1:8" ht="30" x14ac:dyDescent="0.2">
      <c r="A97" s="858" t="str">
        <f>'4 Site'!A19</f>
        <v>S2.07</v>
      </c>
      <c r="B97" s="1562" t="str">
        <f>'4 Site'!D19</f>
        <v>Adjacent to dense residential development</v>
      </c>
      <c r="C97" s="894">
        <f>'4 Site'!B19</f>
        <v>1</v>
      </c>
      <c r="D97" s="842">
        <f>'4 Site'!C19</f>
        <v>0</v>
      </c>
      <c r="E97" s="1639"/>
      <c r="F97" s="1444" t="str">
        <f>'4 Site'!H19</f>
        <v xml:space="preserve">Area map that identifies adjacent properties, their use, and the building site. </v>
      </c>
      <c r="G97" s="1697">
        <f>'4 Site'!I19</f>
        <v>0</v>
      </c>
      <c r="H97" s="1637"/>
    </row>
    <row r="98" spans="1:8" ht="30" x14ac:dyDescent="0.2">
      <c r="A98" s="858" t="str">
        <f>'4 Site'!A20</f>
        <v>S2.08</v>
      </c>
      <c r="B98" s="1562" t="str">
        <f>'4 Site'!D20</f>
        <v>Access to Basic Services-1 point awarded for each 3 unique services</v>
      </c>
      <c r="C98" s="894" t="str">
        <f>'4 Site'!B20</f>
        <v>1-10</v>
      </c>
      <c r="D98" s="842">
        <f>'4 Site'!C20</f>
        <v>0</v>
      </c>
      <c r="E98" s="1639"/>
      <c r="F98" s="1444" t="str">
        <f>'4 Site'!H20</f>
        <v xml:space="preserve">Aerial context map with building location, and location and type of basic services within ½ mile.  </v>
      </c>
      <c r="G98" s="1697">
        <f>'4 Site'!I20</f>
        <v>0</v>
      </c>
      <c r="H98" s="1637"/>
    </row>
    <row r="99" spans="1:8" x14ac:dyDescent="0.2">
      <c r="A99" s="1331" t="s">
        <v>610</v>
      </c>
      <c r="B99" s="2318" t="s">
        <v>179</v>
      </c>
      <c r="C99" s="2319"/>
      <c r="D99" s="2319"/>
      <c r="E99" s="2319"/>
      <c r="F99" s="2319"/>
      <c r="G99" s="1629"/>
      <c r="H99" s="1574"/>
    </row>
    <row r="100" spans="1:8" ht="45" x14ac:dyDescent="0.2">
      <c r="A100" s="858" t="str">
        <f>'4 Site'!A38</f>
        <v>S3.01</v>
      </c>
      <c r="B100" s="1562" t="str">
        <f>'4 Site'!D38</f>
        <v>Wetland Protection and Enhancement</v>
      </c>
      <c r="C100" s="894">
        <f>'4 Site'!B38</f>
        <v>2</v>
      </c>
      <c r="D100" s="842">
        <f>'4 Site'!C38</f>
        <v>0</v>
      </c>
      <c r="E100" s="1639"/>
      <c r="F100" s="1444" t="str">
        <f>'4 Site'!H38</f>
        <v xml:space="preserve">Site map identifying wetlands, plant list and restoration plan, delineating 25’ upland buffer and showing that no irrigation will be installed within the 25’ upland buffer. </v>
      </c>
      <c r="G100" s="1697">
        <f>'4 Site'!I38</f>
        <v>0</v>
      </c>
      <c r="H100" s="1637"/>
    </row>
    <row r="101" spans="1:8" ht="45" x14ac:dyDescent="0.2">
      <c r="A101" s="858" t="str">
        <f>'4 Site'!A39</f>
        <v>S3.02</v>
      </c>
      <c r="B101" s="1562" t="str">
        <f>'4 Site'!D39</f>
        <v>Minimize Site Disturbance</v>
      </c>
      <c r="C101" s="894">
        <f>'4 Site'!B39</f>
        <v>1</v>
      </c>
      <c r="D101" s="842">
        <f>'4 Site'!C39</f>
        <v>0</v>
      </c>
      <c r="E101" s="1639"/>
      <c r="F101" s="1444" t="str">
        <f>'4 Site'!H39</f>
        <v xml:space="preserve">Copy of project site indicating building footprint, square footage of building footprint and outlining site cleaning operation boundaries and staging areas.  Provide photos of site demonstrating minimal site disturbance.  </v>
      </c>
      <c r="G101" s="1697">
        <f>'4 Site'!I39</f>
        <v>0</v>
      </c>
      <c r="H101" s="1637"/>
    </row>
    <row r="102" spans="1:8" ht="70" customHeight="1" x14ac:dyDescent="0.2">
      <c r="A102" s="858" t="str">
        <f>'4 Site'!A40</f>
        <v>S3.03</v>
      </c>
      <c r="B102" s="1562" t="s">
        <v>2049</v>
      </c>
      <c r="C102" s="894" t="str">
        <f>'4 Site'!B40</f>
        <v>2-4</v>
      </c>
      <c r="D102" s="842">
        <f>'4 Site'!C40</f>
        <v>0</v>
      </c>
      <c r="E102" s="1639"/>
      <c r="F102" s="1444" t="str">
        <f>'4 Site'!H40</f>
        <v>Provide a site plan with the building footprint, square footage of building footprint (or a copy of the local zoning open space requirements) that shows the designated open space and landscape plan.  If claiming shaded area using trees, also provide a list of trees and their projected canopies after 10 years</v>
      </c>
      <c r="G102" s="1697">
        <f>'4 Site'!I40</f>
        <v>0</v>
      </c>
      <c r="H102" s="1637"/>
    </row>
    <row r="103" spans="1:8" ht="15" x14ac:dyDescent="0.2">
      <c r="A103" s="858" t="str">
        <f>'4 Site'!A41</f>
        <v>S3.04</v>
      </c>
      <c r="B103" s="1562" t="str">
        <f>'4 Site'!D41</f>
        <v>Sidewalks</v>
      </c>
      <c r="C103" s="894">
        <f>'4 Site'!B41</f>
        <v>1</v>
      </c>
      <c r="D103" s="842">
        <f>'4 Site'!C41</f>
        <v>0</v>
      </c>
      <c r="E103" s="1639"/>
      <c r="F103" s="1444" t="str">
        <f>'4 Site'!H41</f>
        <v>Site plan showing sidewalks and photos of completed installed sidewalks.</v>
      </c>
      <c r="G103" s="1697">
        <f>'4 Site'!I41</f>
        <v>0</v>
      </c>
      <c r="H103" s="1637"/>
    </row>
    <row r="104" spans="1:8" ht="30" x14ac:dyDescent="0.2">
      <c r="A104" s="858" t="str">
        <f>'4 Site'!A42</f>
        <v>S3.05</v>
      </c>
      <c r="B104" s="1562" t="str">
        <f>'4 Site'!D42</f>
        <v>Connectivity</v>
      </c>
      <c r="C104" s="894">
        <f>'4 Site'!B42</f>
        <v>1</v>
      </c>
      <c r="D104" s="842">
        <f>'4 Site'!C42</f>
        <v>0</v>
      </c>
      <c r="E104" s="1639"/>
      <c r="F104" s="1444" t="str">
        <f>'4 Site'!H42</f>
        <v xml:space="preserve">Site plan showing connections and trails.  Include photos of completed site identifying connectivity features.  </v>
      </c>
      <c r="G104" s="1697">
        <f>'4 Site'!I42</f>
        <v>0</v>
      </c>
      <c r="H104" s="1637"/>
    </row>
    <row r="105" spans="1:8" x14ac:dyDescent="0.2">
      <c r="A105" s="1331" t="str">
        <f>'4 Site'!A43</f>
        <v>S4</v>
      </c>
      <c r="B105" s="2318" t="s">
        <v>629</v>
      </c>
      <c r="C105" s="2319"/>
      <c r="D105" s="2319"/>
      <c r="E105" s="2319"/>
      <c r="F105" s="2319"/>
      <c r="G105" s="1629"/>
      <c r="H105" s="1574"/>
    </row>
    <row r="106" spans="1:8" ht="45" x14ac:dyDescent="0.2">
      <c r="A106" s="858" t="str">
        <f>'4 Site'!A44</f>
        <v>S4.01</v>
      </c>
      <c r="B106" s="1562" t="str">
        <f>'4 Site'!D44</f>
        <v>Parking Capacity</v>
      </c>
      <c r="C106" s="894" t="str">
        <f>'4 Site'!B44</f>
        <v>1-3</v>
      </c>
      <c r="D106" s="842">
        <f>'4 Site'!C44</f>
        <v>0</v>
      </c>
      <c r="E106" s="1639"/>
      <c r="F106" s="1444" t="str">
        <f>'4 Site'!H44</f>
        <v>Provide a calculation of the zoning required parking spaces, a letter from the local jurisdiction indicating the projects parking requirements and a site plan with a total parking count.</v>
      </c>
      <c r="G106" s="1697">
        <f>'4 Site'!I44</f>
        <v>0</v>
      </c>
      <c r="H106" s="1637"/>
    </row>
    <row r="107" spans="1:8" ht="15" x14ac:dyDescent="0.2">
      <c r="A107" s="858" t="str">
        <f>'4 Site'!A45</f>
        <v>S4.02</v>
      </c>
      <c r="B107" s="1562" t="str">
        <f>'4 Site'!D45</f>
        <v>Under Building or Structured Parking</v>
      </c>
      <c r="C107" s="894">
        <f>'4 Site'!B45</f>
        <v>3</v>
      </c>
      <c r="D107" s="842">
        <f>'4 Site'!C45</f>
        <v>0</v>
      </c>
      <c r="E107" s="1639"/>
      <c r="F107" s="1444" t="str">
        <f>'4 Site'!H45</f>
        <v>Provide construction drawings and photos of structured parking.</v>
      </c>
      <c r="G107" s="1697">
        <f>'4 Site'!I45</f>
        <v>0</v>
      </c>
      <c r="H107" s="1637"/>
    </row>
    <row r="108" spans="1:8" ht="47" customHeight="1" x14ac:dyDescent="0.2">
      <c r="A108" s="858" t="str">
        <f>'4 Site'!A46</f>
        <v>S4.03</v>
      </c>
      <c r="B108" s="1562" t="str">
        <f>'4 Site'!D46</f>
        <v>Shaded, Covered or High Albedo Hardscape</v>
      </c>
      <c r="C108" s="894" t="str">
        <f>'4 Site'!B46</f>
        <v>2-4</v>
      </c>
      <c r="D108" s="842">
        <f>'4 Site'!C46</f>
        <v>0</v>
      </c>
      <c r="E108" s="1639"/>
      <c r="F108" s="1444" t="str">
        <f>'4 Site'!H46</f>
        <v xml:space="preserve">Provide a site plan identifying all the site features and hardscape quantities.  Provide approved submittals and photos of hardscape materials and photos of installed hardscape.  
</v>
      </c>
      <c r="G108" s="1697">
        <f>'4 Site'!I46</f>
        <v>0</v>
      </c>
      <c r="H108" s="1637"/>
    </row>
    <row r="109" spans="1:8" ht="15" x14ac:dyDescent="0.2">
      <c r="A109" s="858" t="str">
        <f>'4 Site'!A55</f>
        <v>S4.04</v>
      </c>
      <c r="B109" s="1562" t="str">
        <f>'4 Site'!D55</f>
        <v>Compact or Automated Parking</v>
      </c>
      <c r="C109" s="1402" t="str">
        <f>'4 Site'!B55</f>
        <v>1-3</v>
      </c>
      <c r="D109" s="842">
        <f>'4 Site'!C55</f>
        <v>0</v>
      </c>
      <c r="E109" s="1639"/>
      <c r="F109" s="1444" t="str">
        <f>'4 Site'!H55</f>
        <v>Detail and description of plan and system</v>
      </c>
      <c r="G109" s="1697">
        <f>'4 Site'!I55</f>
        <v>0</v>
      </c>
      <c r="H109" s="1637"/>
    </row>
    <row r="110" spans="1:8" ht="30" x14ac:dyDescent="0.2">
      <c r="A110" s="858" t="str">
        <f>'4 Site'!A60</f>
        <v>S4.05</v>
      </c>
      <c r="B110" s="1562" t="str">
        <f>'4 Site'!D60</f>
        <v xml:space="preserve">Alternative Fuel Vehicles </v>
      </c>
      <c r="C110" s="1402" t="str">
        <f>'4 Site'!B60</f>
        <v>1-4</v>
      </c>
      <c r="D110" s="842">
        <f>'4 Site'!C60</f>
        <v>0</v>
      </c>
      <c r="E110" s="1639"/>
      <c r="F110" s="1444" t="str">
        <f>'4 Site'!H60</f>
        <v>Plan identifying location of preferred parking, description of charging apparatus and photos of installed equipment</v>
      </c>
      <c r="G110" s="1697">
        <f>'4 Site'!I60</f>
        <v>0</v>
      </c>
      <c r="H110" s="1637"/>
    </row>
    <row r="111" spans="1:8" ht="30" x14ac:dyDescent="0.2">
      <c r="A111" s="923" t="str">
        <f>'4 Site'!A65</f>
        <v>S5</v>
      </c>
      <c r="B111" s="1562" t="str">
        <f>'4 Site'!D65</f>
        <v>Reduce Heat Islands - Roof</v>
      </c>
      <c r="C111" s="894">
        <f>'4 Site'!B65</f>
        <v>4</v>
      </c>
      <c r="D111" s="842">
        <f>'4 Site'!C65</f>
        <v>0</v>
      </c>
      <c r="E111" s="1639"/>
      <c r="F111" s="1444" t="str">
        <f>'4 Site'!H66</f>
        <v xml:space="preserve">Provide a roof drawing with area calculations, signed approved submittal of roof materials and photos of installed roofing where possible.  </v>
      </c>
      <c r="G111" s="1697">
        <f>'4 Site'!I66</f>
        <v>0</v>
      </c>
      <c r="H111" s="1637"/>
    </row>
    <row r="112" spans="1:8" ht="30" x14ac:dyDescent="0.2">
      <c r="A112" s="923" t="str">
        <f>'4 Site'!A73</f>
        <v>S6</v>
      </c>
      <c r="B112" s="1562" t="str">
        <f>'4 Site'!D73</f>
        <v>Reduce Heat Islands - Building</v>
      </c>
      <c r="C112" s="894">
        <f>'4 Site'!B73</f>
        <v>4</v>
      </c>
      <c r="D112" s="1384">
        <f>'4 Site'!C73</f>
        <v>0</v>
      </c>
      <c r="E112" s="1639"/>
      <c r="F112" s="1444" t="str">
        <f>'4 Site'!H74</f>
        <v>Provide a cut sheet of the exterior wall coating/paint, shading calculations, and photos of building exterior.</v>
      </c>
      <c r="G112" s="1697">
        <f>'4 Site'!I74</f>
        <v>0</v>
      </c>
      <c r="H112" s="1637"/>
    </row>
    <row r="113" spans="1:8" x14ac:dyDescent="0.2">
      <c r="A113" s="1331" t="s">
        <v>658</v>
      </c>
      <c r="B113" s="2318" t="s">
        <v>665</v>
      </c>
      <c r="C113" s="2319"/>
      <c r="D113" s="2319"/>
      <c r="E113" s="2319"/>
      <c r="F113" s="2319"/>
      <c r="G113" s="1629"/>
      <c r="H113" s="1574"/>
    </row>
    <row r="114" spans="1:8" ht="16" customHeight="1" x14ac:dyDescent="0.2">
      <c r="A114" s="923" t="str">
        <f>'4 Site'!A82</f>
        <v>S7.01</v>
      </c>
      <c r="B114" s="1562" t="str">
        <f>'4 Site'!D82</f>
        <v>Less than 10 acres, less than 2 acres of impact (&lt;10&lt;2)</v>
      </c>
      <c r="C114" s="894" t="str">
        <f>'4 Site'!B82</f>
        <v>1-3</v>
      </c>
      <c r="D114" s="842">
        <f>'4 Site'!C82</f>
        <v>0</v>
      </c>
      <c r="E114" s="1639"/>
      <c r="F114" s="1444" t="str">
        <f>'4 Site'!H82</f>
        <v xml:space="preserve">Civil Engineer stormwater calculations. </v>
      </c>
      <c r="G114" s="1697">
        <f>'4 Site'!I82</f>
        <v>0</v>
      </c>
      <c r="H114" s="1637"/>
    </row>
    <row r="115" spans="1:8" ht="30" x14ac:dyDescent="0.2">
      <c r="A115" s="923" t="str">
        <f>'4 Site'!A87</f>
        <v>S7.02</v>
      </c>
      <c r="B115" s="1562" t="str">
        <f>'4 Site'!D87</f>
        <v>Standard General</v>
      </c>
      <c r="C115" s="894" t="str">
        <f>'4 Site'!B87</f>
        <v>1-3</v>
      </c>
      <c r="D115" s="842">
        <f>'4 Site'!C87</f>
        <v>0</v>
      </c>
      <c r="E115" s="1639"/>
      <c r="F115" s="1444" t="str">
        <f>'4 Site'!H87</f>
        <v>Civil Engineering stormwater calculations and narrative explaining how the design improves the water quality</v>
      </c>
      <c r="G115" s="1697">
        <f>'4 Site'!I87</f>
        <v>0</v>
      </c>
      <c r="H115" s="1637"/>
    </row>
    <row r="116" spans="1:8" ht="30" x14ac:dyDescent="0.2">
      <c r="A116" s="923" t="str">
        <f>'4 Site'!A92</f>
        <v>S7.03</v>
      </c>
      <c r="B116" s="1562" t="str">
        <f>'4 Site'!D92</f>
        <v>Treat Stormwater from adjacent sites</v>
      </c>
      <c r="C116" s="894" t="str">
        <f>'4 Site'!B92</f>
        <v>1-3</v>
      </c>
      <c r="D116" s="842">
        <f>'4 Site'!C92</f>
        <v>0</v>
      </c>
      <c r="E116" s="1639"/>
      <c r="F116" s="1444" t="str">
        <f>'4 Site'!H92</f>
        <v>Civil Engineering stormwater calculations and narrative indicating quantity and treatment of stormwater collected from adjacent sites.</v>
      </c>
      <c r="G116" s="1697">
        <f>'4 Site'!I92</f>
        <v>0</v>
      </c>
      <c r="H116" s="1637"/>
    </row>
    <row r="117" spans="1:8" ht="30" x14ac:dyDescent="0.2">
      <c r="A117" s="923" t="str">
        <f>'4 Site'!A97</f>
        <v>S7.04</v>
      </c>
      <c r="B117" s="1562" t="str">
        <f>'4 Site'!D97</f>
        <v>Littoral Vegetation of Manmade Stormwater Detention</v>
      </c>
      <c r="C117" s="894" t="str">
        <f>'4 Site'!B97</f>
        <v>1-3</v>
      </c>
      <c r="D117" s="842">
        <f>'4 Site'!C97</f>
        <v>0</v>
      </c>
      <c r="E117" s="1639"/>
      <c r="F117" s="1444" t="str">
        <f>'4 Site'!H97</f>
        <v xml:space="preserve">Plant list,  detention pond design and photos of final installed stormwater system.  </v>
      </c>
      <c r="G117" s="1697">
        <f>'4 Site'!I97</f>
        <v>0</v>
      </c>
      <c r="H117" s="1637"/>
    </row>
    <row r="118" spans="1:8" ht="45" x14ac:dyDescent="0.2">
      <c r="A118" s="923" t="str">
        <f>'4 Site'!A102</f>
        <v>S7.05</v>
      </c>
      <c r="B118" s="1562" t="str">
        <f>'4 Site'!D102</f>
        <v>Pervious Hardscape</v>
      </c>
      <c r="C118" s="894" t="str">
        <f>'4 Site'!B102</f>
        <v>1-3</v>
      </c>
      <c r="D118" s="842">
        <f>'4 Site'!C102</f>
        <v>0</v>
      </c>
      <c r="E118" s="1639"/>
      <c r="F118" s="1444" t="str">
        <f>'4 Site'!H102</f>
        <v xml:space="preserve">Site drawing with pervious hardscape identified, approved submittal of hardscape materials, percolation calculation and photos of installed hardscape.  </v>
      </c>
      <c r="G118" s="1697">
        <f>'4 Site'!I102</f>
        <v>0</v>
      </c>
      <c r="H118" s="1637"/>
    </row>
    <row r="119" spans="1:8" ht="30" x14ac:dyDescent="0.2">
      <c r="A119" s="923" t="str">
        <f>'4 Site'!A108</f>
        <v>S7.06</v>
      </c>
      <c r="B119" s="1562" t="str">
        <f>'4 Site'!D108</f>
        <v>Alternative Stormwater Detention</v>
      </c>
      <c r="C119" s="894" t="str">
        <f>'4 Site'!B108</f>
        <v>1-3</v>
      </c>
      <c r="D119" s="842">
        <f>'4 Site'!C108</f>
        <v>0</v>
      </c>
      <c r="E119" s="1639"/>
      <c r="F119" s="1444" t="str">
        <f>'4 Site'!K108</f>
        <v>Site design, stormwater calculations, construction details of low impact development designs and photos of final installed stormwater system.</v>
      </c>
      <c r="G119" s="1697">
        <f>'4 Site'!I108</f>
        <v>0</v>
      </c>
      <c r="H119" s="1637"/>
    </row>
    <row r="120" spans="1:8" x14ac:dyDescent="0.2">
      <c r="A120" s="1331" t="str">
        <f>'4 Site'!A113</f>
        <v>S8</v>
      </c>
      <c r="B120" s="2318"/>
      <c r="C120" s="2319"/>
      <c r="D120" s="2319"/>
      <c r="E120" s="2319"/>
      <c r="F120" s="2319"/>
      <c r="G120" s="1629"/>
      <c r="H120" s="1574"/>
    </row>
    <row r="121" spans="1:8" ht="15" x14ac:dyDescent="0.2">
      <c r="A121" s="858" t="str">
        <f>'4 Site'!A114</f>
        <v>S8.01</v>
      </c>
      <c r="B121" s="1562" t="str">
        <f>'4 Site'!D114</f>
        <v>Bicycle Storage</v>
      </c>
      <c r="C121" s="894">
        <f>'4 Site'!B114</f>
        <v>2</v>
      </c>
      <c r="D121" s="842">
        <f>'4 Site'!C114</f>
        <v>0</v>
      </c>
      <c r="E121" s="1639"/>
      <c r="F121" s="1444" t="str">
        <f>'4 Site'!H114</f>
        <v xml:space="preserve">Site plan identifying bike racks and cut sheet of bike racks selected. </v>
      </c>
      <c r="G121" s="1697">
        <f>'4 Site'!I114</f>
        <v>0</v>
      </c>
      <c r="H121" s="1637"/>
    </row>
    <row r="122" spans="1:8" ht="15" x14ac:dyDescent="0.2">
      <c r="A122" s="858" t="s">
        <v>1547</v>
      </c>
      <c r="B122" s="1562" t="s">
        <v>188</v>
      </c>
      <c r="C122" s="894">
        <f>'4 Site'!B115</f>
        <v>1</v>
      </c>
      <c r="D122" s="842">
        <f>'4 Site'!C115</f>
        <v>0</v>
      </c>
      <c r="E122" s="1639"/>
      <c r="F122" s="1444" t="str">
        <f>'4 Site'!H115</f>
        <v>Floor plan that identifies changing room.</v>
      </c>
      <c r="G122" s="1697">
        <f>'4 Site'!I115</f>
        <v>0</v>
      </c>
      <c r="H122" s="1637"/>
    </row>
    <row r="123" spans="1:8" ht="15" x14ac:dyDescent="0.2">
      <c r="A123" s="858" t="s">
        <v>1548</v>
      </c>
      <c r="B123" s="1562" t="s">
        <v>884</v>
      </c>
      <c r="C123" s="894">
        <f>'4 Site'!B116</f>
        <v>1</v>
      </c>
      <c r="D123" s="842">
        <f>'4 Site'!C116</f>
        <v>0</v>
      </c>
      <c r="E123" s="1639"/>
      <c r="F123" s="1444" t="str">
        <f>'4 Site'!H116</f>
        <v>Floor plan that identifies the showers.</v>
      </c>
      <c r="G123" s="1697">
        <f>'4 Site'!I116</f>
        <v>0</v>
      </c>
      <c r="H123" s="1637"/>
    </row>
    <row r="124" spans="1:8" x14ac:dyDescent="0.2">
      <c r="A124" s="1331" t="str">
        <f>'4 Site'!A117</f>
        <v>S9</v>
      </c>
      <c r="B124" s="2318" t="str">
        <f>'4 Site'!D117</f>
        <v>Exterior Lighting (not attached to building)</v>
      </c>
      <c r="C124" s="2319"/>
      <c r="D124" s="2319"/>
      <c r="E124" s="2319"/>
      <c r="F124" s="2319"/>
      <c r="G124" s="1629"/>
      <c r="H124" s="1574"/>
    </row>
    <row r="125" spans="1:8" ht="15" x14ac:dyDescent="0.2">
      <c r="A125" s="858" t="str">
        <f>'4 Site'!A118</f>
        <v>S9.01</v>
      </c>
      <c r="B125" s="1562" t="str">
        <f>'4 Site'!D118</f>
        <v>Meets Dark Sky Requirements</v>
      </c>
      <c r="C125" s="894">
        <f>'4 Site'!B118</f>
        <v>1</v>
      </c>
      <c r="D125" s="842">
        <f>'4 Site'!C118</f>
        <v>0</v>
      </c>
      <c r="E125" s="1639"/>
      <c r="F125" s="1444" t="str">
        <f>'4 Site'!H118</f>
        <v xml:space="preserve">Provide signed approved submittal and photos of installed lighting.  </v>
      </c>
      <c r="G125" s="1697">
        <f>'4 Site'!I118</f>
        <v>0</v>
      </c>
      <c r="H125" s="1637"/>
    </row>
    <row r="126" spans="1:8" ht="15" x14ac:dyDescent="0.2">
      <c r="A126" s="858" t="s">
        <v>1550</v>
      </c>
      <c r="B126" s="1562" t="str">
        <f>'4 Site'!D119</f>
        <v>Lights Provide &gt;95 lumens/watt</v>
      </c>
      <c r="C126" s="894">
        <f>'4 Site'!B119</f>
        <v>1</v>
      </c>
      <c r="D126" s="842">
        <f>'4 Site'!C119</f>
        <v>0</v>
      </c>
      <c r="E126" s="1639"/>
      <c r="F126" s="1444" t="str">
        <f>'4 Site'!H119</f>
        <v xml:space="preserve">Provide signed approved submittal and photos of installed lighting.  </v>
      </c>
      <c r="G126" s="1697">
        <f>'4 Site'!I119</f>
        <v>0</v>
      </c>
      <c r="H126" s="1637"/>
    </row>
    <row r="127" spans="1:8" ht="31" customHeight="1" x14ac:dyDescent="0.2">
      <c r="A127" s="858" t="s">
        <v>1551</v>
      </c>
      <c r="B127" s="1570" t="str">
        <f>'4 Site'!D120</f>
        <v xml:space="preserve">Lights are Solar Powered
	</v>
      </c>
      <c r="C127" s="894" t="str">
        <f>'4 Site'!B120</f>
        <v>1-3</v>
      </c>
      <c r="D127" s="842">
        <f>'4 Site'!C120</f>
        <v>0</v>
      </c>
      <c r="E127" s="1639"/>
      <c r="F127" s="1444" t="str">
        <f>'4 Site'!H120</f>
        <v>Cut sheets of lighting fixtures selected and a copy of the landscape plan that indicates mature growth does not obstruct lights.</v>
      </c>
      <c r="G127" s="1697">
        <f>'4 Site'!I120</f>
        <v>0</v>
      </c>
      <c r="H127" s="1637"/>
    </row>
    <row r="128" spans="1:8" ht="61" thickBot="1" x14ac:dyDescent="0.25">
      <c r="A128" s="858" t="s">
        <v>1552</v>
      </c>
      <c r="B128" s="1570" t="str">
        <f>'4 Site'!D124</f>
        <v>Exterior lighting is on timers or daylight sensors</v>
      </c>
      <c r="C128" s="894">
        <f>'4 Site'!B124</f>
        <v>1</v>
      </c>
      <c r="D128" s="896">
        <f>'4 Site'!C124</f>
        <v>0</v>
      </c>
      <c r="E128" s="1643"/>
      <c r="F128" s="1456" t="str">
        <f>'4 Site'!H124</f>
        <v xml:space="preserve">Provide approved submittal of sensors or timer or lighting submittal indicting sensors are integral to lights.  Include Site plan with location of daylight/motion sensors.  Provide photos of installed sensors and installed lighting.   </v>
      </c>
      <c r="G128" s="1697">
        <f>'4 Site'!I124</f>
        <v>0</v>
      </c>
      <c r="H128" s="1637"/>
    </row>
    <row r="129" spans="1:8" ht="30" x14ac:dyDescent="0.2">
      <c r="A129" s="923"/>
      <c r="B129" s="1571"/>
      <c r="C129" s="1167" t="s">
        <v>1710</v>
      </c>
      <c r="D129" s="842" t="s">
        <v>1704</v>
      </c>
      <c r="E129" s="842" t="s">
        <v>1707</v>
      </c>
      <c r="F129" s="1444"/>
      <c r="G129" s="1699"/>
      <c r="H129" s="1637"/>
    </row>
    <row r="130" spans="1:8" s="1429" customFormat="1" ht="16" x14ac:dyDescent="0.2">
      <c r="A130" s="1427" t="s">
        <v>1004</v>
      </c>
      <c r="B130" s="1568"/>
      <c r="C130" s="1431">
        <f>'5 Health'!B6</f>
        <v>58</v>
      </c>
      <c r="D130" s="1428">
        <f t="shared" ref="D130:E130" si="1">SUM(SUM(D131:D160))</f>
        <v>0</v>
      </c>
      <c r="E130" s="1428">
        <f t="shared" si="1"/>
        <v>0</v>
      </c>
      <c r="F130" s="1428"/>
      <c r="G130" s="1628"/>
      <c r="H130" s="1599"/>
    </row>
    <row r="131" spans="1:8" ht="70" customHeight="1" x14ac:dyDescent="0.2">
      <c r="A131" s="1425" t="str">
        <f>'5 Health'!A9</f>
        <v>Prereq 1</v>
      </c>
      <c r="B131" s="1569" t="str">
        <f>'5 Health'!D9</f>
        <v>Environmental Tobacco Smoke (ETS) Control</v>
      </c>
      <c r="C131" s="894" t="s">
        <v>1711</v>
      </c>
      <c r="D131" s="1525" t="str">
        <f>'5 Health'!C9</f>
        <v xml:space="preserve"> </v>
      </c>
      <c r="E131" s="1639"/>
      <c r="F131" s="1444" t="str">
        <f>'5 Health'!H9</f>
        <v>Photos of no smoking signs installed at all main building entrances are required.  If smoking is allowed on the site, please provide dimensioned site plan indicating designated smoking area indicating the distances to doors and intakes.  If no smoking campus or building, please provide the written policy.</v>
      </c>
      <c r="G131" s="1697">
        <f>'5 Health'!I9</f>
        <v>0</v>
      </c>
      <c r="H131" s="1637"/>
    </row>
    <row r="132" spans="1:8" ht="45" x14ac:dyDescent="0.2">
      <c r="A132" s="1425" t="str">
        <f>'5 Health'!A10</f>
        <v>Prereq 2</v>
      </c>
      <c r="B132" s="1569" t="str">
        <f>'5 Health'!D10</f>
        <v>Indoor Air Quality (IAQ) Management Plan, During Construction</v>
      </c>
      <c r="C132" s="894" t="s">
        <v>1711</v>
      </c>
      <c r="D132" s="1525" t="str">
        <f>'5 Health'!C10</f>
        <v xml:space="preserve"> </v>
      </c>
      <c r="E132" s="1639"/>
      <c r="F132" s="1444" t="str">
        <f>'5 Health'!H10</f>
        <v xml:space="preserve">Provide copy of the specifications indicating use of SMACNA guidelines, a copy of the written Indoor Air Quality Management (IAQ) Plan and photos of the IAQ procedures in place during construction.    </v>
      </c>
      <c r="G132" s="1697">
        <f>'5 Health'!I10</f>
        <v>0</v>
      </c>
      <c r="H132" s="1637"/>
    </row>
    <row r="133" spans="1:8" x14ac:dyDescent="0.2">
      <c r="A133" s="1331" t="str">
        <f>'5 Health'!A11</f>
        <v>H1</v>
      </c>
      <c r="B133" s="2318" t="str">
        <f>'5 Health'!D11</f>
        <v>Protect, Monitor, and Remediate Poor IAQ</v>
      </c>
      <c r="C133" s="2319"/>
      <c r="D133" s="2319"/>
      <c r="E133" s="2319"/>
      <c r="F133" s="2319"/>
      <c r="G133" s="1629"/>
      <c r="H133" s="1574"/>
    </row>
    <row r="134" spans="1:8" ht="45" x14ac:dyDescent="0.2">
      <c r="A134" s="858" t="str">
        <f>'5 Health'!A12</f>
        <v>H1.01</v>
      </c>
      <c r="B134" s="1562" t="str">
        <f>'5 Health'!D12</f>
        <v>Carbon Dioxide</v>
      </c>
      <c r="C134" s="894">
        <f>'5 Health'!B12</f>
        <v>1</v>
      </c>
      <c r="D134" s="842">
        <f>'5 Health'!C12</f>
        <v>0</v>
      </c>
      <c r="E134" s="1639"/>
      <c r="F134" s="1444" t="str">
        <f>'5 Health'!H12</f>
        <v>Provide copy of approved submittal of equipment provided, plans indicating installed locations.  Mechanical engineer may provide a brief narrative indicating system design and function.</v>
      </c>
      <c r="G134" s="1697">
        <f>'5 Health'!I12</f>
        <v>0</v>
      </c>
      <c r="H134" s="1637"/>
    </row>
    <row r="135" spans="1:8" ht="60" x14ac:dyDescent="0.2">
      <c r="A135" s="858" t="str">
        <f>'5 Health'!A13</f>
        <v>H1.02</v>
      </c>
      <c r="B135" s="1562" t="str">
        <f>'5 Health'!D13</f>
        <v>Humidity Monitoring &amp; Control</v>
      </c>
      <c r="C135" s="894">
        <f>'5 Health'!B13</f>
        <v>5</v>
      </c>
      <c r="D135" s="842">
        <f>'5 Health'!C13</f>
        <v>0</v>
      </c>
      <c r="E135" s="1639"/>
      <c r="F135" s="1444" t="str">
        <f>'5 Health'!H13</f>
        <v xml:space="preserve">Provide a copy of the signed approved submittal of the equipment used for dehumidification.  The mechanical engineer must provide calculations and narrative describing the removal of latent heat and humidity range that will be maintained by the system.    </v>
      </c>
      <c r="G135" s="1697">
        <f>'5 Health'!I13</f>
        <v>0</v>
      </c>
      <c r="H135" s="1637"/>
    </row>
    <row r="136" spans="1:8" ht="30" x14ac:dyDescent="0.2">
      <c r="A136" s="858" t="str">
        <f>'5 Health'!A14</f>
        <v>H1.03</v>
      </c>
      <c r="B136" s="1562" t="str">
        <f>'5 Health'!D14</f>
        <v>Building Entrance - Outdoor Pollutants</v>
      </c>
      <c r="C136" s="894">
        <f>'5 Health'!B14</f>
        <v>1</v>
      </c>
      <c r="D136" s="842">
        <f>'5 Health'!C14</f>
        <v>0</v>
      </c>
      <c r="E136" s="1639"/>
      <c r="F136" s="1444" t="str">
        <f>'5 Health'!H14</f>
        <v xml:space="preserve">Provide construction detail of the system installed and photos or photos of installed mats and a copy of the maintenance plan/contract.   </v>
      </c>
      <c r="G136" s="1697">
        <f>'5 Health'!I14</f>
        <v>0</v>
      </c>
      <c r="H136" s="1637"/>
    </row>
    <row r="137" spans="1:8" ht="30" x14ac:dyDescent="0.2">
      <c r="A137" s="858" t="str">
        <f>'5 Health'!A15</f>
        <v>H1.04</v>
      </c>
      <c r="B137" s="1562" t="str">
        <f>'5 Health'!D15</f>
        <v>Building Entrance - Covered Entrance</v>
      </c>
      <c r="C137" s="894" t="str">
        <f>'5 Health'!B15</f>
        <v>1-2</v>
      </c>
      <c r="D137" s="842">
        <f>'5 Health'!C15</f>
        <v>0</v>
      </c>
      <c r="E137" s="1639"/>
      <c r="F137" s="1444" t="str">
        <f>'5 Health'!H15</f>
        <v>Provide a copy of the dimensioned plan indicating the covered entrance and the square footage of the entrance cover.</v>
      </c>
      <c r="G137" s="1697">
        <f>'5 Health'!I15</f>
        <v>0</v>
      </c>
      <c r="H137" s="1637"/>
    </row>
    <row r="138" spans="1:8" x14ac:dyDescent="0.2">
      <c r="A138" s="1331" t="str">
        <f>'5 Health'!A16</f>
        <v>H1.05</v>
      </c>
      <c r="B138" s="2323" t="s">
        <v>264</v>
      </c>
      <c r="C138" s="2324"/>
      <c r="D138" s="2324"/>
      <c r="E138" s="2324"/>
      <c r="F138" s="2324"/>
      <c r="G138" s="1629"/>
      <c r="H138" s="1574"/>
    </row>
    <row r="139" spans="1:8" ht="15" x14ac:dyDescent="0.2">
      <c r="A139" s="858" t="str">
        <f>'5 Health'!A17</f>
        <v>H1.05.01</v>
      </c>
      <c r="B139" s="1562" t="str">
        <f>'5 Health'!D17</f>
        <v>Common Areas</v>
      </c>
      <c r="C139" s="894" t="str">
        <f>'5 Health'!B17</f>
        <v>1-6</v>
      </c>
      <c r="D139" s="842">
        <f>'5 Health'!C17</f>
        <v>0</v>
      </c>
      <c r="E139" s="1639"/>
      <c r="F139" s="1444" t="str">
        <f>'5 Health'!H18</f>
        <v xml:space="preserve">Cut sheet of air filter system.  </v>
      </c>
      <c r="G139" s="1697">
        <f>'5 Health'!I16</f>
        <v>0</v>
      </c>
      <c r="H139" s="1637"/>
    </row>
    <row r="140" spans="1:8" ht="15" x14ac:dyDescent="0.2">
      <c r="A140" s="858" t="str">
        <f>'5 Health'!A23</f>
        <v>H1.05.02</v>
      </c>
      <c r="B140" s="1562" t="str">
        <f>'5 Health'!D23</f>
        <v>Tenant Spaces</v>
      </c>
      <c r="C140" s="894" t="str">
        <f>'5 Health'!B23</f>
        <v>1-6</v>
      </c>
      <c r="D140" s="842">
        <f>'5 Health'!C23</f>
        <v>0</v>
      </c>
      <c r="E140" s="1639"/>
      <c r="F140" s="1444" t="str">
        <f>'5 Health'!H24</f>
        <v xml:space="preserve">Cut sheet of air filter system.  </v>
      </c>
      <c r="G140" s="1697">
        <f>'5 Health'!I23</f>
        <v>0</v>
      </c>
      <c r="H140" s="1637"/>
    </row>
    <row r="141" spans="1:8" ht="30" x14ac:dyDescent="0.2">
      <c r="A141" s="858" t="str">
        <f>'5 Health'!A29</f>
        <v>H1.06</v>
      </c>
      <c r="B141" s="1562" t="str">
        <f>'5 Health'!D29</f>
        <v>Chemical and Cleaning Product Storage</v>
      </c>
      <c r="C141" s="894">
        <f>'5 Health'!B29</f>
        <v>1</v>
      </c>
      <c r="D141" s="842">
        <f>'5 Health'!C29</f>
        <v>0</v>
      </c>
      <c r="E141" s="1639"/>
      <c r="F141" s="1444" t="str">
        <f>'5 Health'!H29</f>
        <v>Provide for the effective delivery and mixing of fresh air to support the health, safety, comfort and well-being of building occupants</v>
      </c>
      <c r="G141" s="1697">
        <f>'5 Health'!I29</f>
        <v>0</v>
      </c>
      <c r="H141" s="1637"/>
    </row>
    <row r="142" spans="1:8" ht="15" x14ac:dyDescent="0.2">
      <c r="A142" s="858" t="str">
        <f>'5 Health'!A30</f>
        <v>H1.07</v>
      </c>
      <c r="B142" s="1562" t="str">
        <f>'5 Health'!D30</f>
        <v xml:space="preserve">Radon Mitigation </v>
      </c>
      <c r="C142" s="894">
        <f>'5 Health'!B30</f>
        <v>1</v>
      </c>
      <c r="D142" s="842">
        <f>'5 Health'!C30</f>
        <v>0</v>
      </c>
      <c r="E142" s="1639"/>
      <c r="F142" s="1444" t="str">
        <f>'5 Health'!H30</f>
        <v>Construction detail and photos of installed system</v>
      </c>
      <c r="G142" s="1697">
        <f>'5 Health'!I30</f>
        <v>0</v>
      </c>
      <c r="H142" s="1637"/>
    </row>
    <row r="143" spans="1:8" ht="30" x14ac:dyDescent="0.2">
      <c r="A143" s="858" t="str">
        <f>'5 Health'!A31</f>
        <v>H1.08</v>
      </c>
      <c r="B143" s="1562" t="str">
        <f>'5 Health'!D31</f>
        <v>Pre-Occupancy IAQ testing</v>
      </c>
      <c r="C143" s="894">
        <f>'5 Health'!B31</f>
        <v>1</v>
      </c>
      <c r="D143" s="842">
        <f>'5 Health'!C31</f>
        <v>0</v>
      </c>
      <c r="E143" s="1639"/>
      <c r="F143" s="1444" t="str">
        <f>'5 Health'!H31</f>
        <v>Copy of the IAQ testing results indicating that the maximum chemical contaminant concentration requirements are not exceeded.</v>
      </c>
      <c r="G143" s="1697">
        <f>'5 Health'!I31</f>
        <v>0</v>
      </c>
      <c r="H143" s="1637"/>
    </row>
    <row r="144" spans="1:8" x14ac:dyDescent="0.2">
      <c r="A144" s="1331" t="s">
        <v>701</v>
      </c>
      <c r="B144" s="2318" t="s">
        <v>191</v>
      </c>
      <c r="C144" s="2319"/>
      <c r="D144" s="2319"/>
      <c r="E144" s="2319"/>
      <c r="F144" s="2319"/>
      <c r="G144" s="1629"/>
      <c r="H144" s="1574"/>
    </row>
    <row r="145" spans="1:8" ht="45" x14ac:dyDescent="0.2">
      <c r="A145" s="858" t="str">
        <f>'5 Health'!A33</f>
        <v>H2.01</v>
      </c>
      <c r="B145" s="1562" t="str">
        <f>'5 Health'!D33</f>
        <v>Adhesives &amp; Sealants</v>
      </c>
      <c r="C145" s="894">
        <f>'5 Health'!B33</f>
        <v>1</v>
      </c>
      <c r="D145" s="842">
        <f>'5 Health'!C33</f>
        <v>0</v>
      </c>
      <c r="E145" s="1639"/>
      <c r="F145" s="1378" t="s">
        <v>1592</v>
      </c>
      <c r="G145" s="1697">
        <f>'5 Health'!I33</f>
        <v>0</v>
      </c>
      <c r="H145" s="1637"/>
    </row>
    <row r="146" spans="1:8" ht="45" x14ac:dyDescent="0.2">
      <c r="A146" s="858" t="str">
        <f>'5 Health'!A34</f>
        <v>H2.02</v>
      </c>
      <c r="B146" s="1562" t="str">
        <f>'5 Health'!D34</f>
        <v>Paints &amp; Coatings</v>
      </c>
      <c r="C146" s="894">
        <f>'5 Health'!B34</f>
        <v>1</v>
      </c>
      <c r="D146" s="842">
        <f>'5 Health'!C34</f>
        <v>0</v>
      </c>
      <c r="E146" s="1639"/>
      <c r="F146" s="1378" t="s">
        <v>1675</v>
      </c>
      <c r="G146" s="1697">
        <f>'5 Health'!I34</f>
        <v>0</v>
      </c>
      <c r="H146" s="1637"/>
    </row>
    <row r="147" spans="1:8" ht="15" x14ac:dyDescent="0.2">
      <c r="A147" s="858" t="str">
        <f>'5 Health'!A35</f>
        <v>H2.03</v>
      </c>
      <c r="B147" s="1562" t="str">
        <f>'5 Health'!D35</f>
        <v>Carpet Systems</v>
      </c>
      <c r="C147" s="894" t="str">
        <f>'5 Health'!B35</f>
        <v>1-2</v>
      </c>
      <c r="D147" s="842">
        <f>'5 Health'!C35</f>
        <v>0</v>
      </c>
      <c r="E147" s="1639"/>
      <c r="F147" s="1378" t="s">
        <v>1676</v>
      </c>
      <c r="G147" s="1697">
        <f>'5 Health'!I35</f>
        <v>0</v>
      </c>
      <c r="H147" s="1637"/>
    </row>
    <row r="148" spans="1:8" ht="15" x14ac:dyDescent="0.2">
      <c r="A148" s="858" t="str">
        <f>'5 Health'!A36</f>
        <v>H2.04</v>
      </c>
      <c r="B148" s="1562" t="str">
        <f>'5 Health'!D36</f>
        <v xml:space="preserve">Healthy Flooring </v>
      </c>
      <c r="C148" s="894">
        <f>'5 Health'!B36</f>
        <v>1</v>
      </c>
      <c r="D148" s="842">
        <f>'5 Health'!C36</f>
        <v>0</v>
      </c>
      <c r="E148" s="1639"/>
      <c r="F148" s="1378" t="str">
        <f>'5 Health'!H36</f>
        <v>Cut sheets of flooring selections.</v>
      </c>
      <c r="G148" s="1697">
        <f>'5 Health'!I36</f>
        <v>0</v>
      </c>
      <c r="H148" s="1637"/>
    </row>
    <row r="149" spans="1:8" ht="70" customHeight="1" x14ac:dyDescent="0.2">
      <c r="A149" s="858" t="str">
        <f>'5 Health'!A37</f>
        <v>H2.05</v>
      </c>
      <c r="B149" s="1562" t="str">
        <f>'5 Health'!D37</f>
        <v>Composite Wood and Agrifiber</v>
      </c>
      <c r="C149" s="894">
        <f>'5 Health'!B37</f>
        <v>1</v>
      </c>
      <c r="D149" s="842">
        <f>'5 Health'!C37</f>
        <v>0</v>
      </c>
      <c r="E149" s="1639"/>
      <c r="F149" s="1378" t="str">
        <f>'5 Health'!H37</f>
        <v>Provide signed approved submittal for installed products and manufacturers catalog cut sheet for each composite wood or agrifiber product used in the building indicating that the bonding agent used in each product contains no added urea-formaldehyde.  Also provide photos of installed wood and agrifiber products</v>
      </c>
      <c r="G149" s="1697">
        <f>'5 Health'!I37</f>
        <v>0</v>
      </c>
      <c r="H149" s="1637"/>
    </row>
    <row r="150" spans="1:8" ht="45" x14ac:dyDescent="0.2">
      <c r="A150" s="858" t="str">
        <f>'5 Health'!A38</f>
        <v>H2.06</v>
      </c>
      <c r="B150" s="1562" t="str">
        <f>'5 Health'!D38</f>
        <v>Insulation</v>
      </c>
      <c r="C150" s="894" t="str">
        <f>'5 Health'!B38</f>
        <v>1-3</v>
      </c>
      <c r="D150" s="842">
        <f>'5 Health'!C38</f>
        <v>0</v>
      </c>
      <c r="E150" s="1639"/>
      <c r="F150" s="1378" t="s">
        <v>1678</v>
      </c>
      <c r="G150" s="1697">
        <f>'5 Health'!I38</f>
        <v>0</v>
      </c>
      <c r="H150" s="1637"/>
    </row>
    <row r="151" spans="1:8" ht="30" x14ac:dyDescent="0.2">
      <c r="A151" s="858" t="str">
        <f>'5 Health'!A39</f>
        <v>H2.07</v>
      </c>
      <c r="B151" s="1562" t="str">
        <f>'5 Health'!D39</f>
        <v xml:space="preserve">Green Cleaning - Environmentally Friendly Maintenance - Green Cleaning Products in Common Areas </v>
      </c>
      <c r="C151" s="894">
        <f>'5 Health'!B39</f>
        <v>2</v>
      </c>
      <c r="D151" s="842">
        <f>'5 Health'!C39</f>
        <v>0</v>
      </c>
      <c r="E151" s="1639"/>
      <c r="F151" s="1378" t="str">
        <f>'5 Health'!H39</f>
        <v>Provide a list of approved cleaning products for the building</v>
      </c>
      <c r="G151" s="1697">
        <f>'5 Health'!I39</f>
        <v>0</v>
      </c>
      <c r="H151" s="1637"/>
    </row>
    <row r="152" spans="1:8" ht="15" x14ac:dyDescent="0.2">
      <c r="A152" s="858" t="str">
        <f>'5 Health'!A40</f>
        <v>H2.08</v>
      </c>
      <c r="B152" s="1562" t="str">
        <f>'5 Health'!D40</f>
        <v xml:space="preserve">Furniture Fixtures and Equipment </v>
      </c>
      <c r="C152" s="894">
        <f>'5 Health'!B40</f>
        <v>2</v>
      </c>
      <c r="D152" s="842">
        <f>'5 Health'!C40</f>
        <v>0</v>
      </c>
      <c r="E152" s="1639"/>
      <c r="F152" s="1378" t="str">
        <f>'5 Health'!H40</f>
        <v>Provide documentation of furniture purchased and furniture certification</v>
      </c>
      <c r="G152" s="1697">
        <f>'5 Health'!I40</f>
        <v>0</v>
      </c>
      <c r="H152" s="1637"/>
    </row>
    <row r="153" spans="1:8" x14ac:dyDescent="0.2">
      <c r="A153" s="1331" t="str">
        <f>'5 Health'!A41</f>
        <v>H3</v>
      </c>
      <c r="B153" s="2318" t="str">
        <f>'5 Health'!D41</f>
        <v>System Controls</v>
      </c>
      <c r="C153" s="2319"/>
      <c r="D153" s="2319"/>
      <c r="E153" s="2319"/>
      <c r="F153" s="2319"/>
      <c r="G153" s="1629"/>
      <c r="H153" s="1574"/>
    </row>
    <row r="154" spans="1:8" ht="42" customHeight="1" x14ac:dyDescent="0.2">
      <c r="A154" s="923" t="str">
        <f>'5 Health'!A42</f>
        <v>H3.01</v>
      </c>
      <c r="B154" s="1562" t="str">
        <f>'5 Health'!D42</f>
        <v>Lighting</v>
      </c>
      <c r="C154" s="894" t="str">
        <f>'5 Health'!B42</f>
        <v>1-4</v>
      </c>
      <c r="D154" s="842">
        <f>'5 Health'!C42</f>
        <v>0</v>
      </c>
      <c r="E154" s="1639"/>
      <c r="F154" s="1444" t="str">
        <f>'5 Health'!H42</f>
        <v xml:space="preserve">Provide the building floorplan indicating lighting controls, a narrative explaining how occupants can control their immediate environment and cut sheets of lighting selections.  </v>
      </c>
      <c r="G154" s="1697">
        <f>'5 Health'!I42</f>
        <v>0</v>
      </c>
      <c r="H154" s="1637"/>
    </row>
    <row r="155" spans="1:8" ht="30" x14ac:dyDescent="0.2">
      <c r="A155" s="923" t="str">
        <f>'5 Health'!A48</f>
        <v>H3.02</v>
      </c>
      <c r="B155" s="1562" t="str">
        <f>'5 Health'!D48</f>
        <v>Thermal Comfort</v>
      </c>
      <c r="C155" s="894" t="str">
        <f>'5 Health'!B48</f>
        <v>1-4</v>
      </c>
      <c r="D155" s="842">
        <f>'5 Health'!C48</f>
        <v>0</v>
      </c>
      <c r="E155" s="1639"/>
      <c r="F155" s="1444" t="str">
        <f>'5 Health'!H48</f>
        <v>Provide a narrative from the mechanical engineer explaining how the project complies with ASHRAE Standard 55-1992, Addenda 1995.</v>
      </c>
      <c r="G155" s="1697">
        <f>'5 Health'!I48</f>
        <v>0</v>
      </c>
      <c r="H155" s="1637"/>
    </row>
    <row r="156" spans="1:8" x14ac:dyDescent="0.2">
      <c r="A156" s="1331" t="str">
        <f>'5 Health'!A54</f>
        <v>H4</v>
      </c>
      <c r="B156" s="2318" t="str">
        <f>'5 Health'!D54</f>
        <v>Productive Work Environment</v>
      </c>
      <c r="C156" s="2319"/>
      <c r="D156" s="2319"/>
      <c r="E156" s="2319"/>
      <c r="F156" s="2319"/>
      <c r="G156" s="1629"/>
      <c r="H156" s="1574"/>
    </row>
    <row r="157" spans="1:8" ht="45" x14ac:dyDescent="0.2">
      <c r="A157" s="923" t="str">
        <f>'5 Health'!A55</f>
        <v>H4.01</v>
      </c>
      <c r="B157" s="1562" t="str">
        <f>'5 Health'!D55</f>
        <v>Daylighting</v>
      </c>
      <c r="C157" s="894" t="str">
        <f>'5 Health'!B55</f>
        <v>1-4</v>
      </c>
      <c r="D157" s="842">
        <f>'5 Health'!C55</f>
        <v>0</v>
      </c>
      <c r="E157" s="1074"/>
      <c r="F157" s="1444" t="str">
        <f>'5 Health'!J55</f>
        <v xml:space="preserve">Provide plans specifying the daylit areas and daylighting calculations for occupied spaces.  For core and shell buildings, provide the window to wall ratio calculations.  </v>
      </c>
      <c r="G157" s="1697">
        <f>'5 Health'!I55</f>
        <v>0</v>
      </c>
      <c r="H157" s="1637"/>
    </row>
    <row r="158" spans="1:8" ht="30" x14ac:dyDescent="0.2">
      <c r="A158" s="923" t="str">
        <f>'5 Health'!A60</f>
        <v>H4.02</v>
      </c>
      <c r="B158" s="1562" t="str">
        <f>'5 Health'!D60</f>
        <v>Acoustics</v>
      </c>
      <c r="C158" s="894" t="str">
        <f>'5 Health'!B60</f>
        <v>1-4</v>
      </c>
      <c r="D158" s="842">
        <f>'5 Health'!C60</f>
        <v>0</v>
      </c>
      <c r="E158" s="1639"/>
      <c r="F158" s="1444" t="str">
        <f>'5 Health'!J60</f>
        <v xml:space="preserve">Provide cut sheets for the wall assembly and fenestration indicating the STC ratings.  </v>
      </c>
      <c r="G158" s="1697">
        <f>'5 Health'!I48</f>
        <v>0</v>
      </c>
      <c r="H158" s="1637"/>
    </row>
    <row r="159" spans="1:8" ht="45" x14ac:dyDescent="0.2">
      <c r="A159" s="923" t="str">
        <f>'5 Health'!A68</f>
        <v>H4.03</v>
      </c>
      <c r="B159" s="1562" t="str">
        <f>'5 Health'!D68</f>
        <v>Views</v>
      </c>
      <c r="C159" s="894" t="str">
        <f>'5 Health'!B68</f>
        <v>1-4</v>
      </c>
      <c r="D159" s="842">
        <f>'5 Health'!C68</f>
        <v>0</v>
      </c>
      <c r="E159" s="1074"/>
      <c r="F159" s="1444" t="str">
        <f>'5 Health'!J68</f>
        <v xml:space="preserve">Provide a furniture plan of the building; indicate the location of building occupants and their line of site to the outdoors.  For core and shell buildings, provide the window to wall ratio calculations.  </v>
      </c>
      <c r="G159" s="1697">
        <f>'5 Health'!I68</f>
        <v>0</v>
      </c>
      <c r="H159" s="1637"/>
    </row>
    <row r="160" spans="1:8" ht="31" thickBot="1" x14ac:dyDescent="0.25">
      <c r="A160" s="923" t="str">
        <f>'5 Health'!A74</f>
        <v>H4.04</v>
      </c>
      <c r="B160" s="1566" t="str">
        <f>'5 Health'!D74</f>
        <v>Outdoor space provided for employees</v>
      </c>
      <c r="C160" s="895">
        <f>'5 Health'!B74</f>
        <v>1</v>
      </c>
      <c r="D160" s="896">
        <f>'5 Health'!C74</f>
        <v>0</v>
      </c>
      <c r="E160" s="1643"/>
      <c r="F160" s="1456" t="str">
        <f>'5 Health'!H74</f>
        <v>Provide a site plan indicating outdoor space, type of cover, square footage and photos.</v>
      </c>
      <c r="G160" s="1697">
        <f>'5 Health'!I74</f>
        <v>0</v>
      </c>
      <c r="H160" s="1637"/>
    </row>
    <row r="161" spans="1:8" ht="15" thickBot="1" x14ac:dyDescent="0.25">
      <c r="A161" s="923"/>
      <c r="B161" s="90"/>
      <c r="C161" s="93"/>
      <c r="D161" s="93"/>
      <c r="E161" s="93"/>
      <c r="F161" s="4"/>
      <c r="G161" s="1699"/>
      <c r="H161" s="1637"/>
    </row>
    <row r="162" spans="1:8" ht="30" x14ac:dyDescent="0.2">
      <c r="A162" s="923"/>
      <c r="B162" s="1571"/>
      <c r="C162" s="1167" t="s">
        <v>1710</v>
      </c>
      <c r="D162" s="842" t="s">
        <v>1704</v>
      </c>
      <c r="E162" s="842" t="s">
        <v>1707</v>
      </c>
      <c r="F162" s="1444"/>
      <c r="G162" s="1699"/>
      <c r="H162" s="1637"/>
    </row>
    <row r="163" spans="1:8" s="1429" customFormat="1" ht="16" x14ac:dyDescent="0.2">
      <c r="A163" s="1427" t="s">
        <v>1030</v>
      </c>
      <c r="B163" s="1568"/>
      <c r="C163" s="1432">
        <f>'6 Materials'!B6</f>
        <v>39</v>
      </c>
      <c r="D163" s="1428">
        <f>SUM(D164:D181)</f>
        <v>0</v>
      </c>
      <c r="E163" s="1428">
        <f>SUM(E164:E181)</f>
        <v>0</v>
      </c>
      <c r="F163" s="1428"/>
      <c r="G163" s="1628"/>
      <c r="H163" s="1599"/>
    </row>
    <row r="164" spans="1:8" x14ac:dyDescent="0.2">
      <c r="A164" s="1331" t="str">
        <f>'6 Materials'!A7</f>
        <v>M1</v>
      </c>
      <c r="B164" s="2318" t="s">
        <v>756</v>
      </c>
      <c r="C164" s="2319"/>
      <c r="D164" s="2319"/>
      <c r="E164" s="2319"/>
      <c r="F164" s="2319"/>
      <c r="G164" s="1629"/>
      <c r="H164" s="1574"/>
    </row>
    <row r="165" spans="1:8" ht="30" x14ac:dyDescent="0.2">
      <c r="A165" s="923" t="str">
        <f>'6 Materials'!A8</f>
        <v>M1.01</v>
      </c>
      <c r="B165" s="1562" t="str">
        <f>'6 Materials'!D8</f>
        <v>Remodel Existing Building</v>
      </c>
      <c r="C165" s="894" t="str">
        <f>'6 Materials'!B8</f>
        <v>1-10</v>
      </c>
      <c r="D165" s="842">
        <f>'6 Materials'!C8</f>
        <v>0</v>
      </c>
      <c r="E165" s="1639"/>
      <c r="F165" s="1444" t="str">
        <f>'6 Materials'!H8</f>
        <v xml:space="preserve">Floor plan of existing building, demolition plan, and new building floor plan.   </v>
      </c>
      <c r="G165" s="1697">
        <f>'6 Materials'!I8</f>
        <v>0</v>
      </c>
      <c r="H165" s="1637"/>
    </row>
    <row r="166" spans="1:8" ht="30" x14ac:dyDescent="0.2">
      <c r="A166" s="923" t="str">
        <f>'6 Materials'!A9</f>
        <v>M1.02</v>
      </c>
      <c r="B166" s="1562" t="str">
        <f>'6 Materials'!D9</f>
        <v>Recycled Content</v>
      </c>
      <c r="C166" s="894" t="str">
        <f>'6 Materials'!B9</f>
        <v>1-4</v>
      </c>
      <c r="D166" s="842">
        <f>'6 Materials'!C9</f>
        <v>0</v>
      </c>
      <c r="E166" s="1639"/>
      <c r="F166" s="1444" t="str">
        <f>'6 Materials'!H9</f>
        <v xml:space="preserve">Submit the completed materials checklist and supporting documentation of the percentages claimed including budget documentation.  </v>
      </c>
      <c r="G166" s="1697">
        <f>'6 Materials'!I9</f>
        <v>0</v>
      </c>
      <c r="H166" s="1637"/>
    </row>
    <row r="167" spans="1:8" ht="45" x14ac:dyDescent="0.2">
      <c r="A167" s="923" t="str">
        <f>'6 Materials'!A15</f>
        <v>M1.03</v>
      </c>
      <c r="B167" s="1562" t="str">
        <f>'6 Materials'!D15</f>
        <v>Rapidly Renewable Materials</v>
      </c>
      <c r="C167" s="894">
        <f>'6 Materials'!B15</f>
        <v>1</v>
      </c>
      <c r="D167" s="842">
        <f>'6 Materials'!C15</f>
        <v>0</v>
      </c>
      <c r="E167" s="1639"/>
      <c r="F167" s="1444" t="str">
        <f>'6 Materials'!H15</f>
        <v xml:space="preserve">Complete the Materials Spreadsheet in the checklist.  Provide approved submittals for materials and documentation of the products rapidly renewable content.  </v>
      </c>
      <c r="G167" s="1697">
        <f>'6 Materials'!I15</f>
        <v>0</v>
      </c>
      <c r="H167" s="1637"/>
    </row>
    <row r="168" spans="1:8" ht="60" x14ac:dyDescent="0.2">
      <c r="A168" s="923" t="str">
        <f>'6 Materials'!A17</f>
        <v>M1.04</v>
      </c>
      <c r="B168" s="1562" t="str">
        <f>'6 Materials'!D17</f>
        <v>Certified Wood</v>
      </c>
      <c r="C168" s="894" t="str">
        <f>'6 Materials'!B17</f>
        <v>1-3</v>
      </c>
      <c r="D168" s="842">
        <f>'6 Materials'!C17</f>
        <v>0</v>
      </c>
      <c r="E168" s="1639"/>
      <c r="F168" s="1444" t="str">
        <f>'6 Materials'!K17</f>
        <v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v>
      </c>
      <c r="G168" s="1697">
        <f>'6 Materials'!I17</f>
        <v>0</v>
      </c>
      <c r="H168" s="1637"/>
    </row>
    <row r="169" spans="1:8" ht="15" x14ac:dyDescent="0.2">
      <c r="A169" s="923" t="str">
        <f>'6 Materials'!A22</f>
        <v>M1.05</v>
      </c>
      <c r="B169" s="1562" t="str">
        <f>'6 Materials'!D22</f>
        <v>Biobased Materials</v>
      </c>
      <c r="C169" s="894">
        <f>'6 Materials'!B22</f>
        <v>1</v>
      </c>
      <c r="D169" s="842">
        <f>'6 Materials'!C22</f>
        <v>0</v>
      </c>
      <c r="E169" s="1639"/>
      <c r="F169" s="1444" t="str">
        <f>'6 Materials'!H22</f>
        <v xml:space="preserve">Submit signed approved submittal and photos of installed materials.  </v>
      </c>
      <c r="G169" s="1697">
        <f>'6 Materials'!I22</f>
        <v>0</v>
      </c>
      <c r="H169" s="1637"/>
    </row>
    <row r="170" spans="1:8" ht="15" x14ac:dyDescent="0.2">
      <c r="A170" s="923" t="str">
        <f>'6 Materials'!A23</f>
        <v>M1.06</v>
      </c>
      <c r="B170" s="1562" t="str">
        <f>'6 Materials'!D23</f>
        <v>Resource Efficient or Panelized Wall Systems</v>
      </c>
      <c r="C170" s="894">
        <f>'6 Materials'!B23</f>
        <v>2</v>
      </c>
      <c r="D170" s="842">
        <f>'6 Materials'!C23</f>
        <v>0</v>
      </c>
      <c r="E170" s="1639"/>
      <c r="F170" s="1444" t="str">
        <f>'6 Materials'!H23</f>
        <v>Photo, detailed plans, or material cut sheets.</v>
      </c>
      <c r="G170" s="1697">
        <f>'6 Materials'!I23</f>
        <v>0</v>
      </c>
      <c r="H170" s="1637"/>
    </row>
    <row r="171" spans="1:8" x14ac:dyDescent="0.2">
      <c r="A171" s="1331" t="s">
        <v>743</v>
      </c>
      <c r="B171" s="2318" t="s">
        <v>1033</v>
      </c>
      <c r="C171" s="2319"/>
      <c r="D171" s="2319"/>
      <c r="E171" s="2319"/>
      <c r="F171" s="2319"/>
      <c r="G171" s="1629"/>
      <c r="H171" s="1574"/>
    </row>
    <row r="172" spans="1:8" ht="30" x14ac:dyDescent="0.2">
      <c r="A172" s="923" t="str">
        <f>'6 Materials'!A25</f>
        <v>M2.01</v>
      </c>
      <c r="B172" s="1562" t="str">
        <f>'6 Materials'!D25</f>
        <v>Construction Waste Recycling</v>
      </c>
      <c r="C172" s="894" t="str">
        <f>'6 Materials'!B25</f>
        <v>2-4</v>
      </c>
      <c r="D172" s="842">
        <f>'6 Materials'!C25</f>
        <v>0</v>
      </c>
      <c r="E172" s="1644"/>
      <c r="F172" s="1444" t="str">
        <f>'6 Materials'!H25</f>
        <v xml:space="preserve">Provide copies of the monthly waste reports indicating diverted waste and calculate the total waste material diversion rate </v>
      </c>
      <c r="G172" s="1697">
        <f>'6 Materials'!I25</f>
        <v>0</v>
      </c>
      <c r="H172" s="1637"/>
    </row>
    <row r="173" spans="1:8" ht="45" x14ac:dyDescent="0.2">
      <c r="A173" s="858" t="str">
        <f>'6 Materials'!A29</f>
        <v>M2.02</v>
      </c>
      <c r="B173" s="1562" t="str">
        <f>'6 Materials'!D29</f>
        <v>Recycling for Building and Tenants</v>
      </c>
      <c r="C173" s="894">
        <f>'6 Materials'!B29</f>
        <v>1</v>
      </c>
      <c r="D173" s="842">
        <f>'6 Materials'!C29</f>
        <v>0</v>
      </c>
      <c r="E173" s="1639"/>
      <c r="F173" s="1444" t="str">
        <f>'6 Materials'!H29</f>
        <v>Provide a copy of the contract that highlights the terms of the purchase / lease of floor coverings that will be taken back by the manufacturer for recycling rather than disposal in landfill</v>
      </c>
      <c r="G173" s="1697">
        <f>'6 Materials'!I29</f>
        <v>0</v>
      </c>
      <c r="H173" s="1637"/>
    </row>
    <row r="174" spans="1:8" ht="45" x14ac:dyDescent="0.2">
      <c r="A174" s="858" t="str">
        <f>'6 Materials'!A30</f>
        <v>M2.03</v>
      </c>
      <c r="B174" s="1562" t="str">
        <f>'6 Materials'!D30</f>
        <v>Recyclable Materials</v>
      </c>
      <c r="C174" s="894">
        <f>'6 Materials'!B30</f>
        <v>1</v>
      </c>
      <c r="D174" s="842">
        <f>'6 Materials'!C30</f>
        <v>0</v>
      </c>
      <c r="E174" s="1639"/>
      <c r="F174" s="1444" t="str">
        <f>'6 Materials'!H30</f>
        <v xml:space="preserve">Provide cut sheets for the products calculated as a part of this credit and information about the existing recycling facilities.  This credit may also be claimed if the area has an established C&amp;D waste recycling infrastructure.  </v>
      </c>
      <c r="G174" s="1697">
        <f>'6 Materials'!I30</f>
        <v>0</v>
      </c>
      <c r="H174" s="1637"/>
    </row>
    <row r="175" spans="1:8" ht="60" x14ac:dyDescent="0.2">
      <c r="A175" s="858" t="str">
        <f>'6 Materials'!A31</f>
        <v>M2.04</v>
      </c>
      <c r="B175" s="1562" t="str">
        <f>'6 Materials'!D31</f>
        <v>Demountable / Adaptable Interiors</v>
      </c>
      <c r="C175" s="894">
        <f>'6 Materials'!B31</f>
        <v>1</v>
      </c>
      <c r="D175" s="842">
        <f>'6 Materials'!C31</f>
        <v>0</v>
      </c>
      <c r="E175" s="1639"/>
      <c r="F175" s="1444" t="str">
        <f>'6 Materials'!H31</f>
        <v xml:space="preserve">Provide a floor plan indicating the location of the demountable wall partitions, a calculation of the total LF of partition walls and a calculation of the total LF of demountable walls.  Also provide a cut sheet and photos of the installed wall systems used.  </v>
      </c>
      <c r="G175" s="1697">
        <f>'6 Materials'!I31</f>
        <v>0</v>
      </c>
      <c r="H175" s="1637"/>
    </row>
    <row r="176" spans="1:8" ht="30" customHeight="1" x14ac:dyDescent="0.2">
      <c r="A176" s="858" t="s">
        <v>1618</v>
      </c>
      <c r="B176" s="1562" t="s">
        <v>205</v>
      </c>
      <c r="C176" s="894">
        <v>1</v>
      </c>
      <c r="D176" s="842">
        <f>'6 Materials'!C32</f>
        <v>0</v>
      </c>
      <c r="E176" s="1639"/>
      <c r="F176" s="1444" t="str">
        <f>'6 Materials'!H32</f>
        <v>Provide plan details identifying the exterior materials, approved submittals and corresponding warranty certificate for exterior finish materials</v>
      </c>
      <c r="G176" s="1697">
        <f>'6 Materials'!I32</f>
        <v>0</v>
      </c>
      <c r="H176" s="1637"/>
    </row>
    <row r="177" spans="1:8" ht="30" x14ac:dyDescent="0.2">
      <c r="A177" s="858" t="str">
        <f>'6 Materials'!A33</f>
        <v>M2.06</v>
      </c>
      <c r="B177" s="1562" t="str">
        <f>'6 Materials'!D33</f>
        <v>Low Maintenance Finishes</v>
      </c>
      <c r="C177" s="894">
        <f>'6 Materials'!B33</f>
        <v>1</v>
      </c>
      <c r="D177" s="842">
        <f>'6 Materials'!C33</f>
        <v>0</v>
      </c>
      <c r="E177" s="1639"/>
      <c r="F177" s="1444" t="str">
        <f>'6 Materials'!H33</f>
        <v xml:space="preserve">Provide copies of the manufacturer’s recommended maintenance procedures for the interior and exterior finishes. </v>
      </c>
      <c r="G177" s="1697">
        <f>'6 Materials'!I33</f>
        <v>0</v>
      </c>
      <c r="H177" s="1637"/>
    </row>
    <row r="178" spans="1:8" x14ac:dyDescent="0.2">
      <c r="A178" s="1331" t="str">
        <f>'6 Materials'!A34</f>
        <v>M3</v>
      </c>
      <c r="B178" s="2318" t="str">
        <f>'6 Materials'!D34</f>
        <v>Local/Regional Materials</v>
      </c>
      <c r="C178" s="2319"/>
      <c r="D178" s="2319"/>
      <c r="E178" s="2319"/>
      <c r="F178" s="2319"/>
      <c r="G178" s="1629"/>
      <c r="H178" s="1574"/>
    </row>
    <row r="179" spans="1:8" ht="30" x14ac:dyDescent="0.2">
      <c r="A179" s="923" t="str">
        <f>'6 Materials'!A35</f>
        <v>M3.01</v>
      </c>
      <c r="B179" s="1562" t="str">
        <f>'6 Materials'!D35</f>
        <v>Local Manufacturing</v>
      </c>
      <c r="C179" s="894" t="str">
        <f>'6 Materials'!B35</f>
        <v>1-4</v>
      </c>
      <c r="D179" s="842">
        <f>'6 Materials'!C35</f>
        <v>0</v>
      </c>
      <c r="E179" s="1639"/>
      <c r="F179" s="1444" t="str">
        <f>'6 Materials'!H36</f>
        <v xml:space="preserve">Submit the completed materials checklist and supporting documentation of the percentages claimed including budget documentation.  </v>
      </c>
      <c r="G179" s="1697">
        <f>'6 Materials'!I36</f>
        <v>0</v>
      </c>
      <c r="H179" s="1637"/>
    </row>
    <row r="180" spans="1:8" ht="30" x14ac:dyDescent="0.2">
      <c r="A180" s="923" t="str">
        <f>'6 Materials'!A41</f>
        <v>M3.02</v>
      </c>
      <c r="B180" s="1562" t="str">
        <f>'6 Materials'!D41</f>
        <v>Local Raw Material Extraction</v>
      </c>
      <c r="C180" s="894" t="str">
        <f>'6 Materials'!B41</f>
        <v>1-4</v>
      </c>
      <c r="D180" s="842">
        <f>'6 Materials'!C41</f>
        <v>0</v>
      </c>
      <c r="E180" s="1639"/>
      <c r="F180" s="1444" t="str">
        <f>'6 Materials'!H41</f>
        <v xml:space="preserve">Submit the completed materials checklist and supporting documentation of the percentages claimed including budget documentation.  </v>
      </c>
      <c r="G180" s="1697">
        <f>'6 Materials'!I41</f>
        <v>0</v>
      </c>
      <c r="H180" s="1637"/>
    </row>
    <row r="181" spans="1:8" ht="16" thickBot="1" x14ac:dyDescent="0.25">
      <c r="A181" s="923" t="str">
        <f>'6 Materials'!A47</f>
        <v>M3.03</v>
      </c>
      <c r="B181" s="1562" t="str">
        <f>'6 Materials'!D47</f>
        <v xml:space="preserve">Resource Reuse </v>
      </c>
      <c r="C181" s="895">
        <f>'6 Materials'!B47</f>
        <v>1</v>
      </c>
      <c r="D181" s="1529">
        <f>'6 Materials'!C47</f>
        <v>0</v>
      </c>
      <c r="E181" s="1643"/>
      <c r="F181" s="1456" t="str">
        <f>'6 Materials'!H47</f>
        <v xml:space="preserve">Submit supporting documentation and photos  </v>
      </c>
      <c r="G181" s="1697">
        <f>'6 Materials'!I47</f>
        <v>0</v>
      </c>
      <c r="H181" s="1637"/>
    </row>
    <row r="182" spans="1:8" ht="15" hidden="1" thickBot="1" x14ac:dyDescent="0.25">
      <c r="A182" s="923"/>
      <c r="B182" s="90"/>
      <c r="C182" s="93"/>
      <c r="D182" s="93"/>
      <c r="E182" s="93"/>
      <c r="F182" s="4"/>
      <c r="G182" s="1699"/>
      <c r="H182" s="1637"/>
    </row>
    <row r="183" spans="1:8" ht="31" thickBot="1" x14ac:dyDescent="0.25">
      <c r="A183" s="1299"/>
      <c r="B183" s="1615"/>
      <c r="C183" s="1616" t="s">
        <v>1710</v>
      </c>
      <c r="D183" s="1269" t="s">
        <v>1704</v>
      </c>
      <c r="E183" s="1269" t="s">
        <v>1707</v>
      </c>
      <c r="F183" s="1454"/>
      <c r="G183" s="1700"/>
      <c r="H183" s="1637"/>
    </row>
    <row r="184" spans="1:8" s="1429" customFormat="1" ht="16" x14ac:dyDescent="0.2">
      <c r="A184" s="1620" t="s">
        <v>1041</v>
      </c>
      <c r="B184" s="1564"/>
      <c r="C184" s="1621">
        <f>'7 Disaster Mitigation'!B6</f>
        <v>49</v>
      </c>
      <c r="D184" s="1686">
        <f>SUM(D186,D187,D188,D189,D190,D191,D193,D194,D195,D197,D198,D199,D200,D201,D202,D203,D204)</f>
        <v>0</v>
      </c>
      <c r="E184" s="1622">
        <f>SUM(E185:E199)</f>
        <v>0</v>
      </c>
      <c r="F184" s="1622"/>
      <c r="G184" s="1630"/>
      <c r="H184" s="1599"/>
    </row>
    <row r="185" spans="1:8" ht="14" customHeight="1" x14ac:dyDescent="0.2">
      <c r="A185" s="1575" t="str">
        <f>'7 Disaster Mitigation'!A8</f>
        <v>DM1</v>
      </c>
      <c r="B185" s="2325" t="str">
        <f>'7 Disaster Mitigation'!D8</f>
        <v>Hurricane Resistance</v>
      </c>
      <c r="C185" s="2326"/>
      <c r="D185" s="2326"/>
      <c r="E185" s="2326"/>
      <c r="F185" s="2326"/>
      <c r="G185" s="1629"/>
      <c r="H185" s="1574"/>
    </row>
    <row r="186" spans="1:8" ht="45" x14ac:dyDescent="0.2">
      <c r="A186" s="858" t="str">
        <f>'7 Disaster Mitigation'!A9</f>
        <v>DM1.01</v>
      </c>
      <c r="B186" s="1562" t="str">
        <f>'7 Disaster Mitigation'!D9</f>
        <v>Impact Glazing</v>
      </c>
      <c r="C186" s="894">
        <f>'7 Disaster Mitigation'!B9</f>
        <v>3</v>
      </c>
      <c r="D186" s="1384">
        <f>'7 Disaster Mitigation'!C9</f>
        <v>0</v>
      </c>
      <c r="E186" s="1645"/>
      <c r="F186" s="1696" t="str">
        <f>'7 Disaster Mitigation'!H9</f>
        <v xml:space="preserve">Provide the manufacturer’s cut sheets for the impact resistant products indicating the required approvals and classifications.  Photos of the window stickers and or shop drawings  may also be provided.  </v>
      </c>
      <c r="G186" s="1697">
        <f>'7 Disaster Mitigation'!I9</f>
        <v>0</v>
      </c>
      <c r="H186" s="1637"/>
    </row>
    <row r="187" spans="1:8" ht="15" x14ac:dyDescent="0.2">
      <c r="A187" s="858" t="str">
        <f>'7 Disaster Mitigation'!A10</f>
        <v>DM1.02</v>
      </c>
      <c r="B187" s="1562" t="str">
        <f>'7 Disaster Mitigation'!D10</f>
        <v>Building Integrated Hurricane Shutters</v>
      </c>
      <c r="C187" s="894">
        <f>'7 Disaster Mitigation'!B10</f>
        <v>3</v>
      </c>
      <c r="D187" s="1384">
        <f>'7 Disaster Mitigation'!C10</f>
        <v>0</v>
      </c>
      <c r="E187" s="1645"/>
      <c r="F187" s="1696" t="str">
        <f>'7 Disaster Mitigation'!H10</f>
        <v xml:space="preserve">Signed approved submittal and photos of installed shutters.  </v>
      </c>
      <c r="G187" s="1697">
        <f>'7 Disaster Mitigation'!I10</f>
        <v>0</v>
      </c>
      <c r="H187" s="1637"/>
    </row>
    <row r="188" spans="1:8" ht="45" x14ac:dyDescent="0.2">
      <c r="A188" s="858" t="str">
        <f>'7 Disaster Mitigation'!A11</f>
        <v>DM1.03</v>
      </c>
      <c r="B188" s="1562" t="str">
        <f>'7 Disaster Mitigation'!D11</f>
        <v>Building Hardening</v>
      </c>
      <c r="C188" s="894" t="str">
        <f>'7 Disaster Mitigation'!B11</f>
        <v>2-5</v>
      </c>
      <c r="D188" s="1384">
        <f>'7 Disaster Mitigation'!C11</f>
        <v>0</v>
      </c>
      <c r="E188" s="1645"/>
      <c r="F188" s="1696" t="str">
        <f>'7 Disaster Mitigation'!H11</f>
        <v>Design calculations and a narrative from the architect or structural engineer explaining measures taken to improve the buildings resistance to hurricanes.</v>
      </c>
      <c r="G188" s="1697">
        <f>'7 Disaster Mitigation'!I11</f>
        <v>0</v>
      </c>
      <c r="H188" s="1637"/>
    </row>
    <row r="189" spans="1:8" ht="15" x14ac:dyDescent="0.2">
      <c r="A189" s="858" t="str">
        <f>'7 Disaster Mitigation'!A16</f>
        <v>DM1.04</v>
      </c>
      <c r="B189" s="1562" t="str">
        <f>'7 Disaster Mitigation'!D16</f>
        <v>Uninterrupted Operations</v>
      </c>
      <c r="C189" s="894">
        <f>'7 Disaster Mitigation'!B16</f>
        <v>3</v>
      </c>
      <c r="D189" s="1384">
        <f>'7 Disaster Mitigation'!C16</f>
        <v>0</v>
      </c>
      <c r="E189" s="1645"/>
      <c r="F189" s="1696" t="str">
        <f>'7 Disaster Mitigation'!H16</f>
        <v xml:space="preserve">Approved submittal and photos of installed system  </v>
      </c>
      <c r="G189" s="1697">
        <f>'7 Disaster Mitigation'!I16</f>
        <v>0</v>
      </c>
      <c r="H189" s="1637"/>
    </row>
    <row r="190" spans="1:8" ht="30" x14ac:dyDescent="0.2">
      <c r="A190" s="858" t="str">
        <f>'7 Disaster Mitigation'!A17</f>
        <v>DM1.05</v>
      </c>
      <c r="B190" s="1562" t="str">
        <f>'7 Disaster Mitigation'!D17</f>
        <v>Building is Designated Hurricane Shelter</v>
      </c>
      <c r="C190" s="894">
        <f>'7 Disaster Mitigation'!B17</f>
        <v>5</v>
      </c>
      <c r="D190" s="1384">
        <f>'7 Disaster Mitigation'!C17</f>
        <v>0</v>
      </c>
      <c r="E190" s="1645"/>
      <c r="F190" s="1696" t="str">
        <f>'7 Disaster Mitigation'!H17</f>
        <v xml:space="preserve">A brief narrative describing the features added to comply with the local hurricane shelter requirements.  </v>
      </c>
      <c r="G190" s="1697">
        <f>'7 Disaster Mitigation'!I17</f>
        <v>0</v>
      </c>
      <c r="H190" s="1637"/>
    </row>
    <row r="191" spans="1:8" ht="30" x14ac:dyDescent="0.2">
      <c r="A191" s="858" t="str">
        <f>'7 Disaster Mitigation'!A18</f>
        <v>DM1.06</v>
      </c>
      <c r="B191" s="1562" t="str">
        <f>'7 Disaster Mitigation'!D18</f>
        <v>Shelter in Place</v>
      </c>
      <c r="C191" s="894" t="str">
        <f>'7 Disaster Mitigation'!B18</f>
        <v>1-4</v>
      </c>
      <c r="D191" s="1384">
        <f>'7 Disaster Mitigation'!C18</f>
        <v>0</v>
      </c>
      <c r="E191" s="1645"/>
      <c r="F191" s="1696" t="str">
        <f>'7 Disaster Mitigation'!H18</f>
        <v>Provide generation needs calculation and corresponding construction details.</v>
      </c>
      <c r="G191" s="1697">
        <f>'7 Disaster Mitigation'!I18</f>
        <v>0</v>
      </c>
      <c r="H191" s="1637"/>
    </row>
    <row r="192" spans="1:8" x14ac:dyDescent="0.2">
      <c r="A192" s="1331" t="s">
        <v>772</v>
      </c>
      <c r="B192" s="2318" t="s">
        <v>228</v>
      </c>
      <c r="C192" s="2319"/>
      <c r="D192" s="2319"/>
      <c r="E192" s="2319"/>
      <c r="F192" s="2319"/>
      <c r="G192" s="1629"/>
      <c r="H192" s="1574"/>
    </row>
    <row r="193" spans="1:8" ht="30" x14ac:dyDescent="0.2">
      <c r="A193" s="923" t="str">
        <f>'7 Disaster Mitigation'!A20</f>
        <v>DM2.01</v>
      </c>
      <c r="B193" s="1562" t="str">
        <f>'7 Disaster Mitigation'!D20</f>
        <v>Termite Prevention</v>
      </c>
      <c r="C193" s="894">
        <f>'7 Disaster Mitigation'!B20</f>
        <v>3</v>
      </c>
      <c r="D193" s="1384">
        <f>'7 Disaster Mitigation'!C20</f>
        <v>0</v>
      </c>
      <c r="E193" s="1645"/>
      <c r="F193" s="1444" t="str">
        <f>'7 Disaster Mitigation'!H20</f>
        <v>Provide project photos, copy of warrantee, and appropriate construction details</v>
      </c>
      <c r="G193" s="1697">
        <f>'7 Disaster Mitigation'!I20</f>
        <v>0</v>
      </c>
      <c r="H193" s="1637"/>
    </row>
    <row r="194" spans="1:8" ht="15" x14ac:dyDescent="0.2">
      <c r="A194" s="923" t="str">
        <f>'7 Disaster Mitigation'!A21</f>
        <v>DM2.02</v>
      </c>
      <c r="B194" s="1562" t="str">
        <f>'7 Disaster Mitigation'!D21</f>
        <v>Physical Termite Barrier</v>
      </c>
      <c r="C194" s="894">
        <f>'7 Disaster Mitigation'!B21</f>
        <v>3</v>
      </c>
      <c r="D194" s="1384">
        <f>'7 Disaster Mitigation'!C21</f>
        <v>0</v>
      </c>
      <c r="E194" s="1645"/>
      <c r="F194" s="1444" t="str">
        <f>'7 Disaster Mitigation'!H21</f>
        <v>Provide photos showing all sealed slab penetrations.</v>
      </c>
      <c r="G194" s="1697">
        <f>'7 Disaster Mitigation'!I21</f>
        <v>0</v>
      </c>
      <c r="H194" s="1637"/>
    </row>
    <row r="195" spans="1:8" ht="16" customHeight="1" x14ac:dyDescent="0.2">
      <c r="A195" s="923" t="str">
        <f>'7 Disaster Mitigation'!A22</f>
        <v>DM2.03</v>
      </c>
      <c r="B195" s="1562" t="str">
        <f>'7 Disaster Mitigation'!D22</f>
        <v>Integrated Pest Management</v>
      </c>
      <c r="C195" s="894">
        <f>'7 Disaster Mitigation'!B22</f>
        <v>3</v>
      </c>
      <c r="D195" s="1384">
        <f>'7 Disaster Mitigation'!C22</f>
        <v>0</v>
      </c>
      <c r="E195" s="1645"/>
      <c r="F195" s="1444" t="str">
        <f>'7 Disaster Mitigation'!H22</f>
        <v>IPM plan</v>
      </c>
      <c r="G195" s="1697">
        <f>'7 Disaster Mitigation'!I22</f>
        <v>0</v>
      </c>
      <c r="H195" s="1637"/>
    </row>
    <row r="196" spans="1:8" x14ac:dyDescent="0.2">
      <c r="A196" s="1331" t="str">
        <f>'7 Disaster Mitigation'!A23</f>
        <v>DM3</v>
      </c>
      <c r="B196" s="2318" t="str">
        <f>'7 Disaster Mitigation'!D23</f>
        <v>Flood</v>
      </c>
      <c r="C196" s="2319"/>
      <c r="D196" s="2319"/>
      <c r="E196" s="2319"/>
      <c r="F196" s="2319"/>
      <c r="G196" s="1629"/>
      <c r="H196" s="1574"/>
    </row>
    <row r="197" spans="1:8" ht="60" x14ac:dyDescent="0.2">
      <c r="A197" s="858" t="str">
        <f>'7 Disaster Mitigation'!A24</f>
        <v>DM3.01</v>
      </c>
      <c r="B197" s="1562" t="str">
        <f>'7 Disaster Mitigation'!D24</f>
        <v>Finished Floor Elevation (FFE)</v>
      </c>
      <c r="C197" s="894" t="str">
        <f>'7 Disaster Mitigation'!B24</f>
        <v>1-2</v>
      </c>
      <c r="D197" s="1384">
        <f>'7 Disaster Mitigation'!C24</f>
        <v>0</v>
      </c>
      <c r="E197" s="1645"/>
      <c r="F197" s="270" t="str">
        <f>'7 Disaster Mitigation'!H24</f>
        <v>Provide the appropriate drawings illustrating the foundation design, floor elevation and grading requirements. Include a copy of the NFIP Elevation Certificate certified by the surveyor, engineer or architect showing the 100-year flood plain elevation or grade.</v>
      </c>
      <c r="G197" s="1697">
        <f>'7 Disaster Mitigation'!I24</f>
        <v>0</v>
      </c>
      <c r="H197" s="1637"/>
    </row>
    <row r="198" spans="1:8" ht="45" x14ac:dyDescent="0.2">
      <c r="A198" s="858" t="str">
        <f>'7 Disaster Mitigation'!A25</f>
        <v>DM3.02</v>
      </c>
      <c r="B198" s="1562" t="str">
        <f>'7 Disaster Mitigation'!D25</f>
        <v xml:space="preserve">All Critical Infrastructure Elevated   </v>
      </c>
      <c r="C198" s="894" t="str">
        <f>'7 Disaster Mitigation'!B25</f>
        <v>2-5</v>
      </c>
      <c r="D198" s="1384">
        <f>'7 Disaster Mitigation'!C25</f>
        <v>0</v>
      </c>
      <c r="E198" s="1645"/>
      <c r="F198" s="270" t="str">
        <f>'7 Disaster Mitigation'!H25</f>
        <v xml:space="preserve">Complete the Materials Spreadsheet in the checklist.  Provide approved submittals for materials and documentation of the products rapidly renewable content.  </v>
      </c>
      <c r="G198" s="1697">
        <f>'7 Disaster Mitigation'!I25</f>
        <v>0</v>
      </c>
      <c r="H198" s="1637"/>
    </row>
    <row r="199" spans="1:8" ht="60" x14ac:dyDescent="0.2">
      <c r="A199" s="858" t="str">
        <f>'7 Disaster Mitigation'!A26</f>
        <v>DM3.03</v>
      </c>
      <c r="B199" s="1562" t="str">
        <f>'7 Disaster Mitigation'!D26</f>
        <v xml:space="preserve">Buildings Within 500-year flood Plain   </v>
      </c>
      <c r="C199" s="894">
        <f>'7 Disaster Mitigation'!B26</f>
        <v>2</v>
      </c>
      <c r="D199" s="1384">
        <f>'7 Disaster Mitigation'!C26</f>
        <v>0</v>
      </c>
      <c r="E199" s="1645"/>
      <c r="F199" s="270" t="str">
        <f>'7 Disaster Mitigation'!H26</f>
        <v>Provide the appropriate drawings illustrating the building proximity to the coast and the elevations of the FFE and equipment slabs.  Include a copy of the NFIP Elevation Certificate certified by the surveyor, engineer or architect.</v>
      </c>
      <c r="G199" s="1697">
        <f>'7 Disaster Mitigation'!I26</f>
        <v>0</v>
      </c>
      <c r="H199" s="1637"/>
    </row>
    <row r="200" spans="1:8" ht="45" x14ac:dyDescent="0.2">
      <c r="A200" s="858" t="str">
        <f>'7 Disaster Mitigation'!A27</f>
        <v>DM4</v>
      </c>
      <c r="B200" s="1562" t="str">
        <f>'7 Disaster Mitigation'!D27</f>
        <v>Fire Resistance</v>
      </c>
      <c r="C200" s="894">
        <f>'7 Disaster Mitigation'!B28</f>
        <v>2</v>
      </c>
      <c r="D200" s="1384">
        <f>'7 Disaster Mitigation'!C28</f>
        <v>0</v>
      </c>
      <c r="E200" s="1645"/>
      <c r="F200" s="270" t="str">
        <f>'7 Disaster Mitigation'!H28</f>
        <v xml:space="preserve">Provide the completed Letter Template, signed by the architect or other responsible party, and appropriate drawings and manufacturer’s cut sheets illustrating the fire resistance of the exterior finish materials.  </v>
      </c>
      <c r="G200" s="1697">
        <f>'7 Disaster Mitigation'!I28</f>
        <v>0</v>
      </c>
      <c r="H200" s="1637"/>
    </row>
    <row r="201" spans="1:8" ht="60" x14ac:dyDescent="0.2">
      <c r="A201" s="858" t="str">
        <f>'7 Disaster Mitigation'!A30</f>
        <v>DM5.01</v>
      </c>
      <c r="B201" s="1562" t="str">
        <f>'7 Disaster Mitigation'!D30</f>
        <v xml:space="preserve">Durable Materials, Exterior Finish Materials </v>
      </c>
      <c r="C201" s="894">
        <f>'7 Disaster Mitigation'!B30</f>
        <v>1</v>
      </c>
      <c r="D201" s="1384">
        <f>'7 Disaster Mitigation'!C30</f>
        <v>0</v>
      </c>
      <c r="E201" s="1645"/>
      <c r="F201" s="270" t="str">
        <f>'7 Disaster Mitigation'!H30</f>
        <v>Plan detail identifying all the systems and materials used for the exterior finish of the building. Attach copies of the NOA for Miami-Dade, manufacturer’s warranties or documentation supporting the established history for any material without a written warranty.</v>
      </c>
      <c r="G201" s="1697">
        <f>'7 Disaster Mitigation'!I30</f>
        <v>0</v>
      </c>
      <c r="H201" s="1637"/>
    </row>
    <row r="202" spans="1:8" ht="30" x14ac:dyDescent="0.2">
      <c r="A202" s="858" t="str">
        <f>'7 Disaster Mitigation'!A31</f>
        <v>DM5.02</v>
      </c>
      <c r="B202" s="1562" t="str">
        <f>'7 Disaster Mitigation'!D31</f>
        <v>Install Water Leak System and Shutoff System in Residential Units</v>
      </c>
      <c r="C202" s="894" t="str">
        <f>'7 Disaster Mitigation'!B31</f>
        <v>1-3</v>
      </c>
      <c r="D202" s="1384">
        <f>'7 Disaster Mitigation'!C31</f>
        <v>0</v>
      </c>
      <c r="E202" s="1645"/>
      <c r="F202" s="270" t="str">
        <f>'7 Disaster Mitigation'!H31</f>
        <v>Construction detail, cut sheet, and photo of system installed</v>
      </c>
      <c r="G202" s="1697">
        <f>'7 Disaster Mitigation'!I31</f>
        <v>0</v>
      </c>
      <c r="H202" s="1637"/>
    </row>
    <row r="203" spans="1:8" ht="30" x14ac:dyDescent="0.2">
      <c r="A203" s="858" t="str">
        <f>'7 Disaster Mitigation'!A35</f>
        <v>DM5.03</v>
      </c>
      <c r="B203" s="1562" t="str">
        <f>'7 Disaster Mitigation'!D35</f>
        <v>Durability: Use Armored/Metal Hoses from Service to All Fixtures/Appliances</v>
      </c>
      <c r="C203" s="894">
        <f>'7 Disaster Mitigation'!B35</f>
        <v>1</v>
      </c>
      <c r="D203" s="1384">
        <f>'7 Disaster Mitigation'!C35</f>
        <v>0</v>
      </c>
      <c r="E203" s="1645"/>
      <c r="F203" s="270" t="str">
        <f>'7 Disaster Mitigation'!H35</f>
        <v>Cut sheet, construction detail, signed approved submittal, site photos</v>
      </c>
      <c r="G203" s="1697">
        <f>'7 Disaster Mitigation'!I35</f>
        <v>0</v>
      </c>
      <c r="H203" s="1637"/>
    </row>
    <row r="204" spans="1:8" ht="30" x14ac:dyDescent="0.2">
      <c r="A204" s="858" t="str">
        <f>'7 Disaster Mitigation'!A36</f>
        <v>DM5.04</v>
      </c>
      <c r="B204" s="1562" t="str">
        <f>'7 Disaster Mitigation'!D36</f>
        <v>Low Maintenance Finishes</v>
      </c>
      <c r="C204" s="1328">
        <f>'7 Disaster Mitigation'!B36</f>
        <v>1</v>
      </c>
      <c r="D204" s="1384">
        <f>'7 Disaster Mitigation'!C36</f>
        <v>0</v>
      </c>
      <c r="E204" s="1645"/>
      <c r="F204" s="270" t="str">
        <f>'7 Disaster Mitigation'!H36</f>
        <v>Provide a copy of the manufacturers recommended maintenance procedures, the type and area of materials that comply.</v>
      </c>
      <c r="G204" s="1697">
        <f>'7 Disaster Mitigation'!I36</f>
        <v>0</v>
      </c>
      <c r="H204" s="1637"/>
    </row>
    <row r="205" spans="1:8" ht="31" thickBot="1" x14ac:dyDescent="0.25">
      <c r="A205" s="902"/>
      <c r="B205" s="1623"/>
      <c r="C205" s="895" t="s">
        <v>1710</v>
      </c>
      <c r="D205" s="896" t="s">
        <v>1704</v>
      </c>
      <c r="E205" s="896" t="s">
        <v>1707</v>
      </c>
      <c r="F205" s="1456"/>
      <c r="G205" s="1701"/>
      <c r="H205" s="1637"/>
    </row>
    <row r="206" spans="1:8" ht="16" x14ac:dyDescent="0.2">
      <c r="A206" s="1617" t="s">
        <v>1384</v>
      </c>
      <c r="B206" s="1618"/>
      <c r="C206" s="1619">
        <v>5</v>
      </c>
      <c r="D206" s="1517">
        <f>SUM(D207:D211)</f>
        <v>0</v>
      </c>
      <c r="E206" s="1517">
        <f>SUM(E207:E211)</f>
        <v>0</v>
      </c>
      <c r="F206" s="1517"/>
      <c r="G206" s="1627"/>
      <c r="H206" s="1599"/>
    </row>
    <row r="207" spans="1:8" ht="45" customHeight="1" x14ac:dyDescent="0.2">
      <c r="A207" s="923" t="s">
        <v>1755</v>
      </c>
      <c r="B207" s="1572">
        <f>'8 Innovation '!G5</f>
        <v>0</v>
      </c>
      <c r="C207" s="894">
        <v>1</v>
      </c>
      <c r="D207" s="1384">
        <f>'8 Innovation '!C5</f>
        <v>0</v>
      </c>
      <c r="E207" s="1645"/>
      <c r="F207" s="1444">
        <f>'8 Innovation '!H5</f>
        <v>0</v>
      </c>
      <c r="G207" s="1699"/>
      <c r="H207" s="1637"/>
    </row>
    <row r="208" spans="1:8" ht="45" customHeight="1" x14ac:dyDescent="0.2">
      <c r="A208" s="923" t="s">
        <v>1756</v>
      </c>
      <c r="B208" s="1572" t="str">
        <f>'8 Innovation '!G6</f>
        <v xml:space="preserve"> </v>
      </c>
      <c r="C208" s="894">
        <v>1</v>
      </c>
      <c r="D208" s="1530">
        <f>'8 Innovation '!C6</f>
        <v>0</v>
      </c>
      <c r="E208" s="1646"/>
      <c r="F208" s="1444" t="str">
        <f>'8 Innovation '!H6</f>
        <v xml:space="preserve"> </v>
      </c>
      <c r="G208" s="1699"/>
      <c r="H208" s="1637"/>
    </row>
    <row r="209" spans="1:8" ht="45" customHeight="1" x14ac:dyDescent="0.2">
      <c r="A209" s="923" t="s">
        <v>1757</v>
      </c>
      <c r="B209" s="1573">
        <f>'8 Innovation '!G7</f>
        <v>0</v>
      </c>
      <c r="C209" s="894">
        <v>1</v>
      </c>
      <c r="D209" s="1530">
        <f>'8 Innovation '!C7</f>
        <v>0</v>
      </c>
      <c r="E209" s="1646"/>
      <c r="F209" s="1444">
        <f>'8 Innovation '!H7</f>
        <v>0</v>
      </c>
      <c r="G209" s="1699"/>
      <c r="H209" s="1637"/>
    </row>
    <row r="210" spans="1:8" ht="45" customHeight="1" x14ac:dyDescent="0.2">
      <c r="A210" s="923" t="s">
        <v>1758</v>
      </c>
      <c r="B210" s="1573">
        <f>'8 Innovation '!G8</f>
        <v>0</v>
      </c>
      <c r="C210" s="894">
        <v>1</v>
      </c>
      <c r="D210" s="1530">
        <f>'8 Innovation '!C8</f>
        <v>0</v>
      </c>
      <c r="E210" s="1646"/>
      <c r="F210" s="1444">
        <f>'8 Innovation '!H8</f>
        <v>0</v>
      </c>
      <c r="G210" s="1699"/>
      <c r="H210" s="1637"/>
    </row>
    <row r="211" spans="1:8" ht="45" customHeight="1" thickBot="1" x14ac:dyDescent="0.25">
      <c r="A211" s="902" t="s">
        <v>1759</v>
      </c>
      <c r="B211" s="1403">
        <f>'8 Innovation '!G9</f>
        <v>0</v>
      </c>
      <c r="C211" s="895">
        <v>1</v>
      </c>
      <c r="D211" s="1531">
        <f>'8 Innovation '!C9</f>
        <v>0</v>
      </c>
      <c r="E211" s="1647"/>
      <c r="F211" s="1444">
        <f>'8 Innovation '!H9</f>
        <v>0</v>
      </c>
      <c r="G211" s="1701"/>
      <c r="H211" s="1638"/>
    </row>
    <row r="212" spans="1:8" x14ac:dyDescent="0.2">
      <c r="G212" s="1516"/>
    </row>
    <row r="213" spans="1:8" ht="31" thickBot="1" x14ac:dyDescent="0.25">
      <c r="A213" s="926"/>
      <c r="D213" s="93" t="s">
        <v>1706</v>
      </c>
      <c r="E213" s="93"/>
      <c r="G213" s="1516"/>
    </row>
    <row r="214" spans="1:8" ht="31" thickBot="1" x14ac:dyDescent="0.25">
      <c r="A214" s="924"/>
      <c r="B214" s="93" t="s">
        <v>921</v>
      </c>
      <c r="C214" s="1223" t="s">
        <v>1705</v>
      </c>
      <c r="D214" s="1597" t="s">
        <v>1704</v>
      </c>
      <c r="E214" s="1598" t="s">
        <v>1707</v>
      </c>
      <c r="G214" s="1516"/>
    </row>
    <row r="215" spans="1:8" x14ac:dyDescent="0.2">
      <c r="A215" s="924"/>
      <c r="B215" s="1594" t="s">
        <v>928</v>
      </c>
      <c r="C215" s="1632">
        <f>$C$16</f>
        <v>17</v>
      </c>
      <c r="D215" s="1576">
        <f>$D$16</f>
        <v>0</v>
      </c>
      <c r="E215" s="1577">
        <f>$E$16</f>
        <v>0</v>
      </c>
      <c r="G215" s="1516"/>
    </row>
    <row r="216" spans="1:8" x14ac:dyDescent="0.2">
      <c r="A216" s="924"/>
      <c r="B216" s="1595" t="s">
        <v>929</v>
      </c>
      <c r="C216" s="1633">
        <f>$C$27</f>
        <v>120</v>
      </c>
      <c r="D216" s="1382">
        <f>$D$27</f>
        <v>0</v>
      </c>
      <c r="E216" s="1578">
        <f>$E$27</f>
        <v>0</v>
      </c>
      <c r="G216" s="1516"/>
    </row>
    <row r="217" spans="1:8" x14ac:dyDescent="0.2">
      <c r="A217" s="924"/>
      <c r="B217" s="1595" t="s">
        <v>930</v>
      </c>
      <c r="C217" s="1633">
        <f>$C$52</f>
        <v>110</v>
      </c>
      <c r="D217" s="1382">
        <f>$D$52</f>
        <v>0</v>
      </c>
      <c r="E217" s="1578">
        <f>$E$52</f>
        <v>0</v>
      </c>
      <c r="G217" s="1516"/>
    </row>
    <row r="218" spans="1:8" x14ac:dyDescent="0.2">
      <c r="A218" s="924"/>
      <c r="B218" s="1595" t="s">
        <v>923</v>
      </c>
      <c r="C218" s="1633">
        <f>$C$87</f>
        <v>91</v>
      </c>
      <c r="D218" s="1382">
        <f>$D$87</f>
        <v>0</v>
      </c>
      <c r="E218" s="1578">
        <f>$E$87</f>
        <v>0</v>
      </c>
      <c r="G218" s="1516"/>
    </row>
    <row r="219" spans="1:8" x14ac:dyDescent="0.2">
      <c r="A219" s="924"/>
      <c r="B219" s="1595" t="s">
        <v>688</v>
      </c>
      <c r="C219" s="1633">
        <f>$C$130</f>
        <v>58</v>
      </c>
      <c r="D219" s="1382">
        <f>$D$130</f>
        <v>0</v>
      </c>
      <c r="E219" s="1578">
        <f>$E$130</f>
        <v>0</v>
      </c>
      <c r="G219" s="1516"/>
    </row>
    <row r="220" spans="1:8" x14ac:dyDescent="0.2">
      <c r="A220" s="924"/>
      <c r="B220" s="1595" t="s">
        <v>738</v>
      </c>
      <c r="C220" s="1633">
        <f>$C$163</f>
        <v>39</v>
      </c>
      <c r="D220" s="1382">
        <f>$D$163</f>
        <v>0</v>
      </c>
      <c r="E220" s="1578">
        <f>$E$163</f>
        <v>0</v>
      </c>
      <c r="G220" s="1516"/>
    </row>
    <row r="221" spans="1:8" x14ac:dyDescent="0.2">
      <c r="A221" s="924"/>
      <c r="B221" s="1595" t="s">
        <v>763</v>
      </c>
      <c r="C221" s="1633">
        <f>$C$184</f>
        <v>49</v>
      </c>
      <c r="D221" s="1383">
        <f>$D$184</f>
        <v>0</v>
      </c>
      <c r="E221" s="1579">
        <f>$E$184</f>
        <v>0</v>
      </c>
      <c r="G221" s="1516"/>
    </row>
    <row r="222" spans="1:8" x14ac:dyDescent="0.2">
      <c r="A222" s="924"/>
      <c r="B222" s="1595" t="s">
        <v>1754</v>
      </c>
      <c r="C222" s="1633">
        <v>5</v>
      </c>
      <c r="D222" s="1383">
        <f>$D$206</f>
        <v>0</v>
      </c>
      <c r="E222" s="1579">
        <f>$E$206</f>
        <v>0</v>
      </c>
      <c r="G222" s="1516"/>
    </row>
    <row r="223" spans="1:8" ht="15" thickBot="1" x14ac:dyDescent="0.25">
      <c r="A223" s="924"/>
      <c r="B223" s="1596" t="s">
        <v>1708</v>
      </c>
      <c r="C223" s="1634">
        <f t="shared" ref="C223" si="2">SUM(C215:C221)</f>
        <v>484</v>
      </c>
      <c r="D223" s="1580">
        <f>SUM($D$3:$D$10)</f>
        <v>0</v>
      </c>
      <c r="E223" s="1581">
        <f>SUM($E$3:$E$10)</f>
        <v>0</v>
      </c>
      <c r="G223" s="1516"/>
    </row>
    <row r="224" spans="1:8" ht="15" thickBot="1" x14ac:dyDescent="0.25">
      <c r="A224" s="924"/>
      <c r="B224" s="884" t="s">
        <v>1709</v>
      </c>
      <c r="C224" s="1600">
        <v>100</v>
      </c>
      <c r="D224" s="1601">
        <f>'Final Application'!$G$25</f>
        <v>195</v>
      </c>
      <c r="E224" s="1602"/>
      <c r="G224" s="1516"/>
    </row>
    <row r="225" spans="1:7" x14ac:dyDescent="0.2">
      <c r="A225" s="924"/>
      <c r="B225" s="886"/>
      <c r="C225" s="887"/>
      <c r="D225" s="889"/>
      <c r="E225" s="889"/>
      <c r="F225" s="1631"/>
      <c r="G225" s="1516"/>
    </row>
    <row r="226" spans="1:7" x14ac:dyDescent="0.2">
      <c r="A226" s="924"/>
      <c r="B226" s="90"/>
      <c r="C226" s="309"/>
      <c r="D226" s="93"/>
      <c r="E226" s="93"/>
      <c r="G226" s="1516"/>
    </row>
    <row r="227" spans="1:7" x14ac:dyDescent="0.2">
      <c r="A227" s="926"/>
      <c r="B227" s="90"/>
      <c r="C227" s="309"/>
      <c r="D227" s="93"/>
      <c r="E227" s="93"/>
      <c r="G227" s="1516"/>
    </row>
    <row r="228" spans="1:7" x14ac:dyDescent="0.2">
      <c r="G228" s="1516"/>
    </row>
    <row r="229" spans="1:7" x14ac:dyDescent="0.2">
      <c r="G229" s="1516"/>
    </row>
    <row r="230" spans="1:7" x14ac:dyDescent="0.2">
      <c r="G230" s="1516"/>
    </row>
    <row r="231" spans="1:7" x14ac:dyDescent="0.2">
      <c r="G231" s="1516"/>
    </row>
    <row r="232" spans="1:7" x14ac:dyDescent="0.2">
      <c r="G232" s="1516"/>
    </row>
    <row r="233" spans="1:7" x14ac:dyDescent="0.2">
      <c r="G233" s="1516"/>
    </row>
    <row r="234" spans="1:7" x14ac:dyDescent="0.2">
      <c r="G234" s="1516"/>
    </row>
    <row r="235" spans="1:7" x14ac:dyDescent="0.2">
      <c r="G235" s="1516"/>
    </row>
    <row r="236" spans="1:7" x14ac:dyDescent="0.2">
      <c r="G236" s="1516"/>
    </row>
    <row r="237" spans="1:7" x14ac:dyDescent="0.2">
      <c r="G237" s="1516"/>
    </row>
    <row r="238" spans="1:7" x14ac:dyDescent="0.2">
      <c r="G238" s="1516"/>
    </row>
    <row r="239" spans="1:7" x14ac:dyDescent="0.2">
      <c r="G239" s="1516"/>
    </row>
    <row r="240" spans="1:7" x14ac:dyDescent="0.2">
      <c r="G240" s="1516"/>
    </row>
    <row r="241" spans="7:7" x14ac:dyDescent="0.2">
      <c r="G241" s="1516"/>
    </row>
    <row r="242" spans="7:7" x14ac:dyDescent="0.2">
      <c r="G242" s="1516"/>
    </row>
    <row r="243" spans="7:7" x14ac:dyDescent="0.2">
      <c r="G243" s="1516"/>
    </row>
    <row r="244" spans="7:7" x14ac:dyDescent="0.2">
      <c r="G244" s="1516"/>
    </row>
    <row r="245" spans="7:7" x14ac:dyDescent="0.2">
      <c r="G245" s="1516"/>
    </row>
    <row r="246" spans="7:7" x14ac:dyDescent="0.2">
      <c r="G246" s="1516"/>
    </row>
    <row r="247" spans="7:7" x14ac:dyDescent="0.2">
      <c r="G247" s="1516"/>
    </row>
    <row r="248" spans="7:7" x14ac:dyDescent="0.2">
      <c r="G248" s="1516"/>
    </row>
    <row r="249" spans="7:7" x14ac:dyDescent="0.2">
      <c r="G249" s="1516"/>
    </row>
    <row r="250" spans="7:7" x14ac:dyDescent="0.2">
      <c r="G250" s="1516"/>
    </row>
    <row r="251" spans="7:7" x14ac:dyDescent="0.2">
      <c r="G251" s="1516"/>
    </row>
    <row r="252" spans="7:7" x14ac:dyDescent="0.2">
      <c r="G252" s="1516"/>
    </row>
    <row r="253" spans="7:7" x14ac:dyDescent="0.2">
      <c r="G253" s="1516"/>
    </row>
    <row r="254" spans="7:7" x14ac:dyDescent="0.2">
      <c r="G254" s="1516"/>
    </row>
    <row r="255" spans="7:7" x14ac:dyDescent="0.2">
      <c r="G255" s="1516"/>
    </row>
    <row r="256" spans="7:7" x14ac:dyDescent="0.2">
      <c r="G256" s="1516"/>
    </row>
    <row r="257" spans="7:7" x14ac:dyDescent="0.2">
      <c r="G257" s="1516"/>
    </row>
    <row r="258" spans="7:7" x14ac:dyDescent="0.2">
      <c r="G258" s="1516"/>
    </row>
    <row r="259" spans="7:7" x14ac:dyDescent="0.2">
      <c r="G259" s="1516"/>
    </row>
    <row r="260" spans="7:7" x14ac:dyDescent="0.2">
      <c r="G260" s="1516"/>
    </row>
    <row r="261" spans="7:7" x14ac:dyDescent="0.2">
      <c r="G261" s="1516"/>
    </row>
    <row r="262" spans="7:7" x14ac:dyDescent="0.2">
      <c r="G262" s="1516"/>
    </row>
    <row r="263" spans="7:7" x14ac:dyDescent="0.2">
      <c r="G263" s="1516"/>
    </row>
    <row r="264" spans="7:7" x14ac:dyDescent="0.2">
      <c r="G264" s="1516"/>
    </row>
    <row r="265" spans="7:7" x14ac:dyDescent="0.2">
      <c r="G265" s="1516"/>
    </row>
    <row r="266" spans="7:7" x14ac:dyDescent="0.2">
      <c r="G266" s="1516"/>
    </row>
    <row r="267" spans="7:7" x14ac:dyDescent="0.2">
      <c r="G267" s="1516"/>
    </row>
    <row r="268" spans="7:7" x14ac:dyDescent="0.2">
      <c r="G268" s="1516"/>
    </row>
    <row r="269" spans="7:7" x14ac:dyDescent="0.2">
      <c r="G269" s="1516"/>
    </row>
    <row r="270" spans="7:7" x14ac:dyDescent="0.2">
      <c r="G270" s="1516"/>
    </row>
    <row r="271" spans="7:7" x14ac:dyDescent="0.2">
      <c r="G271" s="1516"/>
    </row>
    <row r="272" spans="7:7" x14ac:dyDescent="0.2">
      <c r="G272" s="1516"/>
    </row>
    <row r="273" spans="7:7" x14ac:dyDescent="0.2">
      <c r="G273" s="1516"/>
    </row>
    <row r="274" spans="7:7" x14ac:dyDescent="0.2">
      <c r="G274" s="1516"/>
    </row>
    <row r="275" spans="7:7" x14ac:dyDescent="0.2">
      <c r="G275" s="1516"/>
    </row>
    <row r="276" spans="7:7" x14ac:dyDescent="0.2">
      <c r="G276" s="1516"/>
    </row>
    <row r="277" spans="7:7" x14ac:dyDescent="0.2">
      <c r="G277" s="1516"/>
    </row>
    <row r="278" spans="7:7" x14ac:dyDescent="0.2">
      <c r="G278" s="1516"/>
    </row>
    <row r="279" spans="7:7" x14ac:dyDescent="0.2">
      <c r="G279" s="1516"/>
    </row>
    <row r="280" spans="7:7" x14ac:dyDescent="0.2">
      <c r="G280" s="1516"/>
    </row>
    <row r="281" spans="7:7" x14ac:dyDescent="0.2">
      <c r="G281" s="1516"/>
    </row>
    <row r="282" spans="7:7" x14ac:dyDescent="0.2">
      <c r="G282" s="1516"/>
    </row>
    <row r="283" spans="7:7" x14ac:dyDescent="0.2">
      <c r="G283" s="1516"/>
    </row>
    <row r="284" spans="7:7" x14ac:dyDescent="0.2">
      <c r="G284" s="1516"/>
    </row>
    <row r="285" spans="7:7" x14ac:dyDescent="0.2">
      <c r="G285" s="1516"/>
    </row>
    <row r="286" spans="7:7" x14ac:dyDescent="0.2">
      <c r="G286" s="1516"/>
    </row>
    <row r="287" spans="7:7" x14ac:dyDescent="0.2">
      <c r="G287" s="1516"/>
    </row>
    <row r="288" spans="7:7" x14ac:dyDescent="0.2">
      <c r="G288" s="1516"/>
    </row>
    <row r="289" spans="7:7" x14ac:dyDescent="0.2">
      <c r="G289" s="1516"/>
    </row>
    <row r="290" spans="7:7" x14ac:dyDescent="0.2">
      <c r="G290" s="1516"/>
    </row>
    <row r="291" spans="7:7" x14ac:dyDescent="0.2">
      <c r="G291" s="1516"/>
    </row>
    <row r="292" spans="7:7" x14ac:dyDescent="0.2">
      <c r="G292" s="1516"/>
    </row>
    <row r="293" spans="7:7" x14ac:dyDescent="0.2">
      <c r="G293" s="1516"/>
    </row>
    <row r="294" spans="7:7" x14ac:dyDescent="0.2">
      <c r="G294" s="1516"/>
    </row>
    <row r="295" spans="7:7" x14ac:dyDescent="0.2">
      <c r="G295" s="1516"/>
    </row>
    <row r="296" spans="7:7" x14ac:dyDescent="0.2">
      <c r="G296" s="1516"/>
    </row>
    <row r="297" spans="7:7" x14ac:dyDescent="0.2">
      <c r="G297" s="1516"/>
    </row>
    <row r="298" spans="7:7" x14ac:dyDescent="0.2">
      <c r="G298" s="1516"/>
    </row>
    <row r="299" spans="7:7" x14ac:dyDescent="0.2">
      <c r="G299" s="1516"/>
    </row>
    <row r="300" spans="7:7" x14ac:dyDescent="0.2">
      <c r="G300" s="1516"/>
    </row>
    <row r="301" spans="7:7" x14ac:dyDescent="0.2">
      <c r="G301" s="1516"/>
    </row>
    <row r="302" spans="7:7" x14ac:dyDescent="0.2">
      <c r="G302" s="1516"/>
    </row>
    <row r="303" spans="7:7" x14ac:dyDescent="0.2">
      <c r="G303" s="1516"/>
    </row>
    <row r="304" spans="7:7" x14ac:dyDescent="0.2">
      <c r="G304" s="1516"/>
    </row>
    <row r="305" spans="7:7" x14ac:dyDescent="0.2">
      <c r="G305" s="1516"/>
    </row>
    <row r="306" spans="7:7" x14ac:dyDescent="0.2">
      <c r="G306" s="1516"/>
    </row>
    <row r="307" spans="7:7" x14ac:dyDescent="0.2">
      <c r="G307" s="1516"/>
    </row>
    <row r="308" spans="7:7" x14ac:dyDescent="0.2">
      <c r="G308" s="1516"/>
    </row>
    <row r="309" spans="7:7" x14ac:dyDescent="0.2">
      <c r="G309" s="1516"/>
    </row>
    <row r="310" spans="7:7" x14ac:dyDescent="0.2">
      <c r="G310" s="1516"/>
    </row>
    <row r="311" spans="7:7" x14ac:dyDescent="0.2">
      <c r="G311" s="1516"/>
    </row>
    <row r="312" spans="7:7" x14ac:dyDescent="0.2">
      <c r="G312" s="1516"/>
    </row>
    <row r="313" spans="7:7" x14ac:dyDescent="0.2">
      <c r="G313" s="1516"/>
    </row>
    <row r="314" spans="7:7" x14ac:dyDescent="0.2">
      <c r="G314" s="1516"/>
    </row>
    <row r="315" spans="7:7" x14ac:dyDescent="0.2">
      <c r="G315" s="1516"/>
    </row>
    <row r="316" spans="7:7" x14ac:dyDescent="0.2">
      <c r="G316" s="1516"/>
    </row>
    <row r="317" spans="7:7" x14ac:dyDescent="0.2">
      <c r="G317" s="1516"/>
    </row>
    <row r="318" spans="7:7" x14ac:dyDescent="0.2">
      <c r="G318" s="1516"/>
    </row>
    <row r="319" spans="7:7" x14ac:dyDescent="0.2">
      <c r="G319" s="1516"/>
    </row>
    <row r="320" spans="7:7" x14ac:dyDescent="0.2">
      <c r="G320" s="1516"/>
    </row>
    <row r="321" spans="7:7" x14ac:dyDescent="0.2">
      <c r="G321" s="1516"/>
    </row>
    <row r="322" spans="7:7" x14ac:dyDescent="0.2">
      <c r="G322" s="1516"/>
    </row>
    <row r="323" spans="7:7" x14ac:dyDescent="0.2">
      <c r="G323" s="1516"/>
    </row>
    <row r="324" spans="7:7" x14ac:dyDescent="0.2">
      <c r="G324" s="1516"/>
    </row>
    <row r="325" spans="7:7" x14ac:dyDescent="0.2">
      <c r="G325" s="1516"/>
    </row>
    <row r="326" spans="7:7" x14ac:dyDescent="0.2">
      <c r="G326" s="1516"/>
    </row>
    <row r="327" spans="7:7" x14ac:dyDescent="0.2">
      <c r="G327" s="1516"/>
    </row>
    <row r="328" spans="7:7" x14ac:dyDescent="0.2">
      <c r="G328" s="1516"/>
    </row>
    <row r="329" spans="7:7" x14ac:dyDescent="0.2">
      <c r="G329" s="1516"/>
    </row>
    <row r="330" spans="7:7" x14ac:dyDescent="0.2">
      <c r="G330" s="1516"/>
    </row>
    <row r="331" spans="7:7" x14ac:dyDescent="0.2">
      <c r="G331" s="1516"/>
    </row>
    <row r="332" spans="7:7" x14ac:dyDescent="0.2">
      <c r="G332" s="1516"/>
    </row>
    <row r="333" spans="7:7" x14ac:dyDescent="0.2">
      <c r="G333" s="1516"/>
    </row>
    <row r="334" spans="7:7" x14ac:dyDescent="0.2">
      <c r="G334" s="1516"/>
    </row>
    <row r="335" spans="7:7" x14ac:dyDescent="0.2">
      <c r="G335" s="1516"/>
    </row>
    <row r="336" spans="7:7" x14ac:dyDescent="0.2">
      <c r="G336" s="1516"/>
    </row>
    <row r="337" spans="7:7" x14ac:dyDescent="0.2">
      <c r="G337" s="1516"/>
    </row>
    <row r="338" spans="7:7" x14ac:dyDescent="0.2">
      <c r="G338" s="1516"/>
    </row>
    <row r="339" spans="7:7" x14ac:dyDescent="0.2">
      <c r="G339" s="1516"/>
    </row>
    <row r="340" spans="7:7" x14ac:dyDescent="0.2">
      <c r="G340" s="1516"/>
    </row>
    <row r="341" spans="7:7" x14ac:dyDescent="0.2">
      <c r="G341" s="1516"/>
    </row>
    <row r="342" spans="7:7" x14ac:dyDescent="0.2">
      <c r="G342" s="1516"/>
    </row>
    <row r="343" spans="7:7" x14ac:dyDescent="0.2">
      <c r="G343" s="1516"/>
    </row>
    <row r="344" spans="7:7" x14ac:dyDescent="0.2">
      <c r="G344" s="1516"/>
    </row>
    <row r="345" spans="7:7" x14ac:dyDescent="0.2">
      <c r="G345" s="1516"/>
    </row>
    <row r="346" spans="7:7" x14ac:dyDescent="0.2">
      <c r="G346" s="1516"/>
    </row>
    <row r="347" spans="7:7" x14ac:dyDescent="0.2">
      <c r="G347" s="1516"/>
    </row>
    <row r="348" spans="7:7" x14ac:dyDescent="0.2">
      <c r="G348" s="1516"/>
    </row>
    <row r="349" spans="7:7" x14ac:dyDescent="0.2">
      <c r="G349" s="1516"/>
    </row>
    <row r="350" spans="7:7" x14ac:dyDescent="0.2">
      <c r="G350" s="1516"/>
    </row>
    <row r="351" spans="7:7" x14ac:dyDescent="0.2">
      <c r="G351" s="1516"/>
    </row>
    <row r="352" spans="7:7" x14ac:dyDescent="0.2">
      <c r="G352" s="1516"/>
    </row>
    <row r="353" spans="7:7" x14ac:dyDescent="0.2">
      <c r="G353" s="1516"/>
    </row>
    <row r="354" spans="7:7" x14ac:dyDescent="0.2">
      <c r="G354" s="1516"/>
    </row>
    <row r="355" spans="7:7" x14ac:dyDescent="0.2">
      <c r="G355" s="1516"/>
    </row>
    <row r="356" spans="7:7" x14ac:dyDescent="0.2">
      <c r="G356" s="1516"/>
    </row>
    <row r="357" spans="7:7" x14ac:dyDescent="0.2">
      <c r="G357" s="1516"/>
    </row>
    <row r="358" spans="7:7" x14ac:dyDescent="0.2">
      <c r="G358" s="1516"/>
    </row>
    <row r="359" spans="7:7" x14ac:dyDescent="0.2">
      <c r="G359" s="1516"/>
    </row>
    <row r="360" spans="7:7" x14ac:dyDescent="0.2">
      <c r="G360" s="1516"/>
    </row>
    <row r="361" spans="7:7" x14ac:dyDescent="0.2">
      <c r="G361" s="1516"/>
    </row>
    <row r="362" spans="7:7" x14ac:dyDescent="0.2">
      <c r="G362" s="1516"/>
    </row>
    <row r="363" spans="7:7" x14ac:dyDescent="0.2">
      <c r="G363" s="1516"/>
    </row>
    <row r="364" spans="7:7" x14ac:dyDescent="0.2">
      <c r="G364" s="1516"/>
    </row>
    <row r="365" spans="7:7" x14ac:dyDescent="0.2">
      <c r="G365" s="1516"/>
    </row>
    <row r="366" spans="7:7" x14ac:dyDescent="0.2">
      <c r="G366" s="1516"/>
    </row>
    <row r="367" spans="7:7" x14ac:dyDescent="0.2">
      <c r="G367" s="1516"/>
    </row>
    <row r="368" spans="7:7" x14ac:dyDescent="0.2">
      <c r="G368" s="1516"/>
    </row>
    <row r="369" spans="7:7" x14ac:dyDescent="0.2">
      <c r="G369" s="1516"/>
    </row>
    <row r="370" spans="7:7" x14ac:dyDescent="0.2">
      <c r="G370" s="1516"/>
    </row>
    <row r="371" spans="7:7" x14ac:dyDescent="0.2">
      <c r="G371" s="1516"/>
    </row>
    <row r="372" spans="7:7" x14ac:dyDescent="0.2">
      <c r="G372" s="1516"/>
    </row>
    <row r="373" spans="7:7" x14ac:dyDescent="0.2">
      <c r="G373" s="1516"/>
    </row>
    <row r="374" spans="7:7" x14ac:dyDescent="0.2">
      <c r="G374" s="1516"/>
    </row>
    <row r="375" spans="7:7" x14ac:dyDescent="0.2">
      <c r="G375" s="1516"/>
    </row>
    <row r="376" spans="7:7" x14ac:dyDescent="0.2">
      <c r="G376" s="1516"/>
    </row>
    <row r="377" spans="7:7" x14ac:dyDescent="0.2">
      <c r="G377" s="1516"/>
    </row>
    <row r="378" spans="7:7" x14ac:dyDescent="0.2">
      <c r="G378" s="1516"/>
    </row>
    <row r="379" spans="7:7" x14ac:dyDescent="0.2">
      <c r="G379" s="1516"/>
    </row>
    <row r="380" spans="7:7" x14ac:dyDescent="0.2">
      <c r="G380" s="1516"/>
    </row>
    <row r="381" spans="7:7" x14ac:dyDescent="0.2">
      <c r="G381" s="1516"/>
    </row>
    <row r="382" spans="7:7" x14ac:dyDescent="0.2">
      <c r="G382" s="1516"/>
    </row>
    <row r="383" spans="7:7" x14ac:dyDescent="0.2">
      <c r="G383" s="1516"/>
    </row>
    <row r="384" spans="7:7" x14ac:dyDescent="0.2">
      <c r="G384" s="1516"/>
    </row>
    <row r="385" spans="7:7" x14ac:dyDescent="0.2">
      <c r="G385" s="1516"/>
    </row>
    <row r="386" spans="7:7" x14ac:dyDescent="0.2">
      <c r="G386" s="1516"/>
    </row>
    <row r="387" spans="7:7" x14ac:dyDescent="0.2">
      <c r="G387" s="1516"/>
    </row>
    <row r="388" spans="7:7" x14ac:dyDescent="0.2">
      <c r="G388" s="1516"/>
    </row>
    <row r="389" spans="7:7" x14ac:dyDescent="0.2">
      <c r="G389" s="1516"/>
    </row>
    <row r="390" spans="7:7" x14ac:dyDescent="0.2">
      <c r="G390" s="1516"/>
    </row>
    <row r="391" spans="7:7" x14ac:dyDescent="0.2">
      <c r="G391" s="1516"/>
    </row>
    <row r="392" spans="7:7" x14ac:dyDescent="0.2">
      <c r="G392" s="1516"/>
    </row>
    <row r="393" spans="7:7" x14ac:dyDescent="0.2">
      <c r="G393" s="1516"/>
    </row>
    <row r="394" spans="7:7" x14ac:dyDescent="0.2">
      <c r="G394" s="1516"/>
    </row>
    <row r="395" spans="7:7" x14ac:dyDescent="0.2">
      <c r="G395" s="1516"/>
    </row>
    <row r="396" spans="7:7" x14ac:dyDescent="0.2">
      <c r="G396" s="1516"/>
    </row>
    <row r="397" spans="7:7" x14ac:dyDescent="0.2">
      <c r="G397" s="1516"/>
    </row>
    <row r="398" spans="7:7" x14ac:dyDescent="0.2">
      <c r="G398" s="1516"/>
    </row>
    <row r="399" spans="7:7" x14ac:dyDescent="0.2">
      <c r="G399" s="1516"/>
    </row>
    <row r="400" spans="7:7" x14ac:dyDescent="0.2">
      <c r="G400" s="1516"/>
    </row>
    <row r="401" spans="7:7" x14ac:dyDescent="0.2">
      <c r="G401" s="1516"/>
    </row>
    <row r="402" spans="7:7" x14ac:dyDescent="0.2">
      <c r="G402" s="1516"/>
    </row>
    <row r="403" spans="7:7" x14ac:dyDescent="0.2">
      <c r="G403" s="1516"/>
    </row>
    <row r="404" spans="7:7" x14ac:dyDescent="0.2">
      <c r="G404" s="1516"/>
    </row>
    <row r="405" spans="7:7" x14ac:dyDescent="0.2">
      <c r="G405" s="1516"/>
    </row>
    <row r="406" spans="7:7" x14ac:dyDescent="0.2">
      <c r="G406" s="1516"/>
    </row>
    <row r="407" spans="7:7" x14ac:dyDescent="0.2">
      <c r="G407" s="1516"/>
    </row>
    <row r="408" spans="7:7" x14ac:dyDescent="0.2">
      <c r="G408" s="1516"/>
    </row>
    <row r="409" spans="7:7" x14ac:dyDescent="0.2">
      <c r="G409" s="1516"/>
    </row>
    <row r="410" spans="7:7" x14ac:dyDescent="0.2">
      <c r="G410" s="1516"/>
    </row>
    <row r="411" spans="7:7" x14ac:dyDescent="0.2">
      <c r="G411" s="1516"/>
    </row>
    <row r="412" spans="7:7" x14ac:dyDescent="0.2">
      <c r="G412" s="1516"/>
    </row>
    <row r="413" spans="7:7" x14ac:dyDescent="0.2">
      <c r="G413" s="1516"/>
    </row>
    <row r="414" spans="7:7" x14ac:dyDescent="0.2">
      <c r="G414" s="1516"/>
    </row>
    <row r="415" spans="7:7" x14ac:dyDescent="0.2">
      <c r="G415" s="1516"/>
    </row>
    <row r="416" spans="7:7" x14ac:dyDescent="0.2">
      <c r="G416" s="1516"/>
    </row>
    <row r="417" spans="7:7" x14ac:dyDescent="0.2">
      <c r="G417" s="1516"/>
    </row>
    <row r="418" spans="7:7" x14ac:dyDescent="0.2">
      <c r="G418" s="1516"/>
    </row>
    <row r="419" spans="7:7" x14ac:dyDescent="0.2">
      <c r="G419" s="1516"/>
    </row>
    <row r="420" spans="7:7" x14ac:dyDescent="0.2">
      <c r="G420" s="1516"/>
    </row>
    <row r="421" spans="7:7" x14ac:dyDescent="0.2">
      <c r="G421" s="1516"/>
    </row>
    <row r="422" spans="7:7" x14ac:dyDescent="0.2">
      <c r="G422" s="1516"/>
    </row>
    <row r="423" spans="7:7" x14ac:dyDescent="0.2">
      <c r="G423" s="1516"/>
    </row>
    <row r="424" spans="7:7" x14ac:dyDescent="0.2">
      <c r="G424" s="1516"/>
    </row>
    <row r="425" spans="7:7" x14ac:dyDescent="0.2">
      <c r="G425" s="1516"/>
    </row>
    <row r="426" spans="7:7" x14ac:dyDescent="0.2">
      <c r="G426" s="1516"/>
    </row>
    <row r="427" spans="7:7" x14ac:dyDescent="0.2">
      <c r="G427" s="1516"/>
    </row>
    <row r="428" spans="7:7" x14ac:dyDescent="0.2">
      <c r="G428" s="1516"/>
    </row>
    <row r="429" spans="7:7" x14ac:dyDescent="0.2">
      <c r="G429" s="1516"/>
    </row>
    <row r="430" spans="7:7" x14ac:dyDescent="0.2">
      <c r="G430" s="1516"/>
    </row>
    <row r="431" spans="7:7" x14ac:dyDescent="0.2">
      <c r="G431" s="1516"/>
    </row>
    <row r="432" spans="7:7" x14ac:dyDescent="0.2">
      <c r="G432" s="1516"/>
    </row>
    <row r="433" spans="7:7" x14ac:dyDescent="0.2">
      <c r="G433" s="1516"/>
    </row>
    <row r="434" spans="7:7" x14ac:dyDescent="0.2">
      <c r="G434" s="1516"/>
    </row>
    <row r="435" spans="7:7" x14ac:dyDescent="0.2">
      <c r="G435" s="1516"/>
    </row>
    <row r="436" spans="7:7" x14ac:dyDescent="0.2">
      <c r="G436" s="1516"/>
    </row>
    <row r="437" spans="7:7" x14ac:dyDescent="0.2">
      <c r="G437" s="1516"/>
    </row>
    <row r="438" spans="7:7" x14ac:dyDescent="0.2">
      <c r="G438" s="1516"/>
    </row>
    <row r="439" spans="7:7" x14ac:dyDescent="0.2">
      <c r="G439" s="1516"/>
    </row>
    <row r="440" spans="7:7" x14ac:dyDescent="0.2">
      <c r="G440" s="1516"/>
    </row>
    <row r="441" spans="7:7" x14ac:dyDescent="0.2">
      <c r="G441" s="1516"/>
    </row>
    <row r="442" spans="7:7" x14ac:dyDescent="0.2">
      <c r="G442" s="1516"/>
    </row>
    <row r="443" spans="7:7" x14ac:dyDescent="0.2">
      <c r="G443" s="1516"/>
    </row>
    <row r="444" spans="7:7" x14ac:dyDescent="0.2">
      <c r="G444" s="1516"/>
    </row>
    <row r="445" spans="7:7" x14ac:dyDescent="0.2">
      <c r="G445" s="1516"/>
    </row>
    <row r="446" spans="7:7" x14ac:dyDescent="0.2">
      <c r="G446" s="1516"/>
    </row>
    <row r="447" spans="7:7" x14ac:dyDescent="0.2">
      <c r="G447" s="1516"/>
    </row>
    <row r="448" spans="7:7" x14ac:dyDescent="0.2">
      <c r="G448" s="1516"/>
    </row>
    <row r="449" spans="7:7" x14ac:dyDescent="0.2">
      <c r="G449" s="1516"/>
    </row>
    <row r="450" spans="7:7" x14ac:dyDescent="0.2">
      <c r="G450" s="1516"/>
    </row>
    <row r="451" spans="7:7" x14ac:dyDescent="0.2">
      <c r="G451" s="1516"/>
    </row>
    <row r="452" spans="7:7" x14ac:dyDescent="0.2">
      <c r="G452" s="1516"/>
    </row>
    <row r="453" spans="7:7" x14ac:dyDescent="0.2">
      <c r="G453" s="1516"/>
    </row>
    <row r="454" spans="7:7" x14ac:dyDescent="0.2">
      <c r="G454" s="1516"/>
    </row>
    <row r="455" spans="7:7" x14ac:dyDescent="0.2">
      <c r="G455" s="1516"/>
    </row>
    <row r="456" spans="7:7" x14ac:dyDescent="0.2">
      <c r="G456" s="1516"/>
    </row>
    <row r="457" spans="7:7" x14ac:dyDescent="0.2">
      <c r="G457" s="1516"/>
    </row>
    <row r="458" spans="7:7" x14ac:dyDescent="0.2">
      <c r="G458" s="1516"/>
    </row>
    <row r="459" spans="7:7" x14ac:dyDescent="0.2">
      <c r="G459" s="1516"/>
    </row>
    <row r="460" spans="7:7" x14ac:dyDescent="0.2">
      <c r="G460" s="1516"/>
    </row>
    <row r="461" spans="7:7" x14ac:dyDescent="0.2">
      <c r="G461" s="1516"/>
    </row>
    <row r="462" spans="7:7" x14ac:dyDescent="0.2">
      <c r="G462" s="1516"/>
    </row>
    <row r="463" spans="7:7" x14ac:dyDescent="0.2">
      <c r="G463" s="1516"/>
    </row>
    <row r="464" spans="7:7" x14ac:dyDescent="0.2">
      <c r="G464" s="1516"/>
    </row>
    <row r="465" spans="7:7" x14ac:dyDescent="0.2">
      <c r="G465" s="1516"/>
    </row>
    <row r="466" spans="7:7" x14ac:dyDescent="0.2">
      <c r="G466" s="1516"/>
    </row>
    <row r="467" spans="7:7" x14ac:dyDescent="0.2">
      <c r="G467" s="1516"/>
    </row>
    <row r="468" spans="7:7" x14ac:dyDescent="0.2">
      <c r="G468" s="1516"/>
    </row>
    <row r="469" spans="7:7" x14ac:dyDescent="0.2">
      <c r="G469" s="1516"/>
    </row>
    <row r="470" spans="7:7" x14ac:dyDescent="0.2">
      <c r="G470" s="1516"/>
    </row>
    <row r="471" spans="7:7" x14ac:dyDescent="0.2">
      <c r="G471" s="1516"/>
    </row>
    <row r="472" spans="7:7" x14ac:dyDescent="0.2">
      <c r="G472" s="1516"/>
    </row>
    <row r="473" spans="7:7" x14ac:dyDescent="0.2">
      <c r="G473" s="1516"/>
    </row>
    <row r="474" spans="7:7" x14ac:dyDescent="0.2">
      <c r="G474" s="1516"/>
    </row>
    <row r="475" spans="7:7" x14ac:dyDescent="0.2">
      <c r="G475" s="1516"/>
    </row>
    <row r="476" spans="7:7" x14ac:dyDescent="0.2">
      <c r="G476" s="1516"/>
    </row>
    <row r="477" spans="7:7" x14ac:dyDescent="0.2">
      <c r="G477" s="1516"/>
    </row>
    <row r="478" spans="7:7" x14ac:dyDescent="0.2">
      <c r="G478" s="1516"/>
    </row>
    <row r="479" spans="7:7" x14ac:dyDescent="0.2">
      <c r="G479" s="1516"/>
    </row>
    <row r="480" spans="7:7" x14ac:dyDescent="0.2">
      <c r="G480" s="1516"/>
    </row>
    <row r="481" spans="7:7" x14ac:dyDescent="0.2">
      <c r="G481" s="1516"/>
    </row>
    <row r="482" spans="7:7" x14ac:dyDescent="0.2">
      <c r="G482" s="1516"/>
    </row>
    <row r="483" spans="7:7" x14ac:dyDescent="0.2">
      <c r="G483" s="1516"/>
    </row>
    <row r="484" spans="7:7" x14ac:dyDescent="0.2">
      <c r="G484" s="1516"/>
    </row>
    <row r="485" spans="7:7" x14ac:dyDescent="0.2">
      <c r="G485" s="1516"/>
    </row>
    <row r="486" spans="7:7" x14ac:dyDescent="0.2">
      <c r="G486" s="1516"/>
    </row>
    <row r="487" spans="7:7" x14ac:dyDescent="0.2">
      <c r="G487" s="1516"/>
    </row>
    <row r="488" spans="7:7" x14ac:dyDescent="0.2">
      <c r="G488" s="1516"/>
    </row>
    <row r="489" spans="7:7" x14ac:dyDescent="0.2">
      <c r="G489" s="1516"/>
    </row>
    <row r="490" spans="7:7" x14ac:dyDescent="0.2">
      <c r="G490" s="1516"/>
    </row>
    <row r="491" spans="7:7" x14ac:dyDescent="0.2">
      <c r="G491" s="1516"/>
    </row>
    <row r="492" spans="7:7" x14ac:dyDescent="0.2">
      <c r="G492" s="1516"/>
    </row>
    <row r="493" spans="7:7" x14ac:dyDescent="0.2">
      <c r="G493" s="1516"/>
    </row>
    <row r="494" spans="7:7" x14ac:dyDescent="0.2">
      <c r="G494" s="1516"/>
    </row>
    <row r="495" spans="7:7" x14ac:dyDescent="0.2">
      <c r="G495" s="1516"/>
    </row>
    <row r="496" spans="7:7" x14ac:dyDescent="0.2">
      <c r="G496" s="1516"/>
    </row>
    <row r="497" spans="7:7" x14ac:dyDescent="0.2">
      <c r="G497" s="1516"/>
    </row>
    <row r="498" spans="7:7" x14ac:dyDescent="0.2">
      <c r="G498" s="1516"/>
    </row>
    <row r="499" spans="7:7" x14ac:dyDescent="0.2">
      <c r="G499" s="1516"/>
    </row>
    <row r="500" spans="7:7" x14ac:dyDescent="0.2">
      <c r="G500" s="1516"/>
    </row>
    <row r="501" spans="7:7" x14ac:dyDescent="0.2">
      <c r="G501" s="1516"/>
    </row>
    <row r="502" spans="7:7" x14ac:dyDescent="0.2">
      <c r="G502" s="1516"/>
    </row>
    <row r="503" spans="7:7" x14ac:dyDescent="0.2">
      <c r="G503" s="1516"/>
    </row>
    <row r="504" spans="7:7" x14ac:dyDescent="0.2">
      <c r="G504" s="1516"/>
    </row>
    <row r="505" spans="7:7" x14ac:dyDescent="0.2">
      <c r="G505" s="1516"/>
    </row>
    <row r="506" spans="7:7" x14ac:dyDescent="0.2">
      <c r="G506" s="1516"/>
    </row>
    <row r="507" spans="7:7" x14ac:dyDescent="0.2">
      <c r="G507" s="1516"/>
    </row>
    <row r="508" spans="7:7" x14ac:dyDescent="0.2">
      <c r="G508" s="1516"/>
    </row>
    <row r="509" spans="7:7" x14ac:dyDescent="0.2">
      <c r="G509" s="1516"/>
    </row>
    <row r="510" spans="7:7" x14ac:dyDescent="0.2">
      <c r="G510" s="1516"/>
    </row>
    <row r="511" spans="7:7" x14ac:dyDescent="0.2">
      <c r="G511" s="1516"/>
    </row>
    <row r="512" spans="7:7" x14ac:dyDescent="0.2">
      <c r="G512" s="1516"/>
    </row>
    <row r="513" spans="7:7" x14ac:dyDescent="0.2">
      <c r="G513" s="1516"/>
    </row>
    <row r="514" spans="7:7" x14ac:dyDescent="0.2">
      <c r="G514" s="1516"/>
    </row>
    <row r="515" spans="7:7" x14ac:dyDescent="0.2">
      <c r="G515" s="1516"/>
    </row>
    <row r="516" spans="7:7" x14ac:dyDescent="0.2">
      <c r="G516" s="1516"/>
    </row>
    <row r="517" spans="7:7" x14ac:dyDescent="0.2">
      <c r="G517" s="1516"/>
    </row>
    <row r="518" spans="7:7" x14ac:dyDescent="0.2">
      <c r="G518" s="1516"/>
    </row>
    <row r="519" spans="7:7" x14ac:dyDescent="0.2">
      <c r="G519" s="1516"/>
    </row>
    <row r="520" spans="7:7" x14ac:dyDescent="0.2">
      <c r="G520" s="1516"/>
    </row>
    <row r="521" spans="7:7" x14ac:dyDescent="0.2">
      <c r="G521" s="1516"/>
    </row>
    <row r="522" spans="7:7" x14ac:dyDescent="0.2">
      <c r="G522" s="1516"/>
    </row>
    <row r="523" spans="7:7" x14ac:dyDescent="0.2">
      <c r="G523" s="1516"/>
    </row>
    <row r="524" spans="7:7" x14ac:dyDescent="0.2">
      <c r="G524" s="1516"/>
    </row>
    <row r="525" spans="7:7" x14ac:dyDescent="0.2">
      <c r="G525" s="1516"/>
    </row>
    <row r="526" spans="7:7" x14ac:dyDescent="0.2">
      <c r="G526" s="1516"/>
    </row>
    <row r="527" spans="7:7" x14ac:dyDescent="0.2">
      <c r="G527" s="1516"/>
    </row>
    <row r="528" spans="7:7" x14ac:dyDescent="0.2">
      <c r="G528" s="1516"/>
    </row>
    <row r="529" spans="7:7" x14ac:dyDescent="0.2">
      <c r="G529" s="1516"/>
    </row>
    <row r="530" spans="7:7" x14ac:dyDescent="0.2">
      <c r="G530" s="1516"/>
    </row>
    <row r="531" spans="7:7" x14ac:dyDescent="0.2">
      <c r="G531" s="1516"/>
    </row>
    <row r="532" spans="7:7" x14ac:dyDescent="0.2">
      <c r="G532" s="1516"/>
    </row>
    <row r="533" spans="7:7" x14ac:dyDescent="0.2">
      <c r="G533" s="1516"/>
    </row>
    <row r="534" spans="7:7" x14ac:dyDescent="0.2">
      <c r="G534" s="1516"/>
    </row>
    <row r="535" spans="7:7" x14ac:dyDescent="0.2">
      <c r="G535" s="1516"/>
    </row>
    <row r="536" spans="7:7" x14ac:dyDescent="0.2">
      <c r="G536" s="1516"/>
    </row>
    <row r="537" spans="7:7" x14ac:dyDescent="0.2">
      <c r="G537" s="1516"/>
    </row>
    <row r="538" spans="7:7" x14ac:dyDescent="0.2">
      <c r="G538" s="1516"/>
    </row>
    <row r="539" spans="7:7" x14ac:dyDescent="0.2">
      <c r="G539" s="1516"/>
    </row>
    <row r="540" spans="7:7" x14ac:dyDescent="0.2">
      <c r="G540" s="1516"/>
    </row>
    <row r="541" spans="7:7" x14ac:dyDescent="0.2">
      <c r="G541" s="1516"/>
    </row>
    <row r="542" spans="7:7" x14ac:dyDescent="0.2">
      <c r="G542" s="1516"/>
    </row>
    <row r="543" spans="7:7" x14ac:dyDescent="0.2">
      <c r="G543" s="1516"/>
    </row>
    <row r="544" spans="7:7" x14ac:dyDescent="0.2">
      <c r="G544" s="1516"/>
    </row>
    <row r="545" spans="7:7" x14ac:dyDescent="0.2">
      <c r="G545" s="1516"/>
    </row>
    <row r="546" spans="7:7" x14ac:dyDescent="0.2">
      <c r="G546" s="1516"/>
    </row>
    <row r="547" spans="7:7" x14ac:dyDescent="0.2">
      <c r="G547" s="1516"/>
    </row>
    <row r="548" spans="7:7" x14ac:dyDescent="0.2">
      <c r="G548" s="1516"/>
    </row>
    <row r="549" spans="7:7" x14ac:dyDescent="0.2">
      <c r="G549" s="1516"/>
    </row>
    <row r="550" spans="7:7" x14ac:dyDescent="0.2">
      <c r="G550" s="1516"/>
    </row>
    <row r="551" spans="7:7" x14ac:dyDescent="0.2">
      <c r="G551" s="1516"/>
    </row>
    <row r="552" spans="7:7" x14ac:dyDescent="0.2">
      <c r="G552" s="1516"/>
    </row>
    <row r="553" spans="7:7" x14ac:dyDescent="0.2">
      <c r="G553" s="1516"/>
    </row>
    <row r="554" spans="7:7" x14ac:dyDescent="0.2">
      <c r="G554" s="1516"/>
    </row>
    <row r="555" spans="7:7" x14ac:dyDescent="0.2">
      <c r="G555" s="1516"/>
    </row>
    <row r="556" spans="7:7" x14ac:dyDescent="0.2">
      <c r="G556" s="1516"/>
    </row>
    <row r="557" spans="7:7" x14ac:dyDescent="0.2">
      <c r="G557" s="1516"/>
    </row>
    <row r="558" spans="7:7" x14ac:dyDescent="0.2">
      <c r="G558" s="1516"/>
    </row>
    <row r="559" spans="7:7" x14ac:dyDescent="0.2">
      <c r="G559" s="1516"/>
    </row>
    <row r="560" spans="7:7" x14ac:dyDescent="0.2">
      <c r="G560" s="1516"/>
    </row>
    <row r="561" spans="7:7" x14ac:dyDescent="0.2">
      <c r="G561" s="1516"/>
    </row>
    <row r="562" spans="7:7" x14ac:dyDescent="0.2">
      <c r="G562" s="1516"/>
    </row>
    <row r="563" spans="7:7" x14ac:dyDescent="0.2">
      <c r="G563" s="1516"/>
    </row>
    <row r="564" spans="7:7" x14ac:dyDescent="0.2">
      <c r="G564" s="1516"/>
    </row>
    <row r="565" spans="7:7" x14ac:dyDescent="0.2">
      <c r="G565" s="1516"/>
    </row>
    <row r="566" spans="7:7" x14ac:dyDescent="0.2">
      <c r="G566" s="1516"/>
    </row>
    <row r="567" spans="7:7" x14ac:dyDescent="0.2">
      <c r="G567" s="1516"/>
    </row>
    <row r="568" spans="7:7" x14ac:dyDescent="0.2">
      <c r="G568" s="1516"/>
    </row>
    <row r="569" spans="7:7" x14ac:dyDescent="0.2">
      <c r="G569" s="1516"/>
    </row>
    <row r="570" spans="7:7" x14ac:dyDescent="0.2">
      <c r="G570" s="1516"/>
    </row>
    <row r="571" spans="7:7" x14ac:dyDescent="0.2">
      <c r="G571" s="1516"/>
    </row>
    <row r="572" spans="7:7" x14ac:dyDescent="0.2">
      <c r="G572" s="1516"/>
    </row>
    <row r="573" spans="7:7" x14ac:dyDescent="0.2">
      <c r="G573" s="1516"/>
    </row>
    <row r="574" spans="7:7" x14ac:dyDescent="0.2">
      <c r="G574" s="1516"/>
    </row>
    <row r="575" spans="7:7" x14ac:dyDescent="0.2">
      <c r="G575" s="1516"/>
    </row>
    <row r="576" spans="7:7" x14ac:dyDescent="0.2">
      <c r="G576" s="1516"/>
    </row>
    <row r="577" spans="7:7" x14ac:dyDescent="0.2">
      <c r="G577" s="1516"/>
    </row>
    <row r="578" spans="7:7" x14ac:dyDescent="0.2">
      <c r="G578" s="1516"/>
    </row>
    <row r="579" spans="7:7" x14ac:dyDescent="0.2">
      <c r="G579" s="1516"/>
    </row>
    <row r="580" spans="7:7" x14ac:dyDescent="0.2">
      <c r="G580" s="1516"/>
    </row>
    <row r="581" spans="7:7" x14ac:dyDescent="0.2">
      <c r="G581" s="1516"/>
    </row>
    <row r="582" spans="7:7" x14ac:dyDescent="0.2">
      <c r="G582" s="1516"/>
    </row>
    <row r="583" spans="7:7" x14ac:dyDescent="0.2">
      <c r="G583" s="1516"/>
    </row>
    <row r="584" spans="7:7" x14ac:dyDescent="0.2">
      <c r="G584" s="1516"/>
    </row>
    <row r="585" spans="7:7" x14ac:dyDescent="0.2">
      <c r="G585" s="1516"/>
    </row>
    <row r="586" spans="7:7" x14ac:dyDescent="0.2">
      <c r="G586" s="1516"/>
    </row>
    <row r="587" spans="7:7" x14ac:dyDescent="0.2">
      <c r="G587" s="1516"/>
    </row>
    <row r="588" spans="7:7" x14ac:dyDescent="0.2">
      <c r="G588" s="1516"/>
    </row>
    <row r="589" spans="7:7" x14ac:dyDescent="0.2">
      <c r="G589" s="1516"/>
    </row>
    <row r="590" spans="7:7" x14ac:dyDescent="0.2">
      <c r="G590" s="1516"/>
    </row>
    <row r="591" spans="7:7" x14ac:dyDescent="0.2">
      <c r="G591" s="1516"/>
    </row>
    <row r="592" spans="7:7" x14ac:dyDescent="0.2">
      <c r="G592" s="1516"/>
    </row>
    <row r="593" spans="7:7" x14ac:dyDescent="0.2">
      <c r="G593" s="1516"/>
    </row>
    <row r="594" spans="7:7" x14ac:dyDescent="0.2">
      <c r="G594" s="1516"/>
    </row>
    <row r="595" spans="7:7" x14ac:dyDescent="0.2">
      <c r="G595" s="1516"/>
    </row>
    <row r="596" spans="7:7" x14ac:dyDescent="0.2">
      <c r="G596" s="1516"/>
    </row>
    <row r="597" spans="7:7" x14ac:dyDescent="0.2">
      <c r="G597" s="1516"/>
    </row>
    <row r="598" spans="7:7" x14ac:dyDescent="0.2">
      <c r="G598" s="1516"/>
    </row>
    <row r="599" spans="7:7" x14ac:dyDescent="0.2">
      <c r="G599" s="1516"/>
    </row>
    <row r="600" spans="7:7" x14ac:dyDescent="0.2">
      <c r="G600" s="1516"/>
    </row>
    <row r="601" spans="7:7" x14ac:dyDescent="0.2">
      <c r="G601" s="1516"/>
    </row>
    <row r="602" spans="7:7" x14ac:dyDescent="0.2">
      <c r="G602" s="1516"/>
    </row>
    <row r="603" spans="7:7" x14ac:dyDescent="0.2">
      <c r="G603" s="1516"/>
    </row>
    <row r="604" spans="7:7" x14ac:dyDescent="0.2">
      <c r="G604" s="1516"/>
    </row>
    <row r="605" spans="7:7" x14ac:dyDescent="0.2">
      <c r="G605" s="1516"/>
    </row>
    <row r="606" spans="7:7" x14ac:dyDescent="0.2">
      <c r="G606" s="1516"/>
    </row>
    <row r="607" spans="7:7" x14ac:dyDescent="0.2">
      <c r="G607" s="1516"/>
    </row>
    <row r="608" spans="7:7" x14ac:dyDescent="0.2">
      <c r="G608" s="1516"/>
    </row>
    <row r="609" spans="7:7" x14ac:dyDescent="0.2">
      <c r="G609" s="1516"/>
    </row>
    <row r="610" spans="7:7" x14ac:dyDescent="0.2">
      <c r="G610" s="1516"/>
    </row>
    <row r="611" spans="7:7" x14ac:dyDescent="0.2">
      <c r="G611" s="1516"/>
    </row>
    <row r="612" spans="7:7" x14ac:dyDescent="0.2">
      <c r="G612" s="1516"/>
    </row>
    <row r="613" spans="7:7" x14ac:dyDescent="0.2">
      <c r="G613" s="1516"/>
    </row>
    <row r="614" spans="7:7" x14ac:dyDescent="0.2">
      <c r="G614" s="1516"/>
    </row>
    <row r="615" spans="7:7" x14ac:dyDescent="0.2">
      <c r="G615" s="1516"/>
    </row>
    <row r="616" spans="7:7" x14ac:dyDescent="0.2">
      <c r="G616" s="1516"/>
    </row>
    <row r="617" spans="7:7" x14ac:dyDescent="0.2">
      <c r="G617" s="1516"/>
    </row>
    <row r="618" spans="7:7" x14ac:dyDescent="0.2">
      <c r="G618" s="1516"/>
    </row>
    <row r="619" spans="7:7" x14ac:dyDescent="0.2">
      <c r="G619" s="1516"/>
    </row>
    <row r="620" spans="7:7" x14ac:dyDescent="0.2">
      <c r="G620" s="1516"/>
    </row>
    <row r="621" spans="7:7" x14ac:dyDescent="0.2">
      <c r="G621" s="1516"/>
    </row>
    <row r="622" spans="7:7" x14ac:dyDescent="0.2">
      <c r="G622" s="1516"/>
    </row>
    <row r="623" spans="7:7" x14ac:dyDescent="0.2">
      <c r="G623" s="1516"/>
    </row>
    <row r="624" spans="7:7" x14ac:dyDescent="0.2">
      <c r="G624" s="1516"/>
    </row>
    <row r="625" spans="7:7" x14ac:dyDescent="0.2">
      <c r="G625" s="1516"/>
    </row>
    <row r="626" spans="7:7" x14ac:dyDescent="0.2">
      <c r="G626" s="1516"/>
    </row>
    <row r="627" spans="7:7" x14ac:dyDescent="0.2">
      <c r="G627" s="1516"/>
    </row>
    <row r="628" spans="7:7" x14ac:dyDescent="0.2">
      <c r="G628" s="1516"/>
    </row>
    <row r="629" spans="7:7" x14ac:dyDescent="0.2">
      <c r="G629" s="1516"/>
    </row>
    <row r="630" spans="7:7" x14ac:dyDescent="0.2">
      <c r="G630" s="1516"/>
    </row>
    <row r="631" spans="7:7" x14ac:dyDescent="0.2">
      <c r="G631" s="1516"/>
    </row>
    <row r="632" spans="7:7" x14ac:dyDescent="0.2">
      <c r="G632" s="1516"/>
    </row>
    <row r="633" spans="7:7" x14ac:dyDescent="0.2">
      <c r="G633" s="1516"/>
    </row>
    <row r="634" spans="7:7" x14ac:dyDescent="0.2">
      <c r="G634" s="1516"/>
    </row>
    <row r="635" spans="7:7" x14ac:dyDescent="0.2">
      <c r="G635" s="1516"/>
    </row>
    <row r="636" spans="7:7" x14ac:dyDescent="0.2">
      <c r="G636" s="1516"/>
    </row>
    <row r="637" spans="7:7" x14ac:dyDescent="0.2">
      <c r="G637" s="1516"/>
    </row>
    <row r="638" spans="7:7" x14ac:dyDescent="0.2">
      <c r="G638" s="1516"/>
    </row>
    <row r="639" spans="7:7" x14ac:dyDescent="0.2">
      <c r="G639" s="1516"/>
    </row>
    <row r="640" spans="7:7" x14ac:dyDescent="0.2">
      <c r="G640" s="1516"/>
    </row>
    <row r="641" spans="7:7" x14ac:dyDescent="0.2">
      <c r="G641" s="1516"/>
    </row>
    <row r="642" spans="7:7" x14ac:dyDescent="0.2">
      <c r="G642" s="1516"/>
    </row>
    <row r="643" spans="7:7" x14ac:dyDescent="0.2">
      <c r="G643" s="1516"/>
    </row>
    <row r="644" spans="7:7" x14ac:dyDescent="0.2">
      <c r="G644" s="1516"/>
    </row>
    <row r="645" spans="7:7" x14ac:dyDescent="0.2">
      <c r="G645" s="1516"/>
    </row>
    <row r="646" spans="7:7" x14ac:dyDescent="0.2">
      <c r="G646" s="1516"/>
    </row>
    <row r="647" spans="7:7" x14ac:dyDescent="0.2">
      <c r="G647" s="1516"/>
    </row>
    <row r="648" spans="7:7" x14ac:dyDescent="0.2">
      <c r="G648" s="1516"/>
    </row>
    <row r="649" spans="7:7" x14ac:dyDescent="0.2">
      <c r="G649" s="1516"/>
    </row>
    <row r="650" spans="7:7" x14ac:dyDescent="0.2">
      <c r="G650" s="1516"/>
    </row>
    <row r="651" spans="7:7" x14ac:dyDescent="0.2">
      <c r="G651" s="1516"/>
    </row>
    <row r="652" spans="7:7" x14ac:dyDescent="0.2">
      <c r="G652" s="1516"/>
    </row>
    <row r="653" spans="7:7" x14ac:dyDescent="0.2">
      <c r="G653" s="1516"/>
    </row>
    <row r="654" spans="7:7" x14ac:dyDescent="0.2">
      <c r="G654" s="1516"/>
    </row>
    <row r="655" spans="7:7" x14ac:dyDescent="0.2">
      <c r="G655" s="1516"/>
    </row>
    <row r="656" spans="7:7" x14ac:dyDescent="0.2">
      <c r="G656" s="1516"/>
    </row>
    <row r="657" spans="7:7" x14ac:dyDescent="0.2">
      <c r="G657" s="1516"/>
    </row>
    <row r="658" spans="7:7" x14ac:dyDescent="0.2">
      <c r="G658" s="1516"/>
    </row>
    <row r="659" spans="7:7" x14ac:dyDescent="0.2">
      <c r="G659" s="1516"/>
    </row>
    <row r="660" spans="7:7" x14ac:dyDescent="0.2">
      <c r="G660" s="1516"/>
    </row>
    <row r="661" spans="7:7" x14ac:dyDescent="0.2">
      <c r="G661" s="1516"/>
    </row>
    <row r="662" spans="7:7" x14ac:dyDescent="0.2">
      <c r="G662" s="1516"/>
    </row>
    <row r="663" spans="7:7" x14ac:dyDescent="0.2">
      <c r="G663" s="1516"/>
    </row>
    <row r="664" spans="7:7" x14ac:dyDescent="0.2">
      <c r="G664" s="1516"/>
    </row>
    <row r="665" spans="7:7" x14ac:dyDescent="0.2">
      <c r="G665" s="1516"/>
    </row>
    <row r="666" spans="7:7" x14ac:dyDescent="0.2">
      <c r="G666" s="1516"/>
    </row>
    <row r="667" spans="7:7" x14ac:dyDescent="0.2">
      <c r="G667" s="1516"/>
    </row>
    <row r="668" spans="7:7" x14ac:dyDescent="0.2">
      <c r="G668" s="1516"/>
    </row>
    <row r="669" spans="7:7" x14ac:dyDescent="0.2">
      <c r="G669" s="1516"/>
    </row>
    <row r="670" spans="7:7" x14ac:dyDescent="0.2">
      <c r="G670" s="1516"/>
    </row>
    <row r="671" spans="7:7" x14ac:dyDescent="0.2">
      <c r="G671" s="1516"/>
    </row>
    <row r="672" spans="7:7" x14ac:dyDescent="0.2">
      <c r="G672" s="1516"/>
    </row>
    <row r="673" spans="7:7" x14ac:dyDescent="0.2">
      <c r="G673" s="1516"/>
    </row>
    <row r="674" spans="7:7" x14ac:dyDescent="0.2">
      <c r="G674" s="1516"/>
    </row>
    <row r="675" spans="7:7" x14ac:dyDescent="0.2">
      <c r="G675" s="1516"/>
    </row>
    <row r="676" spans="7:7" x14ac:dyDescent="0.2">
      <c r="G676" s="1516"/>
    </row>
    <row r="677" spans="7:7" x14ac:dyDescent="0.2">
      <c r="G677" s="1516"/>
    </row>
    <row r="678" spans="7:7" x14ac:dyDescent="0.2">
      <c r="G678" s="1516"/>
    </row>
    <row r="679" spans="7:7" x14ac:dyDescent="0.2">
      <c r="G679" s="1516"/>
    </row>
    <row r="680" spans="7:7" x14ac:dyDescent="0.2">
      <c r="G680" s="1516"/>
    </row>
    <row r="681" spans="7:7" x14ac:dyDescent="0.2">
      <c r="G681" s="1516"/>
    </row>
    <row r="682" spans="7:7" x14ac:dyDescent="0.2">
      <c r="G682" s="1516"/>
    </row>
    <row r="683" spans="7:7" x14ac:dyDescent="0.2">
      <c r="G683" s="1516"/>
    </row>
    <row r="684" spans="7:7" x14ac:dyDescent="0.2">
      <c r="G684" s="1516"/>
    </row>
    <row r="685" spans="7:7" x14ac:dyDescent="0.2">
      <c r="G685" s="1516"/>
    </row>
    <row r="686" spans="7:7" x14ac:dyDescent="0.2">
      <c r="G686" s="1516"/>
    </row>
    <row r="687" spans="7:7" x14ac:dyDescent="0.2">
      <c r="G687" s="1516"/>
    </row>
    <row r="688" spans="7:7" x14ac:dyDescent="0.2">
      <c r="G688" s="1516"/>
    </row>
    <row r="689" spans="7:7" x14ac:dyDescent="0.2">
      <c r="G689" s="1516"/>
    </row>
    <row r="690" spans="7:7" x14ac:dyDescent="0.2">
      <c r="G690" s="1516"/>
    </row>
    <row r="691" spans="7:7" x14ac:dyDescent="0.2">
      <c r="G691" s="1516"/>
    </row>
    <row r="692" spans="7:7" x14ac:dyDescent="0.2">
      <c r="G692" s="1516"/>
    </row>
    <row r="693" spans="7:7" x14ac:dyDescent="0.2">
      <c r="G693" s="1516"/>
    </row>
    <row r="694" spans="7:7" x14ac:dyDescent="0.2">
      <c r="G694" s="1516"/>
    </row>
    <row r="695" spans="7:7" x14ac:dyDescent="0.2">
      <c r="G695" s="1516"/>
    </row>
    <row r="696" spans="7:7" x14ac:dyDescent="0.2">
      <c r="G696" s="1516"/>
    </row>
    <row r="697" spans="7:7" x14ac:dyDescent="0.2">
      <c r="G697" s="1516"/>
    </row>
    <row r="698" spans="7:7" x14ac:dyDescent="0.2">
      <c r="G698" s="1516"/>
    </row>
    <row r="699" spans="7:7" x14ac:dyDescent="0.2">
      <c r="G699" s="1516"/>
    </row>
    <row r="700" spans="7:7" x14ac:dyDescent="0.2">
      <c r="G700" s="1516"/>
    </row>
    <row r="701" spans="7:7" x14ac:dyDescent="0.2">
      <c r="G701" s="1516"/>
    </row>
    <row r="702" spans="7:7" x14ac:dyDescent="0.2">
      <c r="G702" s="1516"/>
    </row>
    <row r="703" spans="7:7" x14ac:dyDescent="0.2">
      <c r="G703" s="1516"/>
    </row>
    <row r="704" spans="7:7" x14ac:dyDescent="0.2">
      <c r="G704" s="1516"/>
    </row>
    <row r="705" spans="7:7" x14ac:dyDescent="0.2">
      <c r="G705" s="1516"/>
    </row>
    <row r="706" spans="7:7" x14ac:dyDescent="0.2">
      <c r="G706" s="1516"/>
    </row>
    <row r="707" spans="7:7" x14ac:dyDescent="0.2">
      <c r="G707" s="1516"/>
    </row>
    <row r="708" spans="7:7" x14ac:dyDescent="0.2">
      <c r="G708" s="1516"/>
    </row>
    <row r="709" spans="7:7" x14ac:dyDescent="0.2">
      <c r="G709" s="1516"/>
    </row>
    <row r="710" spans="7:7" x14ac:dyDescent="0.2">
      <c r="G710" s="1516"/>
    </row>
    <row r="711" spans="7:7" x14ac:dyDescent="0.2">
      <c r="G711" s="1516"/>
    </row>
    <row r="712" spans="7:7" x14ac:dyDescent="0.2">
      <c r="G712" s="1516"/>
    </row>
    <row r="713" spans="7:7" x14ac:dyDescent="0.2">
      <c r="G713" s="1516"/>
    </row>
    <row r="714" spans="7:7" x14ac:dyDescent="0.2">
      <c r="G714" s="1516"/>
    </row>
    <row r="715" spans="7:7" x14ac:dyDescent="0.2">
      <c r="G715" s="1516"/>
    </row>
    <row r="716" spans="7:7" x14ac:dyDescent="0.2">
      <c r="G716" s="1516"/>
    </row>
    <row r="717" spans="7:7" x14ac:dyDescent="0.2">
      <c r="G717" s="1516"/>
    </row>
    <row r="718" spans="7:7" x14ac:dyDescent="0.2">
      <c r="G718" s="1516"/>
    </row>
    <row r="719" spans="7:7" x14ac:dyDescent="0.2">
      <c r="G719" s="1516"/>
    </row>
    <row r="720" spans="7:7" x14ac:dyDescent="0.2">
      <c r="G720" s="1516"/>
    </row>
    <row r="721" spans="7:7" x14ac:dyDescent="0.2">
      <c r="G721" s="1516"/>
    </row>
    <row r="722" spans="7:7" x14ac:dyDescent="0.2">
      <c r="G722" s="1516"/>
    </row>
    <row r="723" spans="7:7" x14ac:dyDescent="0.2">
      <c r="G723" s="1516"/>
    </row>
    <row r="724" spans="7:7" x14ac:dyDescent="0.2">
      <c r="G724" s="1516"/>
    </row>
    <row r="725" spans="7:7" x14ac:dyDescent="0.2">
      <c r="G725" s="1516"/>
    </row>
    <row r="726" spans="7:7" x14ac:dyDescent="0.2">
      <c r="G726" s="1516"/>
    </row>
    <row r="727" spans="7:7" x14ac:dyDescent="0.2">
      <c r="G727" s="1516"/>
    </row>
    <row r="728" spans="7:7" x14ac:dyDescent="0.2">
      <c r="G728" s="1516"/>
    </row>
    <row r="729" spans="7:7" x14ac:dyDescent="0.2">
      <c r="G729" s="1516"/>
    </row>
    <row r="730" spans="7:7" x14ac:dyDescent="0.2">
      <c r="G730" s="1516"/>
    </row>
    <row r="731" spans="7:7" x14ac:dyDescent="0.2">
      <c r="G731" s="1516"/>
    </row>
    <row r="732" spans="7:7" x14ac:dyDescent="0.2">
      <c r="G732" s="1516"/>
    </row>
    <row r="733" spans="7:7" x14ac:dyDescent="0.2">
      <c r="G733" s="1516"/>
    </row>
    <row r="734" spans="7:7" x14ac:dyDescent="0.2">
      <c r="G734" s="1516"/>
    </row>
    <row r="735" spans="7:7" x14ac:dyDescent="0.2">
      <c r="G735" s="1516"/>
    </row>
    <row r="736" spans="7:7" x14ac:dyDescent="0.2">
      <c r="G736" s="1516"/>
    </row>
    <row r="737" spans="7:7" x14ac:dyDescent="0.2">
      <c r="G737" s="1516"/>
    </row>
    <row r="738" spans="7:7" x14ac:dyDescent="0.2">
      <c r="G738" s="1516"/>
    </row>
    <row r="739" spans="7:7" x14ac:dyDescent="0.2">
      <c r="G739" s="1516"/>
    </row>
    <row r="740" spans="7:7" x14ac:dyDescent="0.2">
      <c r="G740" s="1516"/>
    </row>
    <row r="741" spans="7:7" x14ac:dyDescent="0.2">
      <c r="G741" s="1516"/>
    </row>
    <row r="742" spans="7:7" x14ac:dyDescent="0.2">
      <c r="G742" s="1516"/>
    </row>
    <row r="743" spans="7:7" x14ac:dyDescent="0.2">
      <c r="G743" s="1516"/>
    </row>
    <row r="744" spans="7:7" x14ac:dyDescent="0.2">
      <c r="G744" s="1516"/>
    </row>
    <row r="745" spans="7:7" x14ac:dyDescent="0.2">
      <c r="G745" s="1516"/>
    </row>
    <row r="746" spans="7:7" x14ac:dyDescent="0.2">
      <c r="G746" s="1516"/>
    </row>
    <row r="747" spans="7:7" x14ac:dyDescent="0.2">
      <c r="G747" s="1516"/>
    </row>
    <row r="748" spans="7:7" x14ac:dyDescent="0.2">
      <c r="G748" s="1516"/>
    </row>
    <row r="749" spans="7:7" x14ac:dyDescent="0.2">
      <c r="G749" s="1516"/>
    </row>
    <row r="750" spans="7:7" x14ac:dyDescent="0.2">
      <c r="G750" s="1516"/>
    </row>
    <row r="751" spans="7:7" x14ac:dyDescent="0.2">
      <c r="G751" s="1516"/>
    </row>
    <row r="752" spans="7:7" x14ac:dyDescent="0.2">
      <c r="G752" s="1516"/>
    </row>
    <row r="753" spans="7:7" x14ac:dyDescent="0.2">
      <c r="G753" s="1516"/>
    </row>
    <row r="754" spans="7:7" x14ac:dyDescent="0.2">
      <c r="G754" s="1516"/>
    </row>
    <row r="755" spans="7:7" x14ac:dyDescent="0.2">
      <c r="G755" s="1516"/>
    </row>
    <row r="756" spans="7:7" x14ac:dyDescent="0.2">
      <c r="G756" s="1516"/>
    </row>
    <row r="757" spans="7:7" x14ac:dyDescent="0.2">
      <c r="G757" s="1516"/>
    </row>
    <row r="758" spans="7:7" x14ac:dyDescent="0.2">
      <c r="G758" s="1516"/>
    </row>
    <row r="759" spans="7:7" x14ac:dyDescent="0.2">
      <c r="G759" s="1516"/>
    </row>
    <row r="760" spans="7:7" x14ac:dyDescent="0.2">
      <c r="G760" s="1516"/>
    </row>
    <row r="761" spans="7:7" x14ac:dyDescent="0.2">
      <c r="G761" s="1516"/>
    </row>
    <row r="762" spans="7:7" x14ac:dyDescent="0.2">
      <c r="G762" s="1516"/>
    </row>
    <row r="763" spans="7:7" x14ac:dyDescent="0.2">
      <c r="G763" s="1516"/>
    </row>
    <row r="764" spans="7:7" x14ac:dyDescent="0.2">
      <c r="G764" s="1516"/>
    </row>
    <row r="765" spans="7:7" x14ac:dyDescent="0.2">
      <c r="G765" s="1516"/>
    </row>
    <row r="766" spans="7:7" x14ac:dyDescent="0.2">
      <c r="G766" s="1516"/>
    </row>
    <row r="767" spans="7:7" x14ac:dyDescent="0.2">
      <c r="G767" s="1516"/>
    </row>
    <row r="768" spans="7:7" x14ac:dyDescent="0.2">
      <c r="G768" s="1516"/>
    </row>
    <row r="769" spans="7:7" x14ac:dyDescent="0.2">
      <c r="G769" s="1516"/>
    </row>
    <row r="770" spans="7:7" x14ac:dyDescent="0.2">
      <c r="G770" s="1516"/>
    </row>
    <row r="771" spans="7:7" x14ac:dyDescent="0.2">
      <c r="G771" s="1516"/>
    </row>
    <row r="772" spans="7:7" x14ac:dyDescent="0.2">
      <c r="G772" s="1516"/>
    </row>
    <row r="773" spans="7:7" x14ac:dyDescent="0.2">
      <c r="G773" s="1516"/>
    </row>
    <row r="774" spans="7:7" x14ac:dyDescent="0.2">
      <c r="G774" s="1516"/>
    </row>
    <row r="775" spans="7:7" x14ac:dyDescent="0.2">
      <c r="G775" s="1516"/>
    </row>
    <row r="776" spans="7:7" x14ac:dyDescent="0.2">
      <c r="G776" s="1516"/>
    </row>
    <row r="777" spans="7:7" x14ac:dyDescent="0.2">
      <c r="G777" s="1516"/>
    </row>
    <row r="778" spans="7:7" x14ac:dyDescent="0.2">
      <c r="G778" s="1516"/>
    </row>
    <row r="779" spans="7:7" x14ac:dyDescent="0.2">
      <c r="G779" s="1516"/>
    </row>
    <row r="780" spans="7:7" x14ac:dyDescent="0.2">
      <c r="G780" s="1516"/>
    </row>
    <row r="781" spans="7:7" x14ac:dyDescent="0.2">
      <c r="G781" s="1516"/>
    </row>
    <row r="782" spans="7:7" x14ac:dyDescent="0.2">
      <c r="G782" s="1516"/>
    </row>
    <row r="783" spans="7:7" x14ac:dyDescent="0.2">
      <c r="G783" s="1516"/>
    </row>
    <row r="784" spans="7:7" x14ac:dyDescent="0.2">
      <c r="G784" s="1516"/>
    </row>
    <row r="785" spans="7:7" x14ac:dyDescent="0.2">
      <c r="G785" s="1516"/>
    </row>
    <row r="786" spans="7:7" x14ac:dyDescent="0.2">
      <c r="G786" s="1516"/>
    </row>
    <row r="787" spans="7:7" x14ac:dyDescent="0.2">
      <c r="G787" s="1516"/>
    </row>
    <row r="788" spans="7:7" x14ac:dyDescent="0.2">
      <c r="G788" s="1516"/>
    </row>
    <row r="789" spans="7:7" x14ac:dyDescent="0.2">
      <c r="G789" s="1516"/>
    </row>
    <row r="790" spans="7:7" x14ac:dyDescent="0.2">
      <c r="G790" s="1516"/>
    </row>
    <row r="791" spans="7:7" x14ac:dyDescent="0.2">
      <c r="G791" s="1516"/>
    </row>
    <row r="792" spans="7:7" x14ac:dyDescent="0.2">
      <c r="G792" s="1516"/>
    </row>
    <row r="793" spans="7:7" x14ac:dyDescent="0.2">
      <c r="G793" s="1516"/>
    </row>
    <row r="794" spans="7:7" x14ac:dyDescent="0.2">
      <c r="G794" s="1516"/>
    </row>
    <row r="795" spans="7:7" x14ac:dyDescent="0.2">
      <c r="G795" s="1516"/>
    </row>
    <row r="796" spans="7:7" x14ac:dyDescent="0.2">
      <c r="G796" s="1516"/>
    </row>
    <row r="797" spans="7:7" x14ac:dyDescent="0.2">
      <c r="G797" s="1516"/>
    </row>
    <row r="798" spans="7:7" x14ac:dyDescent="0.2">
      <c r="G798" s="1516"/>
    </row>
    <row r="799" spans="7:7" x14ac:dyDescent="0.2">
      <c r="G799" s="1516"/>
    </row>
    <row r="800" spans="7:7" x14ac:dyDescent="0.2">
      <c r="G800" s="1516"/>
    </row>
    <row r="801" spans="7:7" x14ac:dyDescent="0.2">
      <c r="G801" s="1516"/>
    </row>
    <row r="802" spans="7:7" x14ac:dyDescent="0.2">
      <c r="G802" s="1516"/>
    </row>
    <row r="803" spans="7:7" x14ac:dyDescent="0.2">
      <c r="G803" s="1516"/>
    </row>
    <row r="804" spans="7:7" x14ac:dyDescent="0.2">
      <c r="G804" s="1516"/>
    </row>
    <row r="805" spans="7:7" x14ac:dyDescent="0.2">
      <c r="G805" s="1516"/>
    </row>
    <row r="806" spans="7:7" x14ac:dyDescent="0.2">
      <c r="G806" s="1516"/>
    </row>
    <row r="807" spans="7:7" x14ac:dyDescent="0.2">
      <c r="G807" s="1516"/>
    </row>
    <row r="808" spans="7:7" x14ac:dyDescent="0.2">
      <c r="G808" s="1516"/>
    </row>
    <row r="809" spans="7:7" x14ac:dyDescent="0.2">
      <c r="G809" s="1516"/>
    </row>
    <row r="810" spans="7:7" x14ac:dyDescent="0.2">
      <c r="G810" s="1516"/>
    </row>
    <row r="811" spans="7:7" x14ac:dyDescent="0.2">
      <c r="G811" s="1516"/>
    </row>
    <row r="812" spans="7:7" x14ac:dyDescent="0.2">
      <c r="G812" s="1516"/>
    </row>
    <row r="813" spans="7:7" x14ac:dyDescent="0.2">
      <c r="G813" s="1516"/>
    </row>
    <row r="814" spans="7:7" x14ac:dyDescent="0.2">
      <c r="G814" s="1516"/>
    </row>
    <row r="815" spans="7:7" x14ac:dyDescent="0.2">
      <c r="G815" s="1516"/>
    </row>
    <row r="816" spans="7:7" x14ac:dyDescent="0.2">
      <c r="G816" s="1516"/>
    </row>
    <row r="817" spans="7:7" x14ac:dyDescent="0.2">
      <c r="G817" s="1516"/>
    </row>
    <row r="818" spans="7:7" x14ac:dyDescent="0.2">
      <c r="G818" s="1516"/>
    </row>
    <row r="819" spans="7:7" x14ac:dyDescent="0.2">
      <c r="G819" s="1516"/>
    </row>
    <row r="820" spans="7:7" x14ac:dyDescent="0.2">
      <c r="G820" s="1516"/>
    </row>
    <row r="821" spans="7:7" x14ac:dyDescent="0.2">
      <c r="G821" s="1516"/>
    </row>
    <row r="822" spans="7:7" x14ac:dyDescent="0.2">
      <c r="G822" s="1516"/>
    </row>
    <row r="823" spans="7:7" x14ac:dyDescent="0.2">
      <c r="G823" s="1516"/>
    </row>
    <row r="824" spans="7:7" x14ac:dyDescent="0.2">
      <c r="G824" s="1516"/>
    </row>
    <row r="825" spans="7:7" x14ac:dyDescent="0.2">
      <c r="G825" s="1516"/>
    </row>
    <row r="826" spans="7:7" x14ac:dyDescent="0.2">
      <c r="G826" s="1516"/>
    </row>
    <row r="827" spans="7:7" x14ac:dyDescent="0.2">
      <c r="G827" s="1516"/>
    </row>
    <row r="828" spans="7:7" x14ac:dyDescent="0.2">
      <c r="G828" s="1516"/>
    </row>
    <row r="829" spans="7:7" x14ac:dyDescent="0.2">
      <c r="G829" s="1516"/>
    </row>
    <row r="830" spans="7:7" x14ac:dyDescent="0.2">
      <c r="G830" s="1516"/>
    </row>
    <row r="831" spans="7:7" x14ac:dyDescent="0.2">
      <c r="G831" s="1516"/>
    </row>
    <row r="832" spans="7:7" x14ac:dyDescent="0.2">
      <c r="G832" s="1516"/>
    </row>
    <row r="833" spans="7:7" x14ac:dyDescent="0.2">
      <c r="G833" s="1516"/>
    </row>
    <row r="834" spans="7:7" x14ac:dyDescent="0.2">
      <c r="G834" s="1516"/>
    </row>
    <row r="835" spans="7:7" x14ac:dyDescent="0.2">
      <c r="G835" s="1516"/>
    </row>
    <row r="836" spans="7:7" x14ac:dyDescent="0.2">
      <c r="G836" s="1516"/>
    </row>
    <row r="837" spans="7:7" x14ac:dyDescent="0.2">
      <c r="G837" s="1516"/>
    </row>
    <row r="838" spans="7:7" x14ac:dyDescent="0.2">
      <c r="G838" s="1516"/>
    </row>
    <row r="839" spans="7:7" x14ac:dyDescent="0.2">
      <c r="G839" s="1516"/>
    </row>
    <row r="840" spans="7:7" x14ac:dyDescent="0.2">
      <c r="G840" s="1516"/>
    </row>
    <row r="841" spans="7:7" x14ac:dyDescent="0.2">
      <c r="G841" s="1516"/>
    </row>
    <row r="842" spans="7:7" x14ac:dyDescent="0.2">
      <c r="G842" s="1516"/>
    </row>
    <row r="843" spans="7:7" x14ac:dyDescent="0.2">
      <c r="G843" s="1516"/>
    </row>
    <row r="844" spans="7:7" x14ac:dyDescent="0.2">
      <c r="G844" s="1516"/>
    </row>
    <row r="845" spans="7:7" x14ac:dyDescent="0.2">
      <c r="G845" s="1516"/>
    </row>
    <row r="846" spans="7:7" x14ac:dyDescent="0.2">
      <c r="G846" s="1516"/>
    </row>
    <row r="847" spans="7:7" x14ac:dyDescent="0.2">
      <c r="G847" s="1516"/>
    </row>
    <row r="848" spans="7:7" x14ac:dyDescent="0.2">
      <c r="G848" s="1516"/>
    </row>
    <row r="849" spans="7:7" x14ac:dyDescent="0.2">
      <c r="G849" s="1516"/>
    </row>
    <row r="850" spans="7:7" x14ac:dyDescent="0.2">
      <c r="G850" s="1516"/>
    </row>
    <row r="851" spans="7:7" x14ac:dyDescent="0.2">
      <c r="G851" s="1516"/>
    </row>
    <row r="852" spans="7:7" x14ac:dyDescent="0.2">
      <c r="G852" s="1516"/>
    </row>
    <row r="853" spans="7:7" x14ac:dyDescent="0.2">
      <c r="G853" s="1516"/>
    </row>
    <row r="854" spans="7:7" x14ac:dyDescent="0.2">
      <c r="G854" s="1516"/>
    </row>
    <row r="855" spans="7:7" x14ac:dyDescent="0.2">
      <c r="G855" s="1516"/>
    </row>
    <row r="856" spans="7:7" x14ac:dyDescent="0.2">
      <c r="G856" s="1516"/>
    </row>
    <row r="857" spans="7:7" x14ac:dyDescent="0.2">
      <c r="G857" s="1516"/>
    </row>
    <row r="858" spans="7:7" x14ac:dyDescent="0.2">
      <c r="G858" s="1516"/>
    </row>
    <row r="859" spans="7:7" x14ac:dyDescent="0.2">
      <c r="G859" s="1516"/>
    </row>
    <row r="860" spans="7:7" x14ac:dyDescent="0.2">
      <c r="G860" s="1516"/>
    </row>
    <row r="861" spans="7:7" x14ac:dyDescent="0.2">
      <c r="G861" s="1516"/>
    </row>
    <row r="862" spans="7:7" x14ac:dyDescent="0.2">
      <c r="G862" s="1516"/>
    </row>
    <row r="863" spans="7:7" x14ac:dyDescent="0.2">
      <c r="G863" s="1516"/>
    </row>
    <row r="864" spans="7:7" x14ac:dyDescent="0.2">
      <c r="G864" s="1516"/>
    </row>
    <row r="865" spans="7:7" x14ac:dyDescent="0.2">
      <c r="G865" s="1516"/>
    </row>
    <row r="866" spans="7:7" x14ac:dyDescent="0.2">
      <c r="G866" s="1516"/>
    </row>
    <row r="867" spans="7:7" x14ac:dyDescent="0.2">
      <c r="G867" s="1516"/>
    </row>
    <row r="868" spans="7:7" x14ac:dyDescent="0.2">
      <c r="G868" s="1516"/>
    </row>
    <row r="869" spans="7:7" x14ac:dyDescent="0.2">
      <c r="G869" s="1516"/>
    </row>
    <row r="870" spans="7:7" x14ac:dyDescent="0.2">
      <c r="G870" s="1516"/>
    </row>
    <row r="871" spans="7:7" x14ac:dyDescent="0.2">
      <c r="G871" s="1516"/>
    </row>
    <row r="872" spans="7:7" x14ac:dyDescent="0.2">
      <c r="G872" s="1516"/>
    </row>
    <row r="873" spans="7:7" x14ac:dyDescent="0.2">
      <c r="G873" s="1516"/>
    </row>
    <row r="874" spans="7:7" x14ac:dyDescent="0.2">
      <c r="G874" s="1516"/>
    </row>
    <row r="875" spans="7:7" x14ac:dyDescent="0.2">
      <c r="G875" s="1516"/>
    </row>
    <row r="876" spans="7:7" x14ac:dyDescent="0.2">
      <c r="G876" s="1516"/>
    </row>
    <row r="877" spans="7:7" x14ac:dyDescent="0.2">
      <c r="G877" s="1516"/>
    </row>
    <row r="878" spans="7:7" x14ac:dyDescent="0.2">
      <c r="G878" s="1516"/>
    </row>
    <row r="879" spans="7:7" x14ac:dyDescent="0.2">
      <c r="G879" s="1516"/>
    </row>
    <row r="880" spans="7:7" x14ac:dyDescent="0.2">
      <c r="G880" s="1516"/>
    </row>
    <row r="881" spans="7:7" x14ac:dyDescent="0.2">
      <c r="G881" s="1516"/>
    </row>
    <row r="882" spans="7:7" x14ac:dyDescent="0.2">
      <c r="G882" s="1516"/>
    </row>
    <row r="883" spans="7:7" x14ac:dyDescent="0.2">
      <c r="G883" s="1516"/>
    </row>
    <row r="884" spans="7:7" x14ac:dyDescent="0.2">
      <c r="G884" s="1516"/>
    </row>
    <row r="885" spans="7:7" x14ac:dyDescent="0.2">
      <c r="G885" s="1516"/>
    </row>
    <row r="886" spans="7:7" x14ac:dyDescent="0.2">
      <c r="G886" s="1516"/>
    </row>
    <row r="887" spans="7:7" x14ac:dyDescent="0.2">
      <c r="G887" s="1516"/>
    </row>
    <row r="888" spans="7:7" x14ac:dyDescent="0.2">
      <c r="G888" s="1516"/>
    </row>
    <row r="889" spans="7:7" x14ac:dyDescent="0.2">
      <c r="G889" s="1516"/>
    </row>
    <row r="890" spans="7:7" x14ac:dyDescent="0.2">
      <c r="G890" s="1516"/>
    </row>
    <row r="891" spans="7:7" x14ac:dyDescent="0.2">
      <c r="G891" s="1516"/>
    </row>
    <row r="892" spans="7:7" x14ac:dyDescent="0.2">
      <c r="G892" s="1516"/>
    </row>
    <row r="893" spans="7:7" x14ac:dyDescent="0.2">
      <c r="G893" s="1516"/>
    </row>
    <row r="894" spans="7:7" x14ac:dyDescent="0.2">
      <c r="G894" s="1516"/>
    </row>
    <row r="895" spans="7:7" x14ac:dyDescent="0.2">
      <c r="G895" s="1516"/>
    </row>
    <row r="896" spans="7:7" x14ac:dyDescent="0.2">
      <c r="G896" s="1516"/>
    </row>
    <row r="897" spans="7:7" x14ac:dyDescent="0.2">
      <c r="G897" s="1516"/>
    </row>
    <row r="898" spans="7:7" x14ac:dyDescent="0.2">
      <c r="G898" s="1516"/>
    </row>
    <row r="899" spans="7:7" x14ac:dyDescent="0.2">
      <c r="G899" s="1516"/>
    </row>
    <row r="900" spans="7:7" x14ac:dyDescent="0.2">
      <c r="G900" s="1516"/>
    </row>
    <row r="901" spans="7:7" x14ac:dyDescent="0.2">
      <c r="G901" s="1516"/>
    </row>
    <row r="902" spans="7:7" x14ac:dyDescent="0.2">
      <c r="G902" s="1516"/>
    </row>
    <row r="903" spans="7:7" x14ac:dyDescent="0.2">
      <c r="G903" s="1516"/>
    </row>
    <row r="904" spans="7:7" x14ac:dyDescent="0.2">
      <c r="G904" s="1516"/>
    </row>
    <row r="905" spans="7:7" x14ac:dyDescent="0.2">
      <c r="G905" s="1516"/>
    </row>
    <row r="906" spans="7:7" x14ac:dyDescent="0.2">
      <c r="G906" s="1516"/>
    </row>
    <row r="907" spans="7:7" x14ac:dyDescent="0.2">
      <c r="G907" s="1516"/>
    </row>
    <row r="908" spans="7:7" x14ac:dyDescent="0.2">
      <c r="G908" s="1516"/>
    </row>
    <row r="909" spans="7:7" x14ac:dyDescent="0.2">
      <c r="G909" s="1516"/>
    </row>
    <row r="910" spans="7:7" x14ac:dyDescent="0.2">
      <c r="G910" s="1516"/>
    </row>
    <row r="911" spans="7:7" x14ac:dyDescent="0.2">
      <c r="G911" s="1516"/>
    </row>
    <row r="912" spans="7:7" x14ac:dyDescent="0.2">
      <c r="G912" s="1516"/>
    </row>
    <row r="913" spans="7:7" x14ac:dyDescent="0.2">
      <c r="G913" s="1516"/>
    </row>
    <row r="914" spans="7:7" x14ac:dyDescent="0.2">
      <c r="G914" s="1516"/>
    </row>
    <row r="915" spans="7:7" x14ac:dyDescent="0.2">
      <c r="G915" s="1516"/>
    </row>
    <row r="916" spans="7:7" x14ac:dyDescent="0.2">
      <c r="G916" s="1516"/>
    </row>
    <row r="917" spans="7:7" x14ac:dyDescent="0.2">
      <c r="G917" s="1516"/>
    </row>
    <row r="918" spans="7:7" x14ac:dyDescent="0.2">
      <c r="G918" s="1516"/>
    </row>
    <row r="919" spans="7:7" x14ac:dyDescent="0.2">
      <c r="G919" s="1516"/>
    </row>
    <row r="920" spans="7:7" x14ac:dyDescent="0.2">
      <c r="G920" s="1516"/>
    </row>
    <row r="921" spans="7:7" x14ac:dyDescent="0.2">
      <c r="G921" s="1516"/>
    </row>
    <row r="922" spans="7:7" x14ac:dyDescent="0.2">
      <c r="G922" s="1516"/>
    </row>
    <row r="923" spans="7:7" x14ac:dyDescent="0.2">
      <c r="G923" s="1516"/>
    </row>
    <row r="924" spans="7:7" x14ac:dyDescent="0.2">
      <c r="G924" s="1516"/>
    </row>
    <row r="925" spans="7:7" x14ac:dyDescent="0.2">
      <c r="G925" s="1516"/>
    </row>
    <row r="926" spans="7:7" x14ac:dyDescent="0.2">
      <c r="G926" s="1516"/>
    </row>
    <row r="927" spans="7:7" x14ac:dyDescent="0.2">
      <c r="G927" s="1516"/>
    </row>
    <row r="928" spans="7:7" x14ac:dyDescent="0.2">
      <c r="G928" s="1516"/>
    </row>
    <row r="929" spans="7:7" x14ac:dyDescent="0.2">
      <c r="G929" s="1516"/>
    </row>
    <row r="930" spans="7:7" x14ac:dyDescent="0.2">
      <c r="G930" s="1516"/>
    </row>
    <row r="931" spans="7:7" x14ac:dyDescent="0.2">
      <c r="G931" s="1516"/>
    </row>
    <row r="932" spans="7:7" x14ac:dyDescent="0.2">
      <c r="G932" s="1516"/>
    </row>
    <row r="933" spans="7:7" x14ac:dyDescent="0.2">
      <c r="G933" s="1516"/>
    </row>
    <row r="934" spans="7:7" x14ac:dyDescent="0.2">
      <c r="G934" s="1516"/>
    </row>
    <row r="935" spans="7:7" x14ac:dyDescent="0.2">
      <c r="G935" s="1516"/>
    </row>
    <row r="936" spans="7:7" x14ac:dyDescent="0.2">
      <c r="G936" s="1516"/>
    </row>
    <row r="937" spans="7:7" x14ac:dyDescent="0.2">
      <c r="G937" s="1516"/>
    </row>
    <row r="938" spans="7:7" x14ac:dyDescent="0.2">
      <c r="G938" s="1516"/>
    </row>
    <row r="939" spans="7:7" x14ac:dyDescent="0.2">
      <c r="G939" s="1516"/>
    </row>
    <row r="940" spans="7:7" x14ac:dyDescent="0.2">
      <c r="G940" s="1516"/>
    </row>
    <row r="941" spans="7:7" x14ac:dyDescent="0.2">
      <c r="G941" s="1516"/>
    </row>
    <row r="942" spans="7:7" x14ac:dyDescent="0.2">
      <c r="G942" s="1516"/>
    </row>
    <row r="943" spans="7:7" x14ac:dyDescent="0.2">
      <c r="G943" s="1516"/>
    </row>
    <row r="944" spans="7:7" x14ac:dyDescent="0.2">
      <c r="G944" s="1516"/>
    </row>
    <row r="945" spans="7:7" x14ac:dyDescent="0.2">
      <c r="G945" s="1516"/>
    </row>
    <row r="946" spans="7:7" x14ac:dyDescent="0.2">
      <c r="G946" s="1516"/>
    </row>
    <row r="947" spans="7:7" x14ac:dyDescent="0.2">
      <c r="G947" s="1516"/>
    </row>
    <row r="948" spans="7:7" x14ac:dyDescent="0.2">
      <c r="G948" s="1516"/>
    </row>
    <row r="949" spans="7:7" x14ac:dyDescent="0.2">
      <c r="G949" s="1516"/>
    </row>
    <row r="950" spans="7:7" x14ac:dyDescent="0.2">
      <c r="G950" s="1516"/>
    </row>
    <row r="951" spans="7:7" x14ac:dyDescent="0.2">
      <c r="G951" s="1516"/>
    </row>
    <row r="952" spans="7:7" x14ac:dyDescent="0.2">
      <c r="G952" s="1516"/>
    </row>
    <row r="953" spans="7:7" x14ac:dyDescent="0.2">
      <c r="G953" s="1516"/>
    </row>
    <row r="954" spans="7:7" x14ac:dyDescent="0.2">
      <c r="G954" s="1516"/>
    </row>
    <row r="955" spans="7:7" x14ac:dyDescent="0.2">
      <c r="G955" s="1516"/>
    </row>
    <row r="956" spans="7:7" x14ac:dyDescent="0.2">
      <c r="G956" s="1516"/>
    </row>
    <row r="957" spans="7:7" x14ac:dyDescent="0.2">
      <c r="G957" s="1516"/>
    </row>
    <row r="958" spans="7:7" x14ac:dyDescent="0.2">
      <c r="G958" s="1516"/>
    </row>
    <row r="959" spans="7:7" x14ac:dyDescent="0.2">
      <c r="G959" s="1516"/>
    </row>
    <row r="960" spans="7:7" x14ac:dyDescent="0.2">
      <c r="G960" s="1516"/>
    </row>
    <row r="961" spans="7:7" x14ac:dyDescent="0.2">
      <c r="G961" s="1516"/>
    </row>
    <row r="962" spans="7:7" x14ac:dyDescent="0.2">
      <c r="G962" s="1516"/>
    </row>
    <row r="963" spans="7:7" x14ac:dyDescent="0.2">
      <c r="G963" s="1516"/>
    </row>
    <row r="964" spans="7:7" x14ac:dyDescent="0.2">
      <c r="G964" s="1516"/>
    </row>
    <row r="965" spans="7:7" x14ac:dyDescent="0.2">
      <c r="G965" s="1516"/>
    </row>
    <row r="966" spans="7:7" x14ac:dyDescent="0.2">
      <c r="G966" s="1516"/>
    </row>
    <row r="967" spans="7:7" x14ac:dyDescent="0.2">
      <c r="G967" s="1516"/>
    </row>
    <row r="968" spans="7:7" x14ac:dyDescent="0.2">
      <c r="G968" s="1516"/>
    </row>
    <row r="969" spans="7:7" x14ac:dyDescent="0.2">
      <c r="G969" s="1516"/>
    </row>
    <row r="970" spans="7:7" x14ac:dyDescent="0.2">
      <c r="G970" s="1516"/>
    </row>
    <row r="971" spans="7:7" x14ac:dyDescent="0.2">
      <c r="G971" s="1516"/>
    </row>
    <row r="972" spans="7:7" x14ac:dyDescent="0.2">
      <c r="G972" s="1516"/>
    </row>
    <row r="973" spans="7:7" x14ac:dyDescent="0.2">
      <c r="G973" s="1516"/>
    </row>
    <row r="974" spans="7:7" x14ac:dyDescent="0.2">
      <c r="G974" s="1516"/>
    </row>
    <row r="975" spans="7:7" x14ac:dyDescent="0.2">
      <c r="G975" s="1516"/>
    </row>
    <row r="976" spans="7:7" x14ac:dyDescent="0.2">
      <c r="G976" s="1516"/>
    </row>
    <row r="977" spans="7:7" x14ac:dyDescent="0.2">
      <c r="G977" s="1516"/>
    </row>
    <row r="978" spans="7:7" x14ac:dyDescent="0.2">
      <c r="G978" s="1516"/>
    </row>
    <row r="979" spans="7:7" x14ac:dyDescent="0.2">
      <c r="G979" s="1516"/>
    </row>
    <row r="980" spans="7:7" x14ac:dyDescent="0.2">
      <c r="G980" s="1516"/>
    </row>
    <row r="981" spans="7:7" x14ac:dyDescent="0.2">
      <c r="G981" s="1516"/>
    </row>
    <row r="982" spans="7:7" x14ac:dyDescent="0.2">
      <c r="G982" s="1516"/>
    </row>
    <row r="983" spans="7:7" x14ac:dyDescent="0.2">
      <c r="G983" s="1516"/>
    </row>
    <row r="984" spans="7:7" x14ac:dyDescent="0.2">
      <c r="G984" s="1516"/>
    </row>
    <row r="985" spans="7:7" x14ac:dyDescent="0.2">
      <c r="G985" s="1516"/>
    </row>
    <row r="986" spans="7:7" x14ac:dyDescent="0.2">
      <c r="G986" s="1516"/>
    </row>
    <row r="987" spans="7:7" x14ac:dyDescent="0.2">
      <c r="G987" s="1516"/>
    </row>
    <row r="988" spans="7:7" x14ac:dyDescent="0.2">
      <c r="G988" s="1516"/>
    </row>
    <row r="989" spans="7:7" x14ac:dyDescent="0.2">
      <c r="G989" s="1516"/>
    </row>
    <row r="990" spans="7:7" x14ac:dyDescent="0.2">
      <c r="G990" s="1516"/>
    </row>
    <row r="991" spans="7:7" x14ac:dyDescent="0.2">
      <c r="G991" s="1516"/>
    </row>
    <row r="992" spans="7:7" x14ac:dyDescent="0.2">
      <c r="G992" s="1516"/>
    </row>
    <row r="993" spans="7:7" x14ac:dyDescent="0.2">
      <c r="G993" s="1516"/>
    </row>
    <row r="994" spans="7:7" x14ac:dyDescent="0.2">
      <c r="G994" s="1516"/>
    </row>
    <row r="995" spans="7:7" x14ac:dyDescent="0.2">
      <c r="G995" s="1516"/>
    </row>
    <row r="996" spans="7:7" x14ac:dyDescent="0.2">
      <c r="G996" s="1516"/>
    </row>
    <row r="997" spans="7:7" x14ac:dyDescent="0.2">
      <c r="G997" s="1516"/>
    </row>
    <row r="998" spans="7:7" x14ac:dyDescent="0.2">
      <c r="G998" s="1516"/>
    </row>
    <row r="999" spans="7:7" x14ac:dyDescent="0.2">
      <c r="G999" s="1516"/>
    </row>
    <row r="1000" spans="7:7" x14ac:dyDescent="0.2">
      <c r="G1000" s="1516"/>
    </row>
    <row r="1001" spans="7:7" x14ac:dyDescent="0.2">
      <c r="G1001" s="1516"/>
    </row>
    <row r="1002" spans="7:7" x14ac:dyDescent="0.2">
      <c r="G1002" s="1516"/>
    </row>
    <row r="1003" spans="7:7" x14ac:dyDescent="0.2">
      <c r="G1003" s="1516"/>
    </row>
    <row r="1004" spans="7:7" x14ac:dyDescent="0.2">
      <c r="G1004" s="1516"/>
    </row>
    <row r="1005" spans="7:7" x14ac:dyDescent="0.2">
      <c r="G1005" s="1516"/>
    </row>
    <row r="1006" spans="7:7" x14ac:dyDescent="0.2">
      <c r="G1006" s="1516"/>
    </row>
    <row r="1007" spans="7:7" x14ac:dyDescent="0.2">
      <c r="G1007" s="1516"/>
    </row>
    <row r="1008" spans="7:7" x14ac:dyDescent="0.2">
      <c r="G1008" s="1516"/>
    </row>
    <row r="1009" spans="7:7" x14ac:dyDescent="0.2">
      <c r="G1009" s="1516"/>
    </row>
    <row r="1010" spans="7:7" x14ac:dyDescent="0.2">
      <c r="G1010" s="1516"/>
    </row>
    <row r="1011" spans="7:7" x14ac:dyDescent="0.2">
      <c r="G1011" s="1516"/>
    </row>
    <row r="1012" spans="7:7" x14ac:dyDescent="0.2">
      <c r="G1012" s="1516"/>
    </row>
    <row r="1013" spans="7:7" x14ac:dyDescent="0.2">
      <c r="G1013" s="1516"/>
    </row>
    <row r="1014" spans="7:7" x14ac:dyDescent="0.2">
      <c r="G1014" s="1516"/>
    </row>
    <row r="1015" spans="7:7" x14ac:dyDescent="0.2">
      <c r="G1015" s="1516"/>
    </row>
    <row r="1016" spans="7:7" x14ac:dyDescent="0.2">
      <c r="G1016" s="1516"/>
    </row>
    <row r="1017" spans="7:7" x14ac:dyDescent="0.2">
      <c r="G1017" s="1516"/>
    </row>
    <row r="1018" spans="7:7" x14ac:dyDescent="0.2">
      <c r="G1018" s="1516"/>
    </row>
    <row r="1019" spans="7:7" x14ac:dyDescent="0.2">
      <c r="G1019" s="1516"/>
    </row>
    <row r="1020" spans="7:7" x14ac:dyDescent="0.2">
      <c r="G1020" s="1516"/>
    </row>
    <row r="1021" spans="7:7" x14ac:dyDescent="0.2">
      <c r="G1021" s="1516"/>
    </row>
    <row r="1022" spans="7:7" x14ac:dyDescent="0.2">
      <c r="G1022" s="1516"/>
    </row>
    <row r="1023" spans="7:7" x14ac:dyDescent="0.2">
      <c r="G1023" s="1516"/>
    </row>
    <row r="1024" spans="7:7" x14ac:dyDescent="0.2">
      <c r="G1024" s="1516"/>
    </row>
    <row r="1025" spans="7:7" x14ac:dyDescent="0.2">
      <c r="G1025" s="1516"/>
    </row>
    <row r="1026" spans="7:7" x14ac:dyDescent="0.2">
      <c r="G1026" s="1516"/>
    </row>
    <row r="1027" spans="7:7" x14ac:dyDescent="0.2">
      <c r="G1027" s="1516"/>
    </row>
    <row r="1028" spans="7:7" x14ac:dyDescent="0.2">
      <c r="G1028" s="1516"/>
    </row>
    <row r="1029" spans="7:7" x14ac:dyDescent="0.2">
      <c r="G1029" s="1516"/>
    </row>
    <row r="1030" spans="7:7" x14ac:dyDescent="0.2">
      <c r="G1030" s="1516"/>
    </row>
    <row r="1031" spans="7:7" x14ac:dyDescent="0.2">
      <c r="G1031" s="1516"/>
    </row>
    <row r="1032" spans="7:7" x14ac:dyDescent="0.2">
      <c r="G1032" s="1516"/>
    </row>
    <row r="1033" spans="7:7" x14ac:dyDescent="0.2">
      <c r="G1033" s="1516"/>
    </row>
    <row r="1034" spans="7:7" x14ac:dyDescent="0.2">
      <c r="G1034" s="1516"/>
    </row>
    <row r="1035" spans="7:7" x14ac:dyDescent="0.2">
      <c r="G1035" s="1516"/>
    </row>
    <row r="1036" spans="7:7" x14ac:dyDescent="0.2">
      <c r="G1036" s="1516"/>
    </row>
    <row r="1037" spans="7:7" x14ac:dyDescent="0.2">
      <c r="G1037" s="1516"/>
    </row>
    <row r="1038" spans="7:7" x14ac:dyDescent="0.2">
      <c r="G1038" s="1516"/>
    </row>
    <row r="1039" spans="7:7" x14ac:dyDescent="0.2">
      <c r="G1039" s="1516"/>
    </row>
    <row r="1040" spans="7:7" x14ac:dyDescent="0.2">
      <c r="G1040" s="1516"/>
    </row>
    <row r="1041" spans="7:7" x14ac:dyDescent="0.2">
      <c r="G1041" s="1516"/>
    </row>
    <row r="1042" spans="7:7" x14ac:dyDescent="0.2">
      <c r="G1042" s="1516"/>
    </row>
    <row r="1043" spans="7:7" x14ac:dyDescent="0.2">
      <c r="G1043" s="1516"/>
    </row>
    <row r="1044" spans="7:7" x14ac:dyDescent="0.2">
      <c r="G1044" s="1516"/>
    </row>
    <row r="1045" spans="7:7" x14ac:dyDescent="0.2">
      <c r="G1045" s="1516"/>
    </row>
    <row r="1046" spans="7:7" x14ac:dyDescent="0.2">
      <c r="G1046" s="1516"/>
    </row>
    <row r="1047" spans="7:7" x14ac:dyDescent="0.2">
      <c r="G1047" s="1516"/>
    </row>
    <row r="1048" spans="7:7" x14ac:dyDescent="0.2">
      <c r="G1048" s="1516"/>
    </row>
    <row r="1049" spans="7:7" x14ac:dyDescent="0.2">
      <c r="G1049" s="1516"/>
    </row>
    <row r="1050" spans="7:7" x14ac:dyDescent="0.2">
      <c r="G1050" s="1516"/>
    </row>
    <row r="1051" spans="7:7" x14ac:dyDescent="0.2">
      <c r="G1051" s="1516"/>
    </row>
    <row r="1052" spans="7:7" x14ac:dyDescent="0.2">
      <c r="G1052" s="1516"/>
    </row>
    <row r="1053" spans="7:7" x14ac:dyDescent="0.2">
      <c r="G1053" s="1516"/>
    </row>
    <row r="1054" spans="7:7" x14ac:dyDescent="0.2">
      <c r="G1054" s="1516"/>
    </row>
    <row r="1055" spans="7:7" x14ac:dyDescent="0.2">
      <c r="G1055" s="1516"/>
    </row>
    <row r="1056" spans="7:7" x14ac:dyDescent="0.2">
      <c r="G1056" s="1516"/>
    </row>
    <row r="1057" spans="7:7" x14ac:dyDescent="0.2">
      <c r="G1057" s="1516"/>
    </row>
    <row r="1058" spans="7:7" x14ac:dyDescent="0.2">
      <c r="G1058" s="1516"/>
    </row>
    <row r="1059" spans="7:7" x14ac:dyDescent="0.2">
      <c r="G1059" s="1516"/>
    </row>
    <row r="1060" spans="7:7" x14ac:dyDescent="0.2">
      <c r="G1060" s="1516"/>
    </row>
    <row r="1061" spans="7:7" x14ac:dyDescent="0.2">
      <c r="G1061" s="1516"/>
    </row>
    <row r="1062" spans="7:7" x14ac:dyDescent="0.2">
      <c r="G1062" s="1516"/>
    </row>
    <row r="1063" spans="7:7" x14ac:dyDescent="0.2">
      <c r="G1063" s="1516"/>
    </row>
    <row r="1064" spans="7:7" x14ac:dyDescent="0.2">
      <c r="G1064" s="1516"/>
    </row>
    <row r="1065" spans="7:7" x14ac:dyDescent="0.2">
      <c r="G1065" s="1516"/>
    </row>
    <row r="1066" spans="7:7" x14ac:dyDescent="0.2">
      <c r="G1066" s="1516"/>
    </row>
    <row r="1067" spans="7:7" x14ac:dyDescent="0.2">
      <c r="G1067" s="1516"/>
    </row>
    <row r="1068" spans="7:7" x14ac:dyDescent="0.2">
      <c r="G1068" s="1516"/>
    </row>
    <row r="1069" spans="7:7" x14ac:dyDescent="0.2">
      <c r="G1069" s="1516"/>
    </row>
    <row r="1070" spans="7:7" x14ac:dyDescent="0.2">
      <c r="G1070" s="1516"/>
    </row>
    <row r="1071" spans="7:7" x14ac:dyDescent="0.2">
      <c r="G1071" s="1516"/>
    </row>
    <row r="1072" spans="7:7" x14ac:dyDescent="0.2">
      <c r="G1072" s="1516"/>
    </row>
    <row r="1073" spans="7:7" x14ac:dyDescent="0.2">
      <c r="G1073" s="1516"/>
    </row>
    <row r="1074" spans="7:7" x14ac:dyDescent="0.2">
      <c r="G1074" s="1516"/>
    </row>
    <row r="1075" spans="7:7" x14ac:dyDescent="0.2">
      <c r="G1075" s="1516"/>
    </row>
    <row r="1076" spans="7:7" x14ac:dyDescent="0.2">
      <c r="G1076" s="1516"/>
    </row>
    <row r="1077" spans="7:7" x14ac:dyDescent="0.2">
      <c r="G1077" s="1516"/>
    </row>
    <row r="1078" spans="7:7" x14ac:dyDescent="0.2">
      <c r="G1078" s="1516"/>
    </row>
    <row r="1079" spans="7:7" x14ac:dyDescent="0.2">
      <c r="G1079" s="1516"/>
    </row>
    <row r="1080" spans="7:7" x14ac:dyDescent="0.2">
      <c r="G1080" s="1516"/>
    </row>
    <row r="1081" spans="7:7" x14ac:dyDescent="0.2">
      <c r="G1081" s="1516"/>
    </row>
    <row r="1082" spans="7:7" x14ac:dyDescent="0.2">
      <c r="G1082" s="1516"/>
    </row>
    <row r="1083" spans="7:7" x14ac:dyDescent="0.2">
      <c r="G1083" s="1516"/>
    </row>
    <row r="1084" spans="7:7" x14ac:dyDescent="0.2">
      <c r="G1084" s="1516"/>
    </row>
    <row r="1085" spans="7:7" x14ac:dyDescent="0.2">
      <c r="G1085" s="1516"/>
    </row>
    <row r="1086" spans="7:7" x14ac:dyDescent="0.2">
      <c r="G1086" s="1516"/>
    </row>
    <row r="1087" spans="7:7" x14ac:dyDescent="0.2">
      <c r="G1087" s="1516"/>
    </row>
    <row r="1088" spans="7:7" x14ac:dyDescent="0.2">
      <c r="G1088" s="1516"/>
    </row>
    <row r="1089" spans="7:7" x14ac:dyDescent="0.2">
      <c r="G1089" s="1516"/>
    </row>
    <row r="1090" spans="7:7" x14ac:dyDescent="0.2">
      <c r="G1090" s="1516"/>
    </row>
    <row r="1091" spans="7:7" x14ac:dyDescent="0.2">
      <c r="G1091" s="1516"/>
    </row>
    <row r="1092" spans="7:7" x14ac:dyDescent="0.2">
      <c r="G1092" s="1516"/>
    </row>
    <row r="1093" spans="7:7" x14ac:dyDescent="0.2">
      <c r="G1093" s="1516"/>
    </row>
    <row r="1094" spans="7:7" x14ac:dyDescent="0.2">
      <c r="G1094" s="1516"/>
    </row>
    <row r="1095" spans="7:7" x14ac:dyDescent="0.2">
      <c r="G1095" s="1516"/>
    </row>
    <row r="1096" spans="7:7" x14ac:dyDescent="0.2">
      <c r="G1096" s="1516"/>
    </row>
    <row r="1097" spans="7:7" x14ac:dyDescent="0.2">
      <c r="G1097" s="1516"/>
    </row>
    <row r="1098" spans="7:7" x14ac:dyDescent="0.2">
      <c r="G1098" s="1516"/>
    </row>
    <row r="1099" spans="7:7" x14ac:dyDescent="0.2">
      <c r="G1099" s="1516"/>
    </row>
    <row r="1100" spans="7:7" x14ac:dyDescent="0.2">
      <c r="G1100" s="1516"/>
    </row>
    <row r="1101" spans="7:7" x14ac:dyDescent="0.2">
      <c r="G1101" s="1516"/>
    </row>
    <row r="1102" spans="7:7" x14ac:dyDescent="0.2">
      <c r="G1102" s="1516"/>
    </row>
    <row r="1103" spans="7:7" x14ac:dyDescent="0.2">
      <c r="G1103" s="1516"/>
    </row>
    <row r="1104" spans="7:7" x14ac:dyDescent="0.2">
      <c r="G1104" s="1516"/>
    </row>
    <row r="1105" spans="7:7" x14ac:dyDescent="0.2">
      <c r="G1105" s="1516"/>
    </row>
    <row r="1106" spans="7:7" x14ac:dyDescent="0.2">
      <c r="G1106" s="1516"/>
    </row>
    <row r="1107" spans="7:7" x14ac:dyDescent="0.2">
      <c r="G1107" s="1516"/>
    </row>
    <row r="1108" spans="7:7" x14ac:dyDescent="0.2">
      <c r="G1108" s="1516"/>
    </row>
    <row r="1109" spans="7:7" x14ac:dyDescent="0.2">
      <c r="G1109" s="1516"/>
    </row>
    <row r="1110" spans="7:7" x14ac:dyDescent="0.2">
      <c r="G1110" s="1516"/>
    </row>
    <row r="1111" spans="7:7" x14ac:dyDescent="0.2">
      <c r="G1111" s="1516"/>
    </row>
    <row r="1112" spans="7:7" x14ac:dyDescent="0.2">
      <c r="G1112" s="1516"/>
    </row>
    <row r="1113" spans="7:7" x14ac:dyDescent="0.2">
      <c r="G1113" s="1516"/>
    </row>
    <row r="1114" spans="7:7" x14ac:dyDescent="0.2">
      <c r="G1114" s="1516"/>
    </row>
    <row r="1115" spans="7:7" x14ac:dyDescent="0.2">
      <c r="G1115" s="1516"/>
    </row>
    <row r="1116" spans="7:7" x14ac:dyDescent="0.2">
      <c r="G1116" s="1516"/>
    </row>
    <row r="1117" spans="7:7" x14ac:dyDescent="0.2">
      <c r="G1117" s="1516"/>
    </row>
    <row r="1118" spans="7:7" x14ac:dyDescent="0.2">
      <c r="G1118" s="1516"/>
    </row>
    <row r="1119" spans="7:7" x14ac:dyDescent="0.2">
      <c r="G1119" s="1516"/>
    </row>
    <row r="1120" spans="7:7" x14ac:dyDescent="0.2">
      <c r="G1120" s="1516"/>
    </row>
    <row r="1121" spans="7:7" x14ac:dyDescent="0.2">
      <c r="G1121" s="1516"/>
    </row>
    <row r="1122" spans="7:7" x14ac:dyDescent="0.2">
      <c r="G1122" s="1516"/>
    </row>
    <row r="1123" spans="7:7" x14ac:dyDescent="0.2">
      <c r="G1123" s="1516"/>
    </row>
    <row r="1124" spans="7:7" x14ac:dyDescent="0.2">
      <c r="G1124" s="1516"/>
    </row>
    <row r="1125" spans="7:7" x14ac:dyDescent="0.2">
      <c r="G1125" s="1516"/>
    </row>
    <row r="1126" spans="7:7" x14ac:dyDescent="0.2">
      <c r="G1126" s="1516"/>
    </row>
    <row r="1127" spans="7:7" x14ac:dyDescent="0.2">
      <c r="G1127" s="1516"/>
    </row>
    <row r="1128" spans="7:7" x14ac:dyDescent="0.2">
      <c r="G1128" s="1516"/>
    </row>
    <row r="1129" spans="7:7" x14ac:dyDescent="0.2">
      <c r="G1129" s="1516"/>
    </row>
    <row r="1130" spans="7:7" x14ac:dyDescent="0.2">
      <c r="G1130" s="1516"/>
    </row>
    <row r="1131" spans="7:7" x14ac:dyDescent="0.2">
      <c r="G1131" s="1516"/>
    </row>
    <row r="1132" spans="7:7" x14ac:dyDescent="0.2">
      <c r="G1132" s="1516"/>
    </row>
    <row r="1133" spans="7:7" x14ac:dyDescent="0.2">
      <c r="G1133" s="1516"/>
    </row>
    <row r="1134" spans="7:7" x14ac:dyDescent="0.2">
      <c r="G1134" s="1516"/>
    </row>
    <row r="1135" spans="7:7" x14ac:dyDescent="0.2">
      <c r="G1135" s="1516"/>
    </row>
  </sheetData>
  <sheetProtection algorithmName="SHA-512" hashValue="X97Ekh6lQujP4Pf0bHdKFflu0Rr1zFqjWs9+iCZnbUg3PaoxIZAWz+sBYPCUrZXjZNBixvGTD7780nmjmV+hHw==" saltValue="uu7HnoMUb+TeP4IRVc9NNQ==" spinCount="100000" sheet="1" insertHyperlinks="0"/>
  <customSheetViews>
    <customSheetView guid="{F1B267DB-70DC-6F42-AC92-32AC1AD9EEAB}" scale="120" fitToPage="1" topLeftCell="A38">
      <selection activeCell="D40" sqref="D40"/>
      <pageMargins left="0.75" right="0.75" top="1" bottom="1" header="0.5" footer="0.5"/>
      <pageSetup scale="53" fitToHeight="22" orientation="portrait" horizontalDpi="0" verticalDpi="0"/>
    </customSheetView>
  </customSheetViews>
  <mergeCells count="29">
    <mergeCell ref="B144:F144"/>
    <mergeCell ref="B153:F153"/>
    <mergeCell ref="B192:F192"/>
    <mergeCell ref="B196:F196"/>
    <mergeCell ref="B156:F156"/>
    <mergeCell ref="B164:F164"/>
    <mergeCell ref="B171:F171"/>
    <mergeCell ref="B178:F178"/>
    <mergeCell ref="B185:F185"/>
    <mergeCell ref="B113:F113"/>
    <mergeCell ref="B120:F120"/>
    <mergeCell ref="B124:F124"/>
    <mergeCell ref="B133:F133"/>
    <mergeCell ref="B138:F138"/>
    <mergeCell ref="D1:E1"/>
    <mergeCell ref="A15:B15"/>
    <mergeCell ref="B33:F33"/>
    <mergeCell ref="B35:F35"/>
    <mergeCell ref="B38:F38"/>
    <mergeCell ref="B57:F57"/>
    <mergeCell ref="B64:F64"/>
    <mergeCell ref="B67:F67"/>
    <mergeCell ref="B70:F70"/>
    <mergeCell ref="B76:F76"/>
    <mergeCell ref="B79:F79"/>
    <mergeCell ref="B84:F84"/>
    <mergeCell ref="B90:F90"/>
    <mergeCell ref="B99:F99"/>
    <mergeCell ref="B105:F105"/>
  </mergeCells>
  <phoneticPr fontId="118" type="noConversion"/>
  <pageMargins left="0.25" right="0.25" top="0.75" bottom="0.75" header="0.3" footer="0.3"/>
  <pageSetup scale="53" fitToHeight="22" orientation="landscape" horizontalDpi="0" verticalDpi="0"/>
  <ignoredErrors>
    <ignoredError sqref="A22 D22 F60 G115 G22"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71F6E-1E66-A24F-870F-CD3B0DDA16B5}">
  <dimension ref="A1:E9"/>
  <sheetViews>
    <sheetView zoomScale="180" zoomScaleNormal="180" workbookViewId="0">
      <selection activeCell="E10" sqref="E10"/>
    </sheetView>
  </sheetViews>
  <sheetFormatPr baseColWidth="10" defaultRowHeight="13" x14ac:dyDescent="0.15"/>
  <sheetData>
    <row r="1" spans="1:5" x14ac:dyDescent="0.15">
      <c r="A1" s="638" t="s">
        <v>2126</v>
      </c>
      <c r="B1" s="638" t="s">
        <v>2130</v>
      </c>
      <c r="C1" s="638" t="s">
        <v>2131</v>
      </c>
    </row>
    <row r="2" spans="1:5" x14ac:dyDescent="0.15">
      <c r="A2" s="638" t="s">
        <v>2127</v>
      </c>
      <c r="B2">
        <v>12</v>
      </c>
      <c r="C2">
        <v>41</v>
      </c>
      <c r="D2">
        <f>B2*C2</f>
        <v>492</v>
      </c>
    </row>
    <row r="3" spans="1:5" x14ac:dyDescent="0.15">
      <c r="A3" s="638" t="s">
        <v>2128</v>
      </c>
      <c r="B3">
        <v>23</v>
      </c>
    </row>
    <row r="4" spans="1:5" x14ac:dyDescent="0.15">
      <c r="A4" s="638" t="s">
        <v>2129</v>
      </c>
      <c r="B4">
        <v>75</v>
      </c>
    </row>
    <row r="5" spans="1:5" x14ac:dyDescent="0.15">
      <c r="A5" s="638"/>
    </row>
    <row r="6" spans="1:5" x14ac:dyDescent="0.15">
      <c r="A6" s="638"/>
    </row>
    <row r="7" spans="1:5" x14ac:dyDescent="0.15">
      <c r="A7" s="638"/>
    </row>
    <row r="8" spans="1:5" x14ac:dyDescent="0.15">
      <c r="D8" s="638" t="s">
        <v>2132</v>
      </c>
      <c r="E8">
        <v>1892</v>
      </c>
    </row>
    <row r="9" spans="1:5" x14ac:dyDescent="0.15">
      <c r="D9" s="638" t="s">
        <v>2133</v>
      </c>
      <c r="E9">
        <f>D2/E8</f>
        <v>0.26004228329809725</v>
      </c>
    </row>
  </sheetData>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Z600"/>
  <sheetViews>
    <sheetView showZeros="0" topLeftCell="A158" zoomScaleSheetLayoutView="100" workbookViewId="0">
      <selection activeCell="A149" sqref="A149"/>
    </sheetView>
  </sheetViews>
  <sheetFormatPr baseColWidth="10" defaultColWidth="8.83203125" defaultRowHeight="15" x14ac:dyDescent="0.15"/>
  <cols>
    <col min="1" max="1" width="14.83203125" style="418" customWidth="1"/>
    <col min="2" max="2" width="11" style="408" customWidth="1"/>
    <col min="3" max="3" width="11.1640625" style="407" customWidth="1"/>
    <col min="4" max="4" width="10.33203125" style="407" customWidth="1"/>
    <col min="5" max="6" width="7.33203125" style="407" customWidth="1"/>
    <col min="7" max="7" width="29.83203125" style="407" customWidth="1"/>
    <col min="8" max="8" width="70.33203125" style="333" customWidth="1"/>
    <col min="9" max="9" width="57.83203125" style="401" customWidth="1"/>
    <col min="10" max="10" width="59.83203125" style="333" customWidth="1"/>
    <col min="11" max="11" width="51.6640625" style="401" customWidth="1"/>
    <col min="12" max="16384" width="8.83203125" style="401"/>
  </cols>
  <sheetData>
    <row r="1" spans="1:8" ht="23" x14ac:dyDescent="0.25">
      <c r="A1" s="1808" t="s">
        <v>1165</v>
      </c>
      <c r="B1" s="1809"/>
      <c r="C1" s="1809"/>
      <c r="D1" s="1809"/>
      <c r="E1" s="1809"/>
      <c r="F1" s="1809"/>
      <c r="G1" s="1810"/>
      <c r="H1" s="1811"/>
    </row>
    <row r="2" spans="1:8" ht="16" thickBot="1" x14ac:dyDescent="0.25">
      <c r="A2" s="1812" t="str">
        <f>Instructions!A5</f>
        <v>Revised 12-26-2024</v>
      </c>
      <c r="B2" s="1813"/>
      <c r="C2" s="1813"/>
      <c r="D2" s="1813"/>
      <c r="E2" s="1813"/>
      <c r="F2" s="1813"/>
      <c r="G2" s="1813"/>
      <c r="H2" s="1814"/>
    </row>
    <row r="3" spans="1:8" ht="24" x14ac:dyDescent="0.15">
      <c r="A3" s="1816" t="s">
        <v>1344</v>
      </c>
      <c r="B3" s="1817"/>
      <c r="C3" s="1817"/>
      <c r="D3" s="1817"/>
      <c r="E3" s="1817"/>
      <c r="F3" s="1817"/>
      <c r="G3" s="1817"/>
      <c r="H3" s="1818"/>
    </row>
    <row r="4" spans="1:8" x14ac:dyDescent="0.15">
      <c r="A4" s="1819" t="s">
        <v>1093</v>
      </c>
      <c r="B4" s="1820"/>
      <c r="C4" s="1820"/>
      <c r="D4" s="1820"/>
      <c r="E4" s="1820"/>
      <c r="F4" s="1820"/>
      <c r="G4" s="1820"/>
      <c r="H4" s="1821"/>
    </row>
    <row r="5" spans="1:8" x14ac:dyDescent="0.15">
      <c r="A5" s="1038" t="s">
        <v>1166</v>
      </c>
      <c r="B5" s="378"/>
      <c r="C5" s="1826" t="str">
        <f>'Final Application'!C5:H5</f>
        <v xml:space="preserve"> </v>
      </c>
      <c r="D5" s="1827"/>
      <c r="E5" s="1828"/>
      <c r="F5" s="1828"/>
      <c r="G5" s="1828"/>
      <c r="H5" s="1828"/>
    </row>
    <row r="6" spans="1:8" x14ac:dyDescent="0.15">
      <c r="A6" s="508" t="s">
        <v>915</v>
      </c>
      <c r="B6" s="493"/>
      <c r="C6" s="1815">
        <f>'Final Application'!C6:H6</f>
        <v>0</v>
      </c>
      <c r="D6" s="1815"/>
      <c r="E6" s="1815"/>
      <c r="F6" s="1815"/>
      <c r="G6" s="1815"/>
      <c r="H6" s="1823"/>
    </row>
    <row r="7" spans="1:8" x14ac:dyDescent="0.15">
      <c r="A7" s="508" t="s">
        <v>1177</v>
      </c>
      <c r="B7" s="493"/>
      <c r="C7" s="1815">
        <f>'Final Application'!C7:F7</f>
        <v>0</v>
      </c>
      <c r="D7" s="1815"/>
      <c r="E7" s="1815"/>
      <c r="F7" s="1815"/>
      <c r="G7" s="527" t="s">
        <v>1178</v>
      </c>
      <c r="H7" s="1118">
        <f>'Final Application'!H7</f>
        <v>0</v>
      </c>
    </row>
    <row r="8" spans="1:8" x14ac:dyDescent="0.15">
      <c r="A8" s="508" t="s">
        <v>1094</v>
      </c>
      <c r="B8" s="1137"/>
      <c r="C8" s="1815" t="str">
        <f>'Final Application'!C8:H8</f>
        <v xml:space="preserve"> </v>
      </c>
      <c r="D8" s="1815"/>
      <c r="E8" s="1815"/>
      <c r="F8" s="1815"/>
      <c r="G8" s="1815"/>
      <c r="H8" s="1823"/>
    </row>
    <row r="9" spans="1:8" x14ac:dyDescent="0.15">
      <c r="A9" s="508" t="s">
        <v>1095</v>
      </c>
      <c r="B9" s="493"/>
      <c r="C9" s="1815">
        <f>'Final Application'!C9:H9</f>
        <v>0</v>
      </c>
      <c r="D9" s="1815"/>
      <c r="E9" s="1815"/>
      <c r="F9" s="1815"/>
      <c r="G9" s="1815"/>
      <c r="H9" s="1823"/>
    </row>
    <row r="10" spans="1:8" x14ac:dyDescent="0.15">
      <c r="A10" s="508" t="s">
        <v>1179</v>
      </c>
      <c r="B10" s="493"/>
      <c r="C10" s="1815"/>
      <c r="D10" s="1815"/>
      <c r="E10" s="1815"/>
      <c r="F10" s="1815"/>
      <c r="G10" s="528" t="s">
        <v>1175</v>
      </c>
      <c r="H10" s="1118">
        <f>'Final Application'!H10</f>
        <v>0</v>
      </c>
    </row>
    <row r="11" spans="1:8" ht="22.5" customHeight="1" x14ac:dyDescent="0.15">
      <c r="A11" s="724" t="s">
        <v>1179</v>
      </c>
      <c r="B11" s="1820"/>
      <c r="C11" s="2367"/>
      <c r="D11" s="2367"/>
      <c r="E11" s="2367"/>
      <c r="F11" s="2367"/>
      <c r="G11" s="401"/>
      <c r="H11" s="1039" t="s">
        <v>1320</v>
      </c>
    </row>
    <row r="12" spans="1:8" x14ac:dyDescent="0.15">
      <c r="A12" s="508" t="s">
        <v>913</v>
      </c>
      <c r="B12" s="1822">
        <f>'Final Application'!B12:F12</f>
        <v>0</v>
      </c>
      <c r="C12" s="1822"/>
      <c r="D12" s="1822"/>
      <c r="E12" s="1822"/>
      <c r="F12" s="1822"/>
      <c r="G12" s="564"/>
      <c r="H12" s="1118">
        <f>'Final Application'!H12</f>
        <v>0</v>
      </c>
    </row>
    <row r="13" spans="1:8" x14ac:dyDescent="0.15">
      <c r="A13" s="508" t="s">
        <v>914</v>
      </c>
      <c r="B13" s="1815">
        <f>'Final Application'!B13:F13</f>
        <v>0</v>
      </c>
      <c r="C13" s="1815"/>
      <c r="D13" s="1815"/>
      <c r="E13" s="1815"/>
      <c r="F13" s="1815"/>
      <c r="G13" s="564"/>
      <c r="H13" s="1118">
        <f>'Final Application'!H13</f>
        <v>0</v>
      </c>
    </row>
    <row r="14" spans="1:8" x14ac:dyDescent="0.15">
      <c r="A14" s="508" t="s">
        <v>915</v>
      </c>
      <c r="B14" s="1815">
        <f>'Final Application'!B14:F14</f>
        <v>0</v>
      </c>
      <c r="C14" s="1815"/>
      <c r="D14" s="1815"/>
      <c r="E14" s="1815"/>
      <c r="F14" s="1815"/>
      <c r="G14" s="564"/>
      <c r="H14" s="1118">
        <f>'Final Application'!H14</f>
        <v>0</v>
      </c>
    </row>
    <row r="15" spans="1:8" x14ac:dyDescent="0.15">
      <c r="A15" s="508" t="s">
        <v>919</v>
      </c>
      <c r="B15" s="2368">
        <f>'Final Application'!B15:F15</f>
        <v>0</v>
      </c>
      <c r="C15" s="1815"/>
      <c r="D15" s="1815"/>
      <c r="E15" s="1815"/>
      <c r="F15" s="1815"/>
      <c r="G15" s="564"/>
      <c r="H15" s="1118">
        <f>'Final Application'!H15</f>
        <v>0</v>
      </c>
    </row>
    <row r="16" spans="1:8" x14ac:dyDescent="0.15">
      <c r="A16" s="508" t="s">
        <v>916</v>
      </c>
      <c r="B16" s="1815">
        <f>'Final Application'!B16:F16</f>
        <v>0</v>
      </c>
      <c r="C16" s="1815"/>
      <c r="D16" s="1815"/>
      <c r="E16" s="1815"/>
      <c r="F16" s="1815"/>
      <c r="G16" s="564"/>
      <c r="H16" s="1118">
        <f>'Final Application'!H16</f>
        <v>0</v>
      </c>
    </row>
    <row r="17" spans="1:8" x14ac:dyDescent="0.15">
      <c r="A17" s="508" t="s">
        <v>917</v>
      </c>
      <c r="B17" s="1815">
        <f>'Final Application'!B17:F17</f>
        <v>0</v>
      </c>
      <c r="C17" s="1815"/>
      <c r="D17" s="1815"/>
      <c r="E17" s="1815"/>
      <c r="F17" s="1815"/>
      <c r="G17" s="564"/>
      <c r="H17" s="1118">
        <f>'Final Application'!H17</f>
        <v>0</v>
      </c>
    </row>
    <row r="18" spans="1:8" x14ac:dyDescent="0.15">
      <c r="A18" s="508" t="s">
        <v>918</v>
      </c>
      <c r="B18" s="1815">
        <f>'Final Application'!B18:F18</f>
        <v>0</v>
      </c>
      <c r="C18" s="1815"/>
      <c r="D18" s="1815"/>
      <c r="E18" s="1815"/>
      <c r="F18" s="1815"/>
      <c r="G18" s="564"/>
      <c r="H18" s="1118">
        <f>'Final Application'!H18</f>
        <v>0</v>
      </c>
    </row>
    <row r="19" spans="1:8" x14ac:dyDescent="0.15">
      <c r="A19" s="508"/>
      <c r="B19" s="769"/>
      <c r="C19" s="769"/>
      <c r="D19" s="769"/>
      <c r="E19" s="769"/>
      <c r="F19" s="769"/>
      <c r="G19" s="526"/>
      <c r="H19" s="1138"/>
    </row>
    <row r="20" spans="1:8" x14ac:dyDescent="0.15">
      <c r="A20" s="508" t="s">
        <v>1293</v>
      </c>
      <c r="B20" s="769"/>
      <c r="C20" s="1783" t="e">
        <f>VLOOKUP(C8,Instructions!G30:H36,2,TRUE)</f>
        <v>#N/A</v>
      </c>
      <c r="D20" s="1783"/>
      <c r="E20" s="1781" t="s">
        <v>1343</v>
      </c>
      <c r="F20" s="1781"/>
      <c r="G20" s="1781"/>
      <c r="H20" s="1782"/>
    </row>
    <row r="21" spans="1:8" x14ac:dyDescent="0.15">
      <c r="A21" s="508" t="s">
        <v>1295</v>
      </c>
      <c r="B21" s="769"/>
      <c r="C21" s="2374">
        <f>'Project Registration and Team'!E8</f>
        <v>0</v>
      </c>
      <c r="D21" s="2375"/>
      <c r="E21" s="1781"/>
      <c r="F21" s="1781"/>
      <c r="G21" s="1781"/>
      <c r="H21" s="1782"/>
    </row>
    <row r="22" spans="1:8" x14ac:dyDescent="0.15">
      <c r="A22" s="508" t="s">
        <v>1294</v>
      </c>
      <c r="B22" s="769"/>
      <c r="C22" s="1783" t="e">
        <f>C20-C21</f>
        <v>#N/A</v>
      </c>
      <c r="D22" s="1783"/>
      <c r="E22" s="1781" t="s">
        <v>1296</v>
      </c>
      <c r="F22" s="1781"/>
      <c r="G22" s="1781"/>
      <c r="H22" s="1782"/>
    </row>
    <row r="23" spans="1:8" ht="16" thickBot="1" x14ac:dyDescent="0.2">
      <c r="A23" s="2369"/>
      <c r="B23" s="2370"/>
      <c r="C23" s="2370"/>
      <c r="D23" s="2370"/>
      <c r="E23" s="2370"/>
      <c r="F23" s="2370"/>
      <c r="G23" s="2370"/>
      <c r="H23" s="2371"/>
    </row>
    <row r="24" spans="1:8" ht="19" thickBot="1" x14ac:dyDescent="0.2">
      <c r="A24" s="1845" t="s">
        <v>1307</v>
      </c>
      <c r="B24" s="1846"/>
      <c r="C24" s="1846"/>
      <c r="D24" s="1846"/>
      <c r="E24" s="1846"/>
      <c r="F24" s="1846"/>
      <c r="G24" s="1846"/>
      <c r="H24" s="1847"/>
    </row>
    <row r="25" spans="1:8" ht="31" thickBot="1" x14ac:dyDescent="0.2">
      <c r="A25" s="2372" t="s">
        <v>920</v>
      </c>
      <c r="B25" s="2373"/>
      <c r="C25" s="2373"/>
      <c r="D25" s="2373"/>
      <c r="E25" s="2373"/>
      <c r="F25" s="2373"/>
      <c r="G25" s="1078">
        <f>'Final Application'!G25</f>
        <v>195</v>
      </c>
      <c r="H25" s="550" t="s">
        <v>1121</v>
      </c>
    </row>
    <row r="26" spans="1:8" ht="16" x14ac:dyDescent="0.2">
      <c r="A26" s="504"/>
      <c r="B26" s="401"/>
      <c r="C26" s="1850" t="s">
        <v>921</v>
      </c>
      <c r="D26" s="1850"/>
      <c r="E26" s="1850"/>
      <c r="F26" s="1850"/>
      <c r="G26" s="494" t="s">
        <v>922</v>
      </c>
      <c r="H26" s="505" t="s">
        <v>1116</v>
      </c>
    </row>
    <row r="27" spans="1:8" x14ac:dyDescent="0.2">
      <c r="A27" s="504"/>
      <c r="B27" s="401"/>
      <c r="C27" s="495" t="s">
        <v>928</v>
      </c>
      <c r="E27" s="377"/>
      <c r="F27" s="401"/>
      <c r="G27" s="496">
        <f>'Final Application'!G27</f>
        <v>0</v>
      </c>
      <c r="H27" s="506" t="s">
        <v>1117</v>
      </c>
    </row>
    <row r="28" spans="1:8" x14ac:dyDescent="0.2">
      <c r="A28" s="504"/>
      <c r="B28" s="401"/>
      <c r="C28" s="495" t="s">
        <v>929</v>
      </c>
      <c r="E28" s="377"/>
      <c r="F28" s="401"/>
      <c r="G28" s="496">
        <f>'Final Application'!G28</f>
        <v>0</v>
      </c>
      <c r="H28" s="506" t="s">
        <v>1118</v>
      </c>
    </row>
    <row r="29" spans="1:8" x14ac:dyDescent="0.2">
      <c r="A29" s="504"/>
      <c r="B29" s="401"/>
      <c r="C29" s="495" t="s">
        <v>930</v>
      </c>
      <c r="E29" s="377"/>
      <c r="F29" s="401"/>
      <c r="G29" s="496">
        <f>'Final Application'!G29</f>
        <v>0</v>
      </c>
      <c r="H29" s="506" t="s">
        <v>1118</v>
      </c>
    </row>
    <row r="30" spans="1:8" x14ac:dyDescent="0.2">
      <c r="A30" s="504"/>
      <c r="B30" s="401"/>
      <c r="C30" s="495" t="s">
        <v>923</v>
      </c>
      <c r="E30" s="377"/>
      <c r="F30" s="401"/>
      <c r="G30" s="496">
        <f>'Final Application'!G30</f>
        <v>0</v>
      </c>
      <c r="H30" s="507" t="s">
        <v>1119</v>
      </c>
    </row>
    <row r="31" spans="1:8" x14ac:dyDescent="0.2">
      <c r="A31" s="504"/>
      <c r="B31" s="401"/>
      <c r="C31" s="495" t="s">
        <v>688</v>
      </c>
      <c r="E31" s="377"/>
      <c r="F31" s="401"/>
      <c r="G31" s="496">
        <f>'Final Application'!G31</f>
        <v>0</v>
      </c>
      <c r="H31" s="507" t="s">
        <v>1119</v>
      </c>
    </row>
    <row r="32" spans="1:8" x14ac:dyDescent="0.2">
      <c r="A32" s="504"/>
      <c r="B32" s="401"/>
      <c r="C32" s="495" t="s">
        <v>738</v>
      </c>
      <c r="E32" s="377"/>
      <c r="F32" s="401"/>
      <c r="G32" s="496">
        <f>'Final Application'!G32</f>
        <v>0</v>
      </c>
      <c r="H32" s="507" t="s">
        <v>1120</v>
      </c>
    </row>
    <row r="33" spans="1:9" x14ac:dyDescent="0.2">
      <c r="A33" s="504"/>
      <c r="B33" s="401"/>
      <c r="C33" s="495" t="s">
        <v>763</v>
      </c>
      <c r="E33" s="377"/>
      <c r="F33" s="401"/>
      <c r="G33" s="496">
        <f>'Final Application'!G33</f>
        <v>0</v>
      </c>
      <c r="H33" s="507" t="s">
        <v>1119</v>
      </c>
    </row>
    <row r="34" spans="1:9" x14ac:dyDescent="0.2">
      <c r="A34" s="504"/>
      <c r="B34" s="401"/>
      <c r="C34" s="495" t="s">
        <v>1377</v>
      </c>
      <c r="E34" s="377"/>
      <c r="F34" s="401"/>
      <c r="G34" s="496">
        <f>'Final Application'!G34</f>
        <v>0</v>
      </c>
      <c r="H34" s="771" t="s">
        <v>1376</v>
      </c>
    </row>
    <row r="35" spans="1:9" ht="20" thickBot="1" x14ac:dyDescent="0.3">
      <c r="A35" s="508"/>
      <c r="B35" s="380"/>
      <c r="C35" s="401"/>
      <c r="D35" s="401"/>
      <c r="E35" s="381"/>
      <c r="F35" s="382" t="s">
        <v>924</v>
      </c>
      <c r="G35" s="562">
        <f>'Final Application'!G35</f>
        <v>0</v>
      </c>
      <c r="H35" s="509"/>
    </row>
    <row r="36" spans="1:9" ht="20" thickBot="1" x14ac:dyDescent="0.3">
      <c r="A36" s="508"/>
      <c r="B36" s="380"/>
      <c r="C36" s="401"/>
      <c r="D36" s="401"/>
      <c r="E36" s="383"/>
      <c r="F36" s="382" t="s">
        <v>925</v>
      </c>
      <c r="G36" s="1078">
        <f>'Final Application'!G36</f>
        <v>195</v>
      </c>
      <c r="H36" s="1133"/>
    </row>
    <row r="37" spans="1:9" ht="18" x14ac:dyDescent="0.2">
      <c r="A37" s="508"/>
      <c r="B37" s="380"/>
      <c r="C37" s="401"/>
      <c r="D37" s="401"/>
      <c r="E37" s="401"/>
      <c r="F37" s="384" t="s">
        <v>926</v>
      </c>
      <c r="G37" s="1135" t="str">
        <f>IF(G35=0," ",IF(D45&lt;0,"Not Certifiable",(IF(D45&lt;=30,"Certified - Bronze",(IF(D45&lt;=60,"Certified - Silver",(IF(D45&lt;=90,"Certified - Gold",(IF(D45&gt;90,"Certified -Platinum",("""")))))))))))</f>
        <v xml:space="preserve"> </v>
      </c>
      <c r="H37" s="1134"/>
    </row>
    <row r="38" spans="1:9" x14ac:dyDescent="0.15">
      <c r="A38" s="510"/>
      <c r="B38" s="499"/>
      <c r="C38" s="499"/>
      <c r="D38" s="499"/>
      <c r="E38" s="499"/>
      <c r="F38" s="499"/>
      <c r="G38" s="499"/>
      <c r="H38" s="509"/>
    </row>
    <row r="39" spans="1:9" ht="21" x14ac:dyDescent="0.15">
      <c r="A39" s="1853" t="s">
        <v>1090</v>
      </c>
      <c r="B39" s="1854"/>
      <c r="C39" s="1854"/>
      <c r="D39" s="1854"/>
      <c r="E39" s="1854"/>
      <c r="F39" s="1854"/>
      <c r="G39" s="1854"/>
      <c r="H39" s="1855"/>
    </row>
    <row r="40" spans="1:9" ht="21" x14ac:dyDescent="0.15">
      <c r="A40" s="1856"/>
      <c r="B40" s="1857"/>
      <c r="C40" s="1857"/>
      <c r="D40" s="1857"/>
      <c r="E40" s="1857"/>
      <c r="F40" s="1857"/>
      <c r="G40" s="1857"/>
      <c r="H40" s="1858"/>
    </row>
    <row r="41" spans="1:9" x14ac:dyDescent="0.15">
      <c r="A41" s="517"/>
      <c r="B41" s="518"/>
      <c r="C41" s="678" t="s">
        <v>1162</v>
      </c>
      <c r="D41" s="677"/>
      <c r="E41" s="1788" t="s">
        <v>1703</v>
      </c>
      <c r="F41" s="1788"/>
      <c r="G41" s="503" t="s">
        <v>1133</v>
      </c>
      <c r="H41" s="523"/>
    </row>
    <row r="42" spans="1:9" x14ac:dyDescent="0.15">
      <c r="A42" s="517"/>
      <c r="B42" s="518"/>
      <c r="C42" s="511" t="s">
        <v>909</v>
      </c>
      <c r="D42" s="511"/>
      <c r="E42" s="1788" t="s">
        <v>1700</v>
      </c>
      <c r="F42" s="1788"/>
      <c r="G42" s="503" t="s">
        <v>1133</v>
      </c>
      <c r="H42" s="523"/>
    </row>
    <row r="43" spans="1:9" x14ac:dyDescent="0.15">
      <c r="A43" s="517"/>
      <c r="B43" s="518"/>
      <c r="C43" s="512" t="s">
        <v>910</v>
      </c>
      <c r="D43" s="512"/>
      <c r="E43" s="1788" t="s">
        <v>1701</v>
      </c>
      <c r="F43" s="1788"/>
      <c r="G43" s="503" t="s">
        <v>1133</v>
      </c>
      <c r="H43" s="523"/>
    </row>
    <row r="44" spans="1:9" x14ac:dyDescent="0.15">
      <c r="A44" s="517"/>
      <c r="B44" s="518"/>
      <c r="C44" s="513" t="s">
        <v>911</v>
      </c>
      <c r="D44" s="513"/>
      <c r="E44" s="1787" t="s">
        <v>1702</v>
      </c>
      <c r="F44" s="1788"/>
      <c r="G44" s="503" t="s">
        <v>1133</v>
      </c>
      <c r="H44" s="523"/>
    </row>
    <row r="45" spans="1:9" ht="16" thickBot="1" x14ac:dyDescent="0.2">
      <c r="A45" s="514"/>
      <c r="B45" s="501"/>
      <c r="C45" s="501"/>
      <c r="D45" s="502">
        <f>G35-G36</f>
        <v>-195</v>
      </c>
      <c r="E45" s="501"/>
      <c r="F45" s="501"/>
      <c r="G45" s="501"/>
      <c r="H45" s="515" t="str">
        <f>Instructions!A5</f>
        <v>Revised 12-26-2024</v>
      </c>
    </row>
    <row r="46" spans="1:9" ht="25.25" customHeight="1" thickBot="1" x14ac:dyDescent="0.2">
      <c r="A46" s="2376" t="str">
        <f>'1 Project Management'!A1:F1</f>
        <v>CATEGORY 1:  PROJECT MANAGEMENT</v>
      </c>
      <c r="B46" s="1852"/>
      <c r="C46" s="1852"/>
      <c r="D46" s="1852"/>
      <c r="E46" s="1852"/>
      <c r="F46" s="1852"/>
      <c r="G46" s="1852"/>
      <c r="H46" s="1852"/>
      <c r="I46" s="1852"/>
    </row>
    <row r="47" spans="1:9" ht="14.5" hidden="1" customHeight="1" x14ac:dyDescent="0.15">
      <c r="A47" s="1798" t="s">
        <v>508</v>
      </c>
      <c r="B47" s="1799"/>
      <c r="C47" s="1799"/>
      <c r="D47" s="1800"/>
      <c r="E47" s="1831" t="s">
        <v>1057</v>
      </c>
      <c r="F47" s="1832"/>
      <c r="G47" s="1832"/>
      <c r="H47" s="1833"/>
    </row>
    <row r="48" spans="1:9" ht="31.25" hidden="1" customHeight="1" thickBot="1" x14ac:dyDescent="0.2">
      <c r="A48" s="1801" t="s">
        <v>1085</v>
      </c>
      <c r="B48" s="1802"/>
      <c r="C48" s="559">
        <f>SUM(C50,C55,C74,C85,C96,C103,C108)</f>
        <v>0</v>
      </c>
      <c r="D48" s="560" t="s">
        <v>1101</v>
      </c>
      <c r="E48" s="1834"/>
      <c r="F48" s="1835"/>
      <c r="G48" s="1835"/>
      <c r="H48" s="1836"/>
    </row>
    <row r="49" spans="1:9" ht="21" hidden="1" customHeight="1" thickBot="1" x14ac:dyDescent="0.25">
      <c r="A49" s="1803" t="s">
        <v>176</v>
      </c>
      <c r="B49" s="1804"/>
      <c r="C49" s="558" t="s">
        <v>1167</v>
      </c>
      <c r="D49" s="561">
        <f>SUM(D50,D55,D74,D85,D96,D103,D108)</f>
        <v>95</v>
      </c>
      <c r="E49" s="1837"/>
      <c r="F49" s="1838"/>
      <c r="G49" s="1838"/>
      <c r="H49" s="1839"/>
    </row>
    <row r="50" spans="1:9" ht="15.5" hidden="1" customHeight="1" x14ac:dyDescent="0.15">
      <c r="A50" s="555" t="s">
        <v>1059</v>
      </c>
      <c r="B50" s="563">
        <f>SUM(B52:B54)</f>
        <v>11</v>
      </c>
      <c r="C50" s="556">
        <f>SUM(C52:C54)</f>
        <v>0</v>
      </c>
      <c r="D50" s="557">
        <v>0</v>
      </c>
      <c r="E50" s="1840" t="s">
        <v>1635</v>
      </c>
      <c r="F50" s="1841"/>
      <c r="G50" s="1841"/>
      <c r="H50" s="1842"/>
    </row>
    <row r="51" spans="1:9" ht="14.5" hidden="1" customHeight="1" x14ac:dyDescent="0.15">
      <c r="A51" s="413" t="s">
        <v>474</v>
      </c>
      <c r="B51" s="519" t="s">
        <v>58</v>
      </c>
      <c r="C51" s="545" t="e">
        <f>IF('1 Project Management'!#REF!="Complete","Complete"," ")</f>
        <v>#REF!</v>
      </c>
      <c r="D51" s="500"/>
      <c r="E51" s="1789" t="s">
        <v>454</v>
      </c>
      <c r="F51" s="1790"/>
      <c r="G51" s="1790"/>
      <c r="H51" s="1791"/>
    </row>
    <row r="52" spans="1:9" ht="14.5" hidden="1" customHeight="1" x14ac:dyDescent="0.15">
      <c r="A52" s="416" t="s">
        <v>489</v>
      </c>
      <c r="B52" s="402">
        <f>'1 Project Management'!B21</f>
        <v>5</v>
      </c>
      <c r="C52" s="545">
        <f>'1 Project Management'!C21</f>
        <v>0</v>
      </c>
      <c r="D52" s="1778"/>
      <c r="E52" s="1805" t="s">
        <v>174</v>
      </c>
      <c r="F52" s="1806"/>
      <c r="G52" s="1806"/>
      <c r="H52" s="1807"/>
    </row>
    <row r="53" spans="1:9" ht="14.5" hidden="1" customHeight="1" x14ac:dyDescent="0.15">
      <c r="A53" s="416" t="s">
        <v>490</v>
      </c>
      <c r="B53" s="402">
        <f>'1 Project Management'!B23</f>
        <v>5</v>
      </c>
      <c r="C53" s="545">
        <f>'1 Project Management'!C23</f>
        <v>0</v>
      </c>
      <c r="D53" s="1779"/>
      <c r="E53" s="1805" t="s">
        <v>459</v>
      </c>
      <c r="F53" s="1806"/>
      <c r="G53" s="1806"/>
      <c r="H53" s="1807"/>
    </row>
    <row r="54" spans="1:9" ht="15" hidden="1" customHeight="1" thickBot="1" x14ac:dyDescent="0.2">
      <c r="A54" s="422" t="s">
        <v>491</v>
      </c>
      <c r="B54" s="423">
        <f>'1 Project Management'!B19</f>
        <v>1</v>
      </c>
      <c r="C54" s="460">
        <f>'1 Project Management'!C19</f>
        <v>0</v>
      </c>
      <c r="D54" s="1780"/>
      <c r="E54" s="1795" t="s">
        <v>1</v>
      </c>
      <c r="F54" s="1796"/>
      <c r="G54" s="1796"/>
      <c r="H54" s="1797"/>
    </row>
    <row r="55" spans="1:9" ht="15.5" hidden="1" customHeight="1" x14ac:dyDescent="0.15">
      <c r="A55" s="464" t="s">
        <v>1060</v>
      </c>
      <c r="B55" s="466">
        <f>SUM(B61:B73)</f>
        <v>120</v>
      </c>
      <c r="C55" s="419">
        <f>SUM(C61:C73)</f>
        <v>0</v>
      </c>
      <c r="D55" s="468">
        <f>IF(C55&lt;30,30-C55,0)</f>
        <v>30</v>
      </c>
      <c r="E55" s="1766" t="s">
        <v>1087</v>
      </c>
      <c r="F55" s="1767"/>
      <c r="G55" s="1767"/>
      <c r="H55" s="1768"/>
    </row>
    <row r="56" spans="1:9" ht="14.5" hidden="1" customHeight="1" x14ac:dyDescent="0.15">
      <c r="A56" s="414" t="s">
        <v>475</v>
      </c>
      <c r="B56" s="519" t="s">
        <v>58</v>
      </c>
      <c r="C56" s="545" t="e">
        <f>IF('2 Energy '!#REF!="Complete","Complete"," ")</f>
        <v>#REF!</v>
      </c>
      <c r="D56" s="469"/>
      <c r="E56" s="1789" t="s">
        <v>786</v>
      </c>
      <c r="F56" s="1790"/>
      <c r="G56" s="1790"/>
      <c r="H56" s="1791"/>
      <c r="I56" s="403"/>
    </row>
    <row r="57" spans="1:9" ht="14.5" hidden="1" customHeight="1" x14ac:dyDescent="0.15">
      <c r="A57" s="414" t="s">
        <v>476</v>
      </c>
      <c r="B57" s="519" t="s">
        <v>58</v>
      </c>
      <c r="C57" s="545" t="e">
        <f>IF('2 Energy '!#REF!="Complete","Complete"," ")</f>
        <v>#REF!</v>
      </c>
      <c r="D57" s="469"/>
      <c r="E57" s="1789" t="s">
        <v>75</v>
      </c>
      <c r="F57" s="1790"/>
      <c r="G57" s="1790"/>
      <c r="H57" s="1791"/>
      <c r="I57" s="403"/>
    </row>
    <row r="58" spans="1:9" hidden="1" x14ac:dyDescent="0.15">
      <c r="A58" s="414" t="s">
        <v>477</v>
      </c>
      <c r="B58" s="519" t="s">
        <v>58</v>
      </c>
      <c r="C58" s="545" t="e">
        <f>IF('2 Energy '!#REF!="Complete","Complete"," ")</f>
        <v>#REF!</v>
      </c>
      <c r="D58" s="469"/>
      <c r="E58" s="1718" t="s">
        <v>303</v>
      </c>
      <c r="F58" s="1718"/>
      <c r="G58" s="1718"/>
      <c r="H58" s="2377"/>
      <c r="I58" s="403"/>
    </row>
    <row r="59" spans="1:9" hidden="1" x14ac:dyDescent="0.15">
      <c r="A59" s="414" t="s">
        <v>478</v>
      </c>
      <c r="B59" s="519" t="s">
        <v>58</v>
      </c>
      <c r="C59" s="545" t="e">
        <f>IF('2 Energy '!#REF!="Complete","Complete"," ")</f>
        <v>#REF!</v>
      </c>
      <c r="D59" s="469"/>
      <c r="E59" s="1718" t="s">
        <v>232</v>
      </c>
      <c r="F59" s="1718"/>
      <c r="G59" s="1718"/>
      <c r="H59" s="2377"/>
      <c r="I59" s="403"/>
    </row>
    <row r="60" spans="1:9" hidden="1" x14ac:dyDescent="0.15">
      <c r="A60" s="414" t="s">
        <v>1299</v>
      </c>
      <c r="B60" s="519" t="s">
        <v>58</v>
      </c>
      <c r="C60" s="545" t="e">
        <f>IF('2 Energy '!#REF!="Complete","Complete"," ")</f>
        <v>#REF!</v>
      </c>
      <c r="D60" s="469"/>
      <c r="E60" s="1718" t="s">
        <v>0</v>
      </c>
      <c r="F60" s="1718"/>
      <c r="G60" s="1718"/>
      <c r="H60" s="2377"/>
      <c r="I60" s="404"/>
    </row>
    <row r="61" spans="1:9" hidden="1" x14ac:dyDescent="0.15">
      <c r="A61" s="415" t="s">
        <v>494</v>
      </c>
      <c r="B61" s="402">
        <f>'2 Energy '!B14</f>
        <v>1</v>
      </c>
      <c r="C61" s="498">
        <f>'2 Energy '!C14</f>
        <v>0</v>
      </c>
      <c r="D61" s="1778"/>
      <c r="E61" s="2378" t="s">
        <v>77</v>
      </c>
      <c r="F61" s="2378"/>
      <c r="G61" s="2378"/>
      <c r="H61" s="2379"/>
      <c r="I61" s="404"/>
    </row>
    <row r="62" spans="1:9" hidden="1" x14ac:dyDescent="0.15">
      <c r="A62" s="415" t="s">
        <v>495</v>
      </c>
      <c r="B62" s="402">
        <f>'2 Energy '!B17</f>
        <v>2</v>
      </c>
      <c r="C62" s="498">
        <f>'2 Energy '!C17</f>
        <v>0</v>
      </c>
      <c r="D62" s="1779"/>
      <c r="E62" s="2378" t="s">
        <v>78</v>
      </c>
      <c r="F62" s="2378"/>
      <c r="G62" s="2378"/>
      <c r="H62" s="2379"/>
      <c r="I62" s="404"/>
    </row>
    <row r="63" spans="1:9" hidden="1" x14ac:dyDescent="0.15">
      <c r="A63" s="415" t="s">
        <v>503</v>
      </c>
      <c r="B63" s="402">
        <f>'2 Energy '!B21</f>
        <v>10</v>
      </c>
      <c r="C63" s="498">
        <f>'2 Energy '!C21</f>
        <v>0</v>
      </c>
      <c r="D63" s="1779"/>
      <c r="E63" s="2378" t="s">
        <v>118</v>
      </c>
      <c r="F63" s="2378"/>
      <c r="G63" s="2378"/>
      <c r="H63" s="2379"/>
    </row>
    <row r="64" spans="1:9" hidden="1" x14ac:dyDescent="0.15">
      <c r="A64" s="415" t="s">
        <v>505</v>
      </c>
      <c r="B64" s="405">
        <f>'2 Energy '!B25</f>
        <v>60</v>
      </c>
      <c r="C64" s="498">
        <f>'2 Energy '!C25</f>
        <v>0</v>
      </c>
      <c r="D64" s="1779"/>
      <c r="E64" s="2378" t="s">
        <v>79</v>
      </c>
      <c r="F64" s="2378"/>
      <c r="G64" s="2378"/>
      <c r="H64" s="2379"/>
    </row>
    <row r="65" spans="1:10" hidden="1" x14ac:dyDescent="0.15">
      <c r="A65" s="415" t="s">
        <v>506</v>
      </c>
      <c r="B65" s="405">
        <f>'2 Energy '!B40</f>
        <v>20</v>
      </c>
      <c r="C65" s="498">
        <f>'2 Energy '!C40</f>
        <v>0</v>
      </c>
      <c r="D65" s="1779"/>
      <c r="E65" s="2378" t="s">
        <v>93</v>
      </c>
      <c r="F65" s="2378"/>
      <c r="G65" s="2378"/>
      <c r="H65" s="2379"/>
    </row>
    <row r="66" spans="1:10" hidden="1" x14ac:dyDescent="0.15">
      <c r="A66" s="415" t="s">
        <v>517</v>
      </c>
      <c r="B66" s="402">
        <f>'2 Energy '!B44</f>
        <v>4</v>
      </c>
      <c r="C66" s="498">
        <f>'2 Energy '!C44</f>
        <v>0</v>
      </c>
      <c r="D66" s="1779"/>
      <c r="E66" s="2386" t="s">
        <v>113</v>
      </c>
      <c r="F66" s="2386"/>
      <c r="G66" s="2386"/>
      <c r="H66" s="2387"/>
    </row>
    <row r="67" spans="1:10" hidden="1" x14ac:dyDescent="0.15">
      <c r="A67" s="415" t="s">
        <v>519</v>
      </c>
      <c r="B67" s="405">
        <f>'2 Energy '!B50</f>
        <v>2</v>
      </c>
      <c r="C67" s="498">
        <f>'2 Energy '!C50</f>
        <v>0</v>
      </c>
      <c r="D67" s="1779"/>
      <c r="E67" s="2378" t="s">
        <v>266</v>
      </c>
      <c r="F67" s="2378"/>
      <c r="G67" s="2378"/>
      <c r="H67" s="2379"/>
    </row>
    <row r="68" spans="1:10" hidden="1" x14ac:dyDescent="0.15">
      <c r="A68" s="415" t="s">
        <v>520</v>
      </c>
      <c r="B68" s="405" t="str">
        <f>'2 Energy '!B55</f>
        <v xml:space="preserve"> </v>
      </c>
      <c r="C68" s="498" t="str">
        <f>'2 Energy '!C55</f>
        <v xml:space="preserve"> </v>
      </c>
      <c r="D68" s="1779"/>
      <c r="E68" s="2378" t="s">
        <v>524</v>
      </c>
      <c r="F68" s="2378"/>
      <c r="G68" s="2378"/>
      <c r="H68" s="2379"/>
    </row>
    <row r="69" spans="1:10" hidden="1" x14ac:dyDescent="0.15">
      <c r="A69" s="415" t="s">
        <v>525</v>
      </c>
      <c r="B69" s="405">
        <f>'2 Energy '!B57</f>
        <v>1</v>
      </c>
      <c r="C69" s="498">
        <f>'2 Energy '!C57</f>
        <v>0</v>
      </c>
      <c r="D69" s="1779"/>
      <c r="E69" s="2378" t="s">
        <v>347</v>
      </c>
      <c r="F69" s="2378"/>
      <c r="G69" s="2378"/>
      <c r="H69" s="2379"/>
    </row>
    <row r="70" spans="1:10" hidden="1" x14ac:dyDescent="0.15">
      <c r="A70" s="415" t="s">
        <v>526</v>
      </c>
      <c r="B70" s="405">
        <f>'2 Energy '!B59</f>
        <v>5</v>
      </c>
      <c r="C70" s="498">
        <f>'2 Energy '!C59</f>
        <v>0</v>
      </c>
      <c r="D70" s="1779"/>
      <c r="E70" s="2378" t="s">
        <v>521</v>
      </c>
      <c r="F70" s="2378"/>
      <c r="G70" s="2378"/>
      <c r="H70" s="2379"/>
    </row>
    <row r="71" spans="1:10" hidden="1" x14ac:dyDescent="0.15">
      <c r="A71" s="415" t="s">
        <v>527</v>
      </c>
      <c r="B71" s="405">
        <f>'2 Energy '!B62</f>
        <v>3</v>
      </c>
      <c r="C71" s="498">
        <f>'2 Energy '!C61</f>
        <v>0</v>
      </c>
      <c r="D71" s="1779"/>
      <c r="E71" s="2378" t="s">
        <v>1423</v>
      </c>
      <c r="F71" s="2378"/>
      <c r="G71" s="2378"/>
      <c r="H71" s="2379"/>
    </row>
    <row r="72" spans="1:10" hidden="1" x14ac:dyDescent="0.15">
      <c r="A72" s="415" t="s">
        <v>528</v>
      </c>
      <c r="B72" s="405">
        <f>'2 Energy '!B63</f>
        <v>2</v>
      </c>
      <c r="C72" s="498">
        <f>'2 Energy '!C63</f>
        <v>0</v>
      </c>
      <c r="D72" s="1779"/>
      <c r="E72" s="2378" t="s">
        <v>540</v>
      </c>
      <c r="F72" s="2378"/>
      <c r="G72" s="2378"/>
      <c r="H72" s="2379"/>
    </row>
    <row r="73" spans="1:10" ht="16" hidden="1" thickBot="1" x14ac:dyDescent="0.2">
      <c r="A73" s="415" t="s">
        <v>539</v>
      </c>
      <c r="B73" s="421">
        <f>'2 Energy '!B65</f>
        <v>10</v>
      </c>
      <c r="C73" s="460">
        <f>'2 Energy '!C65</f>
        <v>0</v>
      </c>
      <c r="D73" s="1780"/>
      <c r="E73" s="2380" t="s">
        <v>878</v>
      </c>
      <c r="F73" s="2380"/>
      <c r="G73" s="2380"/>
      <c r="H73" s="2381"/>
    </row>
    <row r="74" spans="1:10" s="465" customFormat="1" ht="16" hidden="1" x14ac:dyDescent="0.15">
      <c r="A74" s="464" t="s">
        <v>1061</v>
      </c>
      <c r="B74" s="463">
        <f>SUM(B79:B84)</f>
        <v>106</v>
      </c>
      <c r="C74" s="419">
        <f>SUM(C79:C84)</f>
        <v>0</v>
      </c>
      <c r="D74" s="468">
        <f>IF(C74&lt;30,30-C74,0)</f>
        <v>30</v>
      </c>
      <c r="E74" s="2382" t="s">
        <v>1088</v>
      </c>
      <c r="F74" s="2382"/>
      <c r="G74" s="2382"/>
      <c r="H74" s="2383"/>
      <c r="J74" s="1119"/>
    </row>
    <row r="75" spans="1:10" hidden="1" x14ac:dyDescent="0.15">
      <c r="A75" s="414" t="s">
        <v>479</v>
      </c>
      <c r="B75" s="520" t="s">
        <v>58</v>
      </c>
      <c r="C75" s="545" t="e">
        <f>IF('3 Water'!#REF!="Complete","Complete"," ")</f>
        <v>#REF!</v>
      </c>
      <c r="D75" s="469"/>
      <c r="E75" s="2384" t="s">
        <v>311</v>
      </c>
      <c r="F75" s="2384"/>
      <c r="G75" s="2384"/>
      <c r="H75" s="2385"/>
    </row>
    <row r="76" spans="1:10" hidden="1" x14ac:dyDescent="0.15">
      <c r="A76" s="414" t="s">
        <v>480</v>
      </c>
      <c r="B76" s="520" t="s">
        <v>58</v>
      </c>
      <c r="C76" s="545" t="e">
        <f>IF('3 Water'!#REF!="Complete","Complete"," ")</f>
        <v>#REF!</v>
      </c>
      <c r="D76" s="469"/>
      <c r="E76" s="2384" t="s">
        <v>304</v>
      </c>
      <c r="F76" s="2384"/>
      <c r="G76" s="2384"/>
      <c r="H76" s="2385"/>
    </row>
    <row r="77" spans="1:10" hidden="1" x14ac:dyDescent="0.15">
      <c r="A77" s="414" t="s">
        <v>481</v>
      </c>
      <c r="B77" s="520" t="s">
        <v>58</v>
      </c>
      <c r="C77" s="545" t="e">
        <f>IF('3 Water'!#REF!="Complete","Complete"," ")</f>
        <v>#REF!</v>
      </c>
      <c r="D77" s="469"/>
      <c r="E77" s="2384" t="s">
        <v>542</v>
      </c>
      <c r="F77" s="2384"/>
      <c r="G77" s="2384"/>
      <c r="H77" s="2385"/>
    </row>
    <row r="78" spans="1:10" hidden="1" x14ac:dyDescent="0.15">
      <c r="A78" s="414" t="s">
        <v>482</v>
      </c>
      <c r="B78" s="520" t="s">
        <v>58</v>
      </c>
      <c r="C78" s="545" t="e">
        <f>IF('3 Water'!#REF!="Complete","Complete"," ")</f>
        <v>#REF!</v>
      </c>
      <c r="D78" s="469"/>
      <c r="E78" s="2384" t="s">
        <v>177</v>
      </c>
      <c r="F78" s="2384"/>
      <c r="G78" s="2384"/>
      <c r="H78" s="2385"/>
    </row>
    <row r="79" spans="1:10" hidden="1" x14ac:dyDescent="0.15">
      <c r="A79" s="415" t="s">
        <v>531</v>
      </c>
      <c r="B79" s="406">
        <f>'3 Water'!B12</f>
        <v>20</v>
      </c>
      <c r="C79" s="498">
        <f>'3 Water'!C12</f>
        <v>0</v>
      </c>
      <c r="D79" s="1778"/>
      <c r="E79" s="2378" t="s">
        <v>532</v>
      </c>
      <c r="F79" s="2378"/>
      <c r="G79" s="2378"/>
      <c r="H79" s="2379"/>
    </row>
    <row r="80" spans="1:10" hidden="1" x14ac:dyDescent="0.15">
      <c r="A80" s="415" t="s">
        <v>549</v>
      </c>
      <c r="B80" s="406">
        <f>'3 Water'!B33</f>
        <v>29</v>
      </c>
      <c r="C80" s="498">
        <f>'3 Water'!C33</f>
        <v>0</v>
      </c>
      <c r="D80" s="1779"/>
      <c r="E80" s="2378" t="s">
        <v>550</v>
      </c>
      <c r="F80" s="2378"/>
      <c r="G80" s="2378"/>
      <c r="H80" s="2379"/>
    </row>
    <row r="81" spans="1:8" hidden="1" x14ac:dyDescent="0.15">
      <c r="A81" s="415" t="s">
        <v>552</v>
      </c>
      <c r="B81" s="409">
        <f>'3 Water'!B41</f>
        <v>18</v>
      </c>
      <c r="C81" s="498">
        <f>'3 Water'!C41</f>
        <v>0</v>
      </c>
      <c r="D81" s="1779"/>
      <c r="E81" s="2378" t="s">
        <v>395</v>
      </c>
      <c r="F81" s="2378"/>
      <c r="G81" s="2378"/>
      <c r="H81" s="2379"/>
    </row>
    <row r="82" spans="1:8" hidden="1" x14ac:dyDescent="0.15">
      <c r="A82" s="415" t="s">
        <v>556</v>
      </c>
      <c r="B82" s="409">
        <f>'3 Water'!B50</f>
        <v>14</v>
      </c>
      <c r="C82" s="498">
        <f>'3 Water'!C50</f>
        <v>0</v>
      </c>
      <c r="D82" s="1779"/>
      <c r="E82" s="2378" t="s">
        <v>612</v>
      </c>
      <c r="F82" s="2378"/>
      <c r="G82" s="2378"/>
      <c r="H82" s="2379"/>
    </row>
    <row r="83" spans="1:8" hidden="1" x14ac:dyDescent="0.15">
      <c r="A83" s="415" t="s">
        <v>573</v>
      </c>
      <c r="B83" s="406">
        <f>'3 Water'!B64</f>
        <v>10</v>
      </c>
      <c r="C83" s="498">
        <f>'3 Water'!C64</f>
        <v>0</v>
      </c>
      <c r="D83" s="1779"/>
      <c r="E83" s="2378" t="s">
        <v>578</v>
      </c>
      <c r="F83" s="2378"/>
      <c r="G83" s="2378"/>
      <c r="H83" s="2379"/>
    </row>
    <row r="84" spans="1:8" ht="16" hidden="1" thickBot="1" x14ac:dyDescent="0.2">
      <c r="A84" s="417" t="s">
        <v>588</v>
      </c>
      <c r="B84" s="420">
        <f>'3 Water'!B71</f>
        <v>15</v>
      </c>
      <c r="C84" s="460">
        <f>'3 Water'!C71</f>
        <v>0</v>
      </c>
      <c r="D84" s="1780"/>
      <c r="E84" s="2380" t="s">
        <v>589</v>
      </c>
      <c r="F84" s="2380"/>
      <c r="G84" s="2380"/>
      <c r="H84" s="2381"/>
    </row>
    <row r="85" spans="1:8" ht="16" hidden="1" x14ac:dyDescent="0.15">
      <c r="A85" s="464" t="s">
        <v>1062</v>
      </c>
      <c r="B85" s="463">
        <f>SUM(B87:B95)</f>
        <v>91</v>
      </c>
      <c r="C85" s="419">
        <f>SUM(C87:C95)</f>
        <v>0</v>
      </c>
      <c r="D85" s="468">
        <f>IF(C85&lt;10,10-C85,0)</f>
        <v>10</v>
      </c>
      <c r="E85" s="2382" t="s">
        <v>1089</v>
      </c>
      <c r="F85" s="2382"/>
      <c r="G85" s="2382"/>
      <c r="H85" s="2383"/>
    </row>
    <row r="86" spans="1:8" hidden="1" x14ac:dyDescent="0.15">
      <c r="A86" s="414" t="s">
        <v>1303</v>
      </c>
      <c r="B86" s="520" t="s">
        <v>58</v>
      </c>
      <c r="C86" s="545" t="e">
        <f>IF('4 Site'!#REF!="Complete","Complete"," ")</f>
        <v>#REF!</v>
      </c>
      <c r="D86" s="469"/>
      <c r="E86" s="2384" t="s">
        <v>788</v>
      </c>
      <c r="F86" s="2384"/>
      <c r="G86" s="2384"/>
      <c r="H86" s="2385"/>
    </row>
    <row r="87" spans="1:8" hidden="1" x14ac:dyDescent="0.15">
      <c r="A87" s="415" t="s">
        <v>594</v>
      </c>
      <c r="B87" s="406">
        <f>'4 Site'!B10</f>
        <v>3</v>
      </c>
      <c r="C87" s="498">
        <f>'4 Site'!C10</f>
        <v>0</v>
      </c>
      <c r="D87" s="1778"/>
      <c r="E87" s="2378" t="s">
        <v>790</v>
      </c>
      <c r="F87" s="2378"/>
      <c r="G87" s="2378"/>
      <c r="H87" s="2379"/>
    </row>
    <row r="88" spans="1:8" hidden="1" x14ac:dyDescent="0.15">
      <c r="A88" s="415" t="s">
        <v>595</v>
      </c>
      <c r="B88" s="406">
        <f>'4 Site'!B12</f>
        <v>26</v>
      </c>
      <c r="C88" s="498">
        <f>'4 Site'!C12</f>
        <v>0</v>
      </c>
      <c r="D88" s="1779"/>
      <c r="E88" s="2378" t="s">
        <v>5</v>
      </c>
      <c r="F88" s="2378"/>
      <c r="G88" s="2378"/>
      <c r="H88" s="2379"/>
    </row>
    <row r="89" spans="1:8" hidden="1" x14ac:dyDescent="0.15">
      <c r="A89" s="415" t="s">
        <v>610</v>
      </c>
      <c r="B89" s="406">
        <f>'4 Site'!B37</f>
        <v>9</v>
      </c>
      <c r="C89" s="498">
        <f>'4 Site'!C37</f>
        <v>0</v>
      </c>
      <c r="D89" s="1779"/>
      <c r="E89" s="2378" t="s">
        <v>179</v>
      </c>
      <c r="F89" s="2378"/>
      <c r="G89" s="2378"/>
      <c r="H89" s="2379"/>
    </row>
    <row r="90" spans="1:8" hidden="1" x14ac:dyDescent="0.15">
      <c r="A90" s="415" t="s">
        <v>615</v>
      </c>
      <c r="B90" s="406">
        <f>'4 Site'!B43</f>
        <v>17</v>
      </c>
      <c r="C90" s="498">
        <f>'4 Site'!C43</f>
        <v>0</v>
      </c>
      <c r="D90" s="1779"/>
      <c r="E90" s="2378" t="s">
        <v>629</v>
      </c>
      <c r="F90" s="2378"/>
      <c r="G90" s="2378"/>
      <c r="H90" s="2379"/>
    </row>
    <row r="91" spans="1:8" hidden="1" x14ac:dyDescent="0.15">
      <c r="A91" s="415" t="s">
        <v>631</v>
      </c>
      <c r="B91" s="406">
        <f>'4 Site'!B65</f>
        <v>4</v>
      </c>
      <c r="C91" s="498">
        <f>'4 Site'!C65</f>
        <v>0</v>
      </c>
      <c r="D91" s="1779"/>
      <c r="E91" s="2378" t="s">
        <v>630</v>
      </c>
      <c r="F91" s="2378"/>
      <c r="G91" s="2378"/>
      <c r="H91" s="2379"/>
    </row>
    <row r="92" spans="1:8" hidden="1" x14ac:dyDescent="0.15">
      <c r="A92" s="415" t="s">
        <v>635</v>
      </c>
      <c r="B92" s="406">
        <f>'4 Site'!B73</f>
        <v>4</v>
      </c>
      <c r="C92" s="498">
        <f>'4 Site'!C73</f>
        <v>0</v>
      </c>
      <c r="D92" s="1779"/>
      <c r="E92" s="2378" t="s">
        <v>636</v>
      </c>
      <c r="F92" s="2378"/>
      <c r="G92" s="2378"/>
      <c r="H92" s="2379"/>
    </row>
    <row r="93" spans="1:8" hidden="1" x14ac:dyDescent="0.15">
      <c r="A93" s="415" t="s">
        <v>658</v>
      </c>
      <c r="B93" s="406">
        <f>'4 Site'!B81</f>
        <v>18</v>
      </c>
      <c r="C93" s="498">
        <f>'4 Site'!C81</f>
        <v>0</v>
      </c>
      <c r="D93" s="1779"/>
      <c r="E93" s="2378" t="s">
        <v>665</v>
      </c>
      <c r="F93" s="2378"/>
      <c r="G93" s="2378"/>
      <c r="H93" s="2379"/>
    </row>
    <row r="94" spans="1:8" hidden="1" x14ac:dyDescent="0.15">
      <c r="A94" s="415" t="s">
        <v>675</v>
      </c>
      <c r="B94" s="406">
        <f>'4 Site'!B113</f>
        <v>4</v>
      </c>
      <c r="C94" s="498">
        <f>'4 Site'!C113</f>
        <v>0</v>
      </c>
      <c r="D94" s="1779"/>
      <c r="E94" s="2378" t="s">
        <v>686</v>
      </c>
      <c r="F94" s="2378"/>
      <c r="G94" s="2378"/>
      <c r="H94" s="2379"/>
    </row>
    <row r="95" spans="1:8" ht="16" hidden="1" thickBot="1" x14ac:dyDescent="0.2">
      <c r="A95" s="417" t="s">
        <v>680</v>
      </c>
      <c r="B95" s="420">
        <f>'4 Site'!B117</f>
        <v>6</v>
      </c>
      <c r="C95" s="460">
        <f>'4 Site'!C117</f>
        <v>0</v>
      </c>
      <c r="D95" s="1780"/>
      <c r="E95" s="2380" t="s">
        <v>818</v>
      </c>
      <c r="F95" s="2380"/>
      <c r="G95" s="2380"/>
      <c r="H95" s="2381"/>
    </row>
    <row r="96" spans="1:8" ht="16" hidden="1" x14ac:dyDescent="0.15">
      <c r="A96" s="464" t="s">
        <v>1063</v>
      </c>
      <c r="B96" s="463">
        <f>SUM(B99:B102)</f>
        <v>58</v>
      </c>
      <c r="C96" s="419">
        <f>SUM(C99:C102)</f>
        <v>0</v>
      </c>
      <c r="D96" s="468">
        <f>IF(C96&lt;10,10-C96,0)</f>
        <v>10</v>
      </c>
      <c r="E96" s="2382" t="s">
        <v>1625</v>
      </c>
      <c r="F96" s="2382"/>
      <c r="G96" s="2382"/>
      <c r="H96" s="2383"/>
    </row>
    <row r="97" spans="1:8" hidden="1" x14ac:dyDescent="0.15">
      <c r="A97" s="414" t="s">
        <v>1304</v>
      </c>
      <c r="B97" s="520" t="s">
        <v>58</v>
      </c>
      <c r="C97" s="545" t="e">
        <f>IF('5 Health'!#REF!="Complete","Complete"," ")</f>
        <v>#REF!</v>
      </c>
      <c r="D97" s="469"/>
      <c r="E97" s="2384" t="s">
        <v>697</v>
      </c>
      <c r="F97" s="2384"/>
      <c r="G97" s="2384"/>
      <c r="H97" s="2385"/>
    </row>
    <row r="98" spans="1:8" hidden="1" x14ac:dyDescent="0.15">
      <c r="A98" s="414" t="s">
        <v>484</v>
      </c>
      <c r="B98" s="520" t="s">
        <v>58</v>
      </c>
      <c r="C98" s="545" t="e">
        <f>IF('5 Health'!#REF!="Complete","Complete"," ")</f>
        <v>#REF!</v>
      </c>
      <c r="D98" s="469"/>
      <c r="E98" s="2384" t="s">
        <v>698</v>
      </c>
      <c r="F98" s="2384"/>
      <c r="G98" s="2384"/>
      <c r="H98" s="2385"/>
    </row>
    <row r="99" spans="1:8" hidden="1" x14ac:dyDescent="0.15">
      <c r="A99" s="415" t="s">
        <v>700</v>
      </c>
      <c r="B99" s="406">
        <f>'5 Health'!B11</f>
        <v>24</v>
      </c>
      <c r="C99" s="498">
        <f>'5 Health'!C11</f>
        <v>0</v>
      </c>
      <c r="D99" s="1778"/>
      <c r="E99" s="2378" t="s">
        <v>821</v>
      </c>
      <c r="F99" s="2378"/>
      <c r="G99" s="2378"/>
      <c r="H99" s="2379"/>
    </row>
    <row r="100" spans="1:8" hidden="1" x14ac:dyDescent="0.15">
      <c r="A100" s="415" t="s">
        <v>701</v>
      </c>
      <c r="B100" s="406">
        <f>'5 Health'!B32</f>
        <v>13</v>
      </c>
      <c r="C100" s="498">
        <f>'5 Health'!C32</f>
        <v>0</v>
      </c>
      <c r="D100" s="1779"/>
      <c r="E100" s="2378" t="s">
        <v>191</v>
      </c>
      <c r="F100" s="2378"/>
      <c r="G100" s="2378"/>
      <c r="H100" s="2379"/>
    </row>
    <row r="101" spans="1:8" hidden="1" x14ac:dyDescent="0.15">
      <c r="A101" s="415" t="s">
        <v>717</v>
      </c>
      <c r="B101" s="406">
        <f>'5 Health'!B41</f>
        <v>8</v>
      </c>
      <c r="C101" s="498">
        <f>'5 Health'!C41</f>
        <v>0</v>
      </c>
      <c r="D101" s="1779"/>
      <c r="E101" s="2378" t="s">
        <v>718</v>
      </c>
      <c r="F101" s="2378"/>
      <c r="G101" s="2378"/>
      <c r="H101" s="2379"/>
    </row>
    <row r="102" spans="1:8" ht="16" hidden="1" thickBot="1" x14ac:dyDescent="0.2">
      <c r="A102" s="417" t="s">
        <v>723</v>
      </c>
      <c r="B102" s="420">
        <f>'5 Health'!B54</f>
        <v>13</v>
      </c>
      <c r="C102" s="460">
        <f>'5 Health'!C54</f>
        <v>0</v>
      </c>
      <c r="D102" s="1780"/>
      <c r="E102" s="2380" t="s">
        <v>353</v>
      </c>
      <c r="F102" s="2380"/>
      <c r="G102" s="2380"/>
      <c r="H102" s="2381"/>
    </row>
    <row r="103" spans="1:8" ht="16" hidden="1" x14ac:dyDescent="0.15">
      <c r="A103" s="464" t="s">
        <v>1064</v>
      </c>
      <c r="B103" s="463">
        <f>SUM(B105:B107)</f>
        <v>39</v>
      </c>
      <c r="C103" s="419">
        <f>SUM(C105:C107)</f>
        <v>0</v>
      </c>
      <c r="D103" s="468">
        <f>IF(C103&lt;5,5-C103,0)</f>
        <v>5</v>
      </c>
      <c r="E103" s="2382" t="s">
        <v>1624</v>
      </c>
      <c r="F103" s="2382"/>
      <c r="G103" s="2382"/>
      <c r="H103" s="2383"/>
    </row>
    <row r="104" spans="1:8" hidden="1" x14ac:dyDescent="0.15">
      <c r="A104" s="414" t="s">
        <v>1305</v>
      </c>
      <c r="B104" s="521" t="s">
        <v>58</v>
      </c>
      <c r="C104" s="545" t="e">
        <f>IF('6 Materials'!#REF!="Complete","Complete"," ")</f>
        <v>#REF!</v>
      </c>
      <c r="D104" s="470"/>
      <c r="E104" s="2388" t="s">
        <v>8</v>
      </c>
      <c r="F104" s="2388"/>
      <c r="G104" s="2388"/>
      <c r="H104" s="2389"/>
    </row>
    <row r="105" spans="1:8" hidden="1" x14ac:dyDescent="0.15">
      <c r="A105" s="415" t="s">
        <v>740</v>
      </c>
      <c r="B105" s="553">
        <f>'6 Materials'!B7</f>
        <v>21</v>
      </c>
      <c r="C105" s="498">
        <f>'6 Materials'!C7</f>
        <v>0</v>
      </c>
      <c r="D105" s="1778"/>
      <c r="E105" s="2378" t="s">
        <v>756</v>
      </c>
      <c r="F105" s="2378"/>
      <c r="G105" s="2378"/>
      <c r="H105" s="2379"/>
    </row>
    <row r="106" spans="1:8" hidden="1" x14ac:dyDescent="0.15">
      <c r="A106" s="415" t="s">
        <v>743</v>
      </c>
      <c r="B106" s="553">
        <f>'6 Materials'!B24</f>
        <v>9</v>
      </c>
      <c r="C106" s="498">
        <f>'6 Materials'!C24</f>
        <v>0</v>
      </c>
      <c r="D106" s="1779"/>
      <c r="E106" s="2378" t="s">
        <v>201</v>
      </c>
      <c r="F106" s="2378"/>
      <c r="G106" s="2378"/>
      <c r="H106" s="2379"/>
    </row>
    <row r="107" spans="1:8" ht="16" hidden="1" thickBot="1" x14ac:dyDescent="0.2">
      <c r="A107" s="417" t="s">
        <v>752</v>
      </c>
      <c r="B107" s="554">
        <f>'6 Materials'!B34</f>
        <v>9</v>
      </c>
      <c r="C107" s="460">
        <f>'6 Materials'!C34</f>
        <v>0</v>
      </c>
      <c r="D107" s="1780"/>
      <c r="E107" s="2380" t="s">
        <v>207</v>
      </c>
      <c r="F107" s="2380"/>
      <c r="G107" s="2380"/>
      <c r="H107" s="2381"/>
    </row>
    <row r="108" spans="1:8" ht="16" hidden="1" x14ac:dyDescent="0.15">
      <c r="A108" s="464" t="s">
        <v>1065</v>
      </c>
      <c r="B108" s="463">
        <f>SUM(B109:B112)</f>
        <v>43</v>
      </c>
      <c r="C108" s="419">
        <f>SUM(C109:C112)</f>
        <v>0</v>
      </c>
      <c r="D108" s="468">
        <f>IF(C108&lt;10,10-C108,0)</f>
        <v>10</v>
      </c>
      <c r="E108" s="2382" t="s">
        <v>1633</v>
      </c>
      <c r="F108" s="2382"/>
      <c r="G108" s="2382"/>
      <c r="H108" s="2383"/>
    </row>
    <row r="109" spans="1:8" hidden="1" x14ac:dyDescent="0.15">
      <c r="A109" s="415" t="s">
        <v>764</v>
      </c>
      <c r="B109" s="553">
        <f>'7 Disaster Mitigation'!B8</f>
        <v>23</v>
      </c>
      <c r="C109" s="498">
        <f>'7 Disaster Mitigation'!C8</f>
        <v>0</v>
      </c>
      <c r="D109" s="1778"/>
      <c r="E109" s="2378" t="s">
        <v>766</v>
      </c>
      <c r="F109" s="2378"/>
      <c r="G109" s="2378"/>
      <c r="H109" s="2379"/>
    </row>
    <row r="110" spans="1:8" hidden="1" x14ac:dyDescent="0.15">
      <c r="A110" s="415" t="s">
        <v>772</v>
      </c>
      <c r="B110" s="553">
        <f>'7 Disaster Mitigation'!B19</f>
        <v>9</v>
      </c>
      <c r="C110" s="498">
        <f>'7 Disaster Mitigation'!C19</f>
        <v>0</v>
      </c>
      <c r="D110" s="1779"/>
      <c r="E110" s="2378" t="s">
        <v>228</v>
      </c>
      <c r="F110" s="2378"/>
      <c r="G110" s="2378"/>
      <c r="H110" s="2379"/>
    </row>
    <row r="111" spans="1:8" hidden="1" x14ac:dyDescent="0.15">
      <c r="A111" s="415" t="s">
        <v>776</v>
      </c>
      <c r="B111" s="553">
        <f>'7 Disaster Mitigation'!B23</f>
        <v>9</v>
      </c>
      <c r="C111" s="498">
        <f>'7 Disaster Mitigation'!C23</f>
        <v>0</v>
      </c>
      <c r="D111" s="1779"/>
      <c r="E111" s="2378" t="s">
        <v>780</v>
      </c>
      <c r="F111" s="2378"/>
      <c r="G111" s="2378"/>
      <c r="H111" s="2379"/>
    </row>
    <row r="112" spans="1:8" ht="16" hidden="1" thickBot="1" x14ac:dyDescent="0.2">
      <c r="A112" s="417" t="s">
        <v>877</v>
      </c>
      <c r="B112" s="554">
        <f>'7 Disaster Mitigation'!B27</f>
        <v>2</v>
      </c>
      <c r="C112" s="460">
        <f>'7 Disaster Mitigation'!C27</f>
        <v>0</v>
      </c>
      <c r="D112" s="1780"/>
      <c r="E112" s="2380" t="s">
        <v>1310</v>
      </c>
      <c r="F112" s="2380"/>
      <c r="G112" s="2380"/>
      <c r="H112" s="2381"/>
    </row>
    <row r="113" spans="1:26" ht="16" hidden="1" x14ac:dyDescent="0.15">
      <c r="A113" s="464" t="s">
        <v>1634</v>
      </c>
      <c r="B113" s="463">
        <f>SUM(B114:B118)</f>
        <v>5</v>
      </c>
      <c r="C113" s="419">
        <f>SUM(C114:C117)</f>
        <v>0</v>
      </c>
      <c r="D113" s="468"/>
      <c r="E113" s="2382" t="s">
        <v>1763</v>
      </c>
      <c r="F113" s="2382"/>
      <c r="G113" s="2382"/>
      <c r="H113" s="2383"/>
    </row>
    <row r="114" spans="1:26" hidden="1" x14ac:dyDescent="0.15">
      <c r="A114" s="415" t="str">
        <f>'8 Innovation '!A5</f>
        <v>INN 01</v>
      </c>
      <c r="B114" s="553">
        <v>1</v>
      </c>
      <c r="C114" s="498">
        <f>'8 Innovation '!C5</f>
        <v>0</v>
      </c>
      <c r="D114" s="1778"/>
      <c r="E114" s="2378" t="str">
        <f>'8 Innovation '!G6</f>
        <v xml:space="preserve"> </v>
      </c>
      <c r="F114" s="2378"/>
      <c r="G114" s="2378"/>
      <c r="H114" s="2379"/>
    </row>
    <row r="115" spans="1:26" hidden="1" x14ac:dyDescent="0.15">
      <c r="A115" s="415" t="str">
        <f>'8 Innovation '!A6</f>
        <v>INN 02</v>
      </c>
      <c r="B115" s="553">
        <v>1</v>
      </c>
      <c r="C115" s="498">
        <f>'8 Innovation '!C6</f>
        <v>0</v>
      </c>
      <c r="D115" s="1779"/>
      <c r="E115" s="2378">
        <f>'8 Innovation '!G7</f>
        <v>0</v>
      </c>
      <c r="F115" s="2378"/>
      <c r="G115" s="2378"/>
      <c r="H115" s="2379"/>
    </row>
    <row r="116" spans="1:26" hidden="1" x14ac:dyDescent="0.15">
      <c r="A116" s="415" t="str">
        <f>'8 Innovation '!A7</f>
        <v>INN 03</v>
      </c>
      <c r="B116" s="553">
        <v>1</v>
      </c>
      <c r="C116" s="498">
        <f>'8 Innovation '!C7</f>
        <v>0</v>
      </c>
      <c r="D116" s="1779"/>
      <c r="E116" s="2378">
        <f>'8 Innovation '!G8</f>
        <v>0</v>
      </c>
      <c r="F116" s="2378"/>
      <c r="G116" s="2378"/>
      <c r="H116" s="2379"/>
    </row>
    <row r="117" spans="1:26" ht="16" hidden="1" thickBot="1" x14ac:dyDescent="0.2">
      <c r="A117" s="415" t="str">
        <f>'8 Innovation '!A8</f>
        <v>INN 04</v>
      </c>
      <c r="B117" s="554">
        <v>1</v>
      </c>
      <c r="C117" s="460">
        <f>'8 Innovation '!C8</f>
        <v>0</v>
      </c>
      <c r="D117" s="1780"/>
      <c r="E117" s="2380">
        <f>'8 Innovation '!G9</f>
        <v>0</v>
      </c>
      <c r="F117" s="2380"/>
      <c r="G117" s="2380"/>
      <c r="H117" s="2381"/>
    </row>
    <row r="118" spans="1:26" hidden="1" x14ac:dyDescent="0.15">
      <c r="A118" s="415" t="str">
        <f>'8 Innovation '!A9</f>
        <v>INN 05</v>
      </c>
      <c r="B118" s="408">
        <v>1</v>
      </c>
      <c r="C118" s="407">
        <f>'8 Innovation '!C9</f>
        <v>0</v>
      </c>
    </row>
    <row r="119" spans="1:26" hidden="1" x14ac:dyDescent="0.15"/>
    <row r="120" spans="1:26" hidden="1" x14ac:dyDescent="0.15"/>
    <row r="121" spans="1:26" ht="21" x14ac:dyDescent="0.15">
      <c r="A121" s="2399" t="s">
        <v>472</v>
      </c>
      <c r="B121" s="2400"/>
      <c r="C121" s="2400"/>
      <c r="D121" s="2400"/>
      <c r="E121" s="2400"/>
      <c r="F121" s="2400"/>
      <c r="G121" s="2400"/>
      <c r="H121" s="2400"/>
      <c r="I121" s="2401"/>
      <c r="J121" s="4"/>
      <c r="K121" s="4"/>
      <c r="L121" s="4"/>
      <c r="M121" s="4"/>
      <c r="N121" s="4"/>
      <c r="O121" s="4"/>
      <c r="P121" s="4"/>
      <c r="Q121" s="4"/>
      <c r="R121" s="4"/>
      <c r="S121" s="4"/>
      <c r="T121" s="4"/>
      <c r="U121" s="4"/>
      <c r="V121" s="4"/>
      <c r="W121" s="4"/>
      <c r="X121" s="4"/>
      <c r="Y121" s="4"/>
      <c r="Z121" s="4"/>
    </row>
    <row r="122" spans="1:26" x14ac:dyDescent="0.2">
      <c r="A122" s="2085" t="s">
        <v>473</v>
      </c>
      <c r="B122" s="1883"/>
      <c r="C122" s="1883"/>
      <c r="D122" s="1883"/>
      <c r="E122" s="1883"/>
      <c r="F122" s="1883"/>
      <c r="G122" s="1883"/>
      <c r="H122" s="1883"/>
      <c r="I122" s="2334"/>
      <c r="J122" s="4"/>
      <c r="K122" s="4"/>
      <c r="L122" s="4"/>
      <c r="M122" s="4"/>
      <c r="N122" s="4"/>
      <c r="O122" s="4"/>
      <c r="P122" s="4"/>
      <c r="Q122" s="4"/>
      <c r="R122" s="4"/>
      <c r="S122" s="4"/>
      <c r="T122" s="4"/>
      <c r="U122" s="4"/>
      <c r="V122" s="4"/>
      <c r="W122" s="4"/>
      <c r="X122" s="4"/>
      <c r="Y122" s="4"/>
      <c r="Z122" s="4"/>
    </row>
    <row r="123" spans="1:26" ht="16" thickBot="1" x14ac:dyDescent="0.25">
      <c r="A123" s="2336" t="s">
        <v>1073</v>
      </c>
      <c r="B123" s="2337"/>
      <c r="C123" s="2337"/>
      <c r="D123" s="2337"/>
      <c r="E123" s="2337"/>
      <c r="F123" s="2337"/>
      <c r="G123" s="2337"/>
      <c r="H123" s="2337"/>
      <c r="I123" s="2338"/>
      <c r="J123" s="4"/>
      <c r="K123" s="4"/>
      <c r="L123" s="4"/>
      <c r="M123" s="4"/>
      <c r="N123" s="4"/>
      <c r="O123" s="4"/>
      <c r="P123" s="4"/>
      <c r="Q123" s="4"/>
      <c r="R123" s="4"/>
      <c r="S123" s="4"/>
      <c r="T123" s="4"/>
      <c r="U123" s="4"/>
      <c r="V123" s="4"/>
      <c r="W123" s="4"/>
      <c r="X123" s="4"/>
      <c r="Y123" s="4"/>
      <c r="Z123" s="4"/>
    </row>
    <row r="124" spans="1:26" x14ac:dyDescent="0.15">
      <c r="A124" s="2339" t="s">
        <v>508</v>
      </c>
      <c r="B124" s="2340"/>
      <c r="C124" s="2341"/>
      <c r="D124" s="2342" t="s">
        <v>507</v>
      </c>
      <c r="E124" s="2343"/>
      <c r="F124" s="2344"/>
      <c r="G124" s="2345" t="s">
        <v>592</v>
      </c>
      <c r="H124" s="2345"/>
      <c r="I124" s="1867" t="s">
        <v>1398</v>
      </c>
      <c r="J124" s="4"/>
      <c r="K124" s="4"/>
      <c r="L124" s="4"/>
      <c r="M124" s="4"/>
      <c r="N124" s="4"/>
      <c r="O124" s="4"/>
      <c r="P124" s="4"/>
      <c r="Q124" s="4"/>
      <c r="R124" s="4"/>
      <c r="S124" s="4"/>
      <c r="T124" s="4"/>
      <c r="U124" s="4"/>
      <c r="V124" s="4"/>
      <c r="W124" s="4"/>
      <c r="X124" s="4"/>
      <c r="Y124" s="4"/>
      <c r="Z124" s="4"/>
    </row>
    <row r="125" spans="1:26" ht="30" x14ac:dyDescent="0.15">
      <c r="A125" s="2349"/>
      <c r="B125" s="424" t="s">
        <v>176</v>
      </c>
      <c r="C125" s="844" t="s">
        <v>1167</v>
      </c>
      <c r="D125" s="247" t="s">
        <v>509</v>
      </c>
      <c r="E125" s="231" t="s">
        <v>230</v>
      </c>
      <c r="F125" s="847" t="s">
        <v>231</v>
      </c>
      <c r="G125" s="2346"/>
      <c r="H125" s="2346"/>
      <c r="I125" s="1868"/>
      <c r="J125" s="4"/>
      <c r="K125" s="4"/>
      <c r="L125" s="4"/>
      <c r="M125" s="4"/>
      <c r="N125" s="4"/>
      <c r="O125" s="4"/>
      <c r="P125" s="4"/>
      <c r="Q125" s="4"/>
      <c r="R125" s="4"/>
      <c r="S125" s="4"/>
      <c r="T125" s="4"/>
      <c r="U125" s="4"/>
      <c r="V125" s="4"/>
      <c r="W125" s="4"/>
      <c r="X125" s="4"/>
      <c r="Y125" s="4"/>
      <c r="Z125" s="4"/>
    </row>
    <row r="126" spans="1:26" ht="17" thickBot="1" x14ac:dyDescent="0.2">
      <c r="A126" s="2350"/>
      <c r="B126" s="822">
        <f>SUM(B130,B132,B134)</f>
        <v>11</v>
      </c>
      <c r="C126" s="425">
        <f>SUM(C130,C132,C134)</f>
        <v>0</v>
      </c>
      <c r="D126" s="432" t="e">
        <f>SUM(D130,D132,D134)</f>
        <v>#REF!</v>
      </c>
      <c r="E126" s="432" t="e">
        <f>SUM(E130,E132,E134)</f>
        <v>#REF!</v>
      </c>
      <c r="F126" s="432" t="e">
        <f>SUM(F130,F132,F134)</f>
        <v>#REF!</v>
      </c>
      <c r="G126" s="2347"/>
      <c r="H126" s="2347"/>
      <c r="I126" s="2348"/>
      <c r="J126" s="4"/>
      <c r="K126" s="4"/>
      <c r="L126" s="4"/>
      <c r="M126" s="4"/>
      <c r="N126" s="4"/>
      <c r="O126" s="4"/>
      <c r="P126" s="4"/>
      <c r="Q126" s="4"/>
      <c r="R126" s="4"/>
      <c r="S126" s="4"/>
      <c r="T126" s="4"/>
      <c r="U126" s="4"/>
      <c r="V126" s="4"/>
      <c r="W126" s="4"/>
      <c r="X126" s="4"/>
      <c r="Y126" s="4"/>
      <c r="Z126" s="4"/>
    </row>
    <row r="127" spans="1:26" x14ac:dyDescent="0.15">
      <c r="A127" s="2351"/>
      <c r="B127" s="2352"/>
      <c r="C127" s="2353"/>
      <c r="D127" s="2026"/>
      <c r="E127" s="2027"/>
      <c r="F127" s="2357"/>
      <c r="G127" s="2359" t="s">
        <v>830</v>
      </c>
      <c r="H127" s="2360"/>
      <c r="I127" s="939"/>
      <c r="J127" s="4"/>
      <c r="K127" s="4"/>
      <c r="L127" s="4"/>
      <c r="M127" s="4"/>
      <c r="N127" s="4"/>
      <c r="O127" s="4"/>
      <c r="P127" s="4"/>
      <c r="Q127" s="4"/>
      <c r="R127" s="4"/>
      <c r="S127" s="4"/>
      <c r="T127" s="4"/>
      <c r="U127" s="4"/>
      <c r="V127" s="4"/>
      <c r="W127" s="4"/>
      <c r="X127" s="4"/>
      <c r="Y127" s="4"/>
      <c r="Z127" s="4"/>
    </row>
    <row r="128" spans="1:26" x14ac:dyDescent="0.15">
      <c r="A128" s="2354"/>
      <c r="B128" s="2355"/>
      <c r="C128" s="2356"/>
      <c r="D128" s="2123"/>
      <c r="E128" s="2124"/>
      <c r="F128" s="2358"/>
      <c r="G128" s="2361" t="s">
        <v>1400</v>
      </c>
      <c r="H128" s="2362"/>
      <c r="I128" s="200"/>
      <c r="J128" s="4"/>
      <c r="K128" s="4"/>
      <c r="L128" s="4"/>
      <c r="M128" s="4"/>
      <c r="N128" s="4"/>
      <c r="O128" s="4"/>
      <c r="P128" s="4"/>
      <c r="Q128" s="4"/>
      <c r="R128" s="4"/>
      <c r="S128" s="4"/>
      <c r="T128" s="4"/>
      <c r="U128" s="4"/>
      <c r="V128" s="4"/>
      <c r="W128" s="4"/>
      <c r="X128" s="4"/>
      <c r="Y128" s="4"/>
      <c r="Z128" s="4"/>
    </row>
    <row r="129" spans="1:26" ht="61" thickBot="1" x14ac:dyDescent="0.2">
      <c r="A129" s="848" t="s">
        <v>1399</v>
      </c>
      <c r="B129" s="363" t="str">
        <f>'1 Project Management'!B9</f>
        <v>R</v>
      </c>
      <c r="C129" s="809" t="str">
        <f>'1 Project Management'!C9</f>
        <v xml:space="preserve"> </v>
      </c>
      <c r="D129" s="2395" t="e">
        <f>'1 Project Management'!#REF!</f>
        <v>#REF!</v>
      </c>
      <c r="E129" s="2396" t="e">
        <f>'1 Project Management'!#REF!</f>
        <v>#REF!</v>
      </c>
      <c r="F129" s="2397" t="e">
        <f>'1 Project Management'!#REF!</f>
        <v>#REF!</v>
      </c>
      <c r="G129" s="1080" t="s">
        <v>454</v>
      </c>
      <c r="H129" s="364" t="s">
        <v>880</v>
      </c>
      <c r="I129" s="103" t="s">
        <v>1737</v>
      </c>
      <c r="J129" s="1116"/>
      <c r="K129" s="4"/>
      <c r="L129" s="4"/>
      <c r="M129" s="4"/>
      <c r="N129" s="4"/>
      <c r="O129" s="4"/>
      <c r="P129" s="4"/>
      <c r="Q129" s="4"/>
      <c r="R129" s="4"/>
      <c r="S129" s="4"/>
      <c r="T129" s="4"/>
      <c r="U129" s="4"/>
      <c r="V129" s="4"/>
      <c r="W129" s="4"/>
      <c r="X129" s="4"/>
      <c r="Y129" s="4"/>
      <c r="Z129" s="4"/>
    </row>
    <row r="130" spans="1:26" x14ac:dyDescent="0.15">
      <c r="A130" s="849" t="s">
        <v>489</v>
      </c>
      <c r="B130" s="850">
        <f>'1 Project Management'!B21</f>
        <v>5</v>
      </c>
      <c r="C130" s="851">
        <f>'1 Project Management'!C21</f>
        <v>0</v>
      </c>
      <c r="D130" s="852" t="e">
        <f>'1 Project Management'!#REF!</f>
        <v>#REF!</v>
      </c>
      <c r="E130" s="853" t="e">
        <f>'1 Project Management'!#REF!</f>
        <v>#REF!</v>
      </c>
      <c r="F130" s="854" t="e">
        <f>'1 Project Management'!#REF!</f>
        <v>#REF!</v>
      </c>
      <c r="G130" s="2363" t="s">
        <v>174</v>
      </c>
      <c r="H130" s="2364"/>
      <c r="I130" s="2365"/>
      <c r="J130" s="4"/>
      <c r="K130" s="4"/>
      <c r="L130" s="4"/>
      <c r="M130" s="4"/>
      <c r="N130" s="4"/>
      <c r="O130" s="4"/>
      <c r="P130" s="4"/>
      <c r="Q130" s="4"/>
      <c r="R130" s="4"/>
      <c r="S130" s="4"/>
      <c r="T130" s="4"/>
      <c r="U130" s="4"/>
      <c r="V130" s="4"/>
      <c r="W130" s="4"/>
      <c r="X130" s="4"/>
      <c r="Y130" s="4"/>
      <c r="Z130" s="4"/>
    </row>
    <row r="131" spans="1:26" ht="31" thickBot="1" x14ac:dyDescent="0.2">
      <c r="A131" s="131"/>
      <c r="B131" s="836">
        <f>'1 Project Management'!B22</f>
        <v>5</v>
      </c>
      <c r="C131" s="1139">
        <f>'1 Project Management'!C22</f>
        <v>0</v>
      </c>
      <c r="D131" s="1140" t="e">
        <f>'1 Project Management'!#REF!</f>
        <v>#REF!</v>
      </c>
      <c r="E131" s="1140" t="e">
        <f>'1 Project Management'!#REF!</f>
        <v>#REF!</v>
      </c>
      <c r="F131" s="1140" t="e">
        <f>'1 Project Management'!#REF!</f>
        <v>#REF!</v>
      </c>
      <c r="G131" s="2366" t="s">
        <v>1385</v>
      </c>
      <c r="H131" s="2229"/>
      <c r="I131" s="103" t="s">
        <v>1606</v>
      </c>
      <c r="J131" s="1117" t="str">
        <f>G131</f>
        <v>Design team and construction teams use BIM process to optimize the efficiencies related to design, estimating, materials ordering, and construction.</v>
      </c>
      <c r="K131" s="4"/>
      <c r="L131" s="4"/>
      <c r="M131" s="4"/>
      <c r="N131" s="4"/>
      <c r="O131" s="4"/>
      <c r="P131" s="4"/>
      <c r="Q131" s="4"/>
      <c r="R131" s="4"/>
      <c r="S131" s="4"/>
      <c r="T131" s="4"/>
      <c r="U131" s="4"/>
      <c r="V131" s="4"/>
      <c r="W131" s="4"/>
      <c r="X131" s="4"/>
      <c r="Y131" s="4"/>
      <c r="Z131" s="4"/>
    </row>
    <row r="132" spans="1:26" x14ac:dyDescent="0.15">
      <c r="A132" s="849" t="s">
        <v>490</v>
      </c>
      <c r="B132" s="850">
        <f>'1 Project Management'!B23</f>
        <v>5</v>
      </c>
      <c r="C132" s="851">
        <f>'1 Project Management'!C23</f>
        <v>0</v>
      </c>
      <c r="D132" s="852" t="e">
        <f>'1 Project Management'!#REF!</f>
        <v>#REF!</v>
      </c>
      <c r="E132" s="853" t="e">
        <f>'1 Project Management'!#REF!</f>
        <v>#REF!</v>
      </c>
      <c r="F132" s="854" t="e">
        <f>'1 Project Management'!#REF!</f>
        <v>#REF!</v>
      </c>
      <c r="G132" s="2363" t="s">
        <v>459</v>
      </c>
      <c r="H132" s="2364"/>
      <c r="I132" s="2365"/>
      <c r="J132" s="497"/>
      <c r="K132" s="4"/>
      <c r="L132" s="4"/>
      <c r="M132" s="4"/>
      <c r="N132" s="4"/>
      <c r="O132" s="4"/>
      <c r="P132" s="4"/>
      <c r="Q132" s="4"/>
      <c r="R132" s="4"/>
      <c r="S132" s="4"/>
      <c r="T132" s="4"/>
      <c r="U132" s="4"/>
      <c r="V132" s="4"/>
      <c r="W132" s="4"/>
      <c r="X132" s="4"/>
      <c r="Y132" s="4"/>
      <c r="Z132" s="4"/>
    </row>
    <row r="133" spans="1:26" ht="121" thickBot="1" x14ac:dyDescent="0.2">
      <c r="A133" s="131"/>
      <c r="B133" s="836">
        <f>'1 Project Management'!B24</f>
        <v>5</v>
      </c>
      <c r="C133" s="1139">
        <f>'1 Project Management'!C24</f>
        <v>0</v>
      </c>
      <c r="D133" s="1140" t="e">
        <f>'1 Project Management'!#REF!</f>
        <v>#REF!</v>
      </c>
      <c r="E133" s="1140" t="e">
        <f>'1 Project Management'!#REF!</f>
        <v>#REF!</v>
      </c>
      <c r="F133" s="1140" t="e">
        <f>'1 Project Management'!#REF!</f>
        <v>#REF!</v>
      </c>
      <c r="G133" s="2329" t="s">
        <v>1696</v>
      </c>
      <c r="H133" s="2330"/>
      <c r="I133" s="103" t="s">
        <v>1732</v>
      </c>
      <c r="J133" s="497" t="str">
        <f>G133</f>
        <v xml:space="preserve">FGBC project team member shall document the cost impact of each energy and water credit the project is pursuing for certification.  Analysis shall include a minimum of two building alternatives considered to achieve the credit, the cost associated with each alternative and calculated annual kWh, gallons of water, and cost savings.  Alternatively, select 3 credits and conduct a cost benefit analysis for 3 energy and or water credits.  Points: 5 points for all Energy and Water credits
 1 point for 3 credits.
</v>
      </c>
      <c r="K133" s="4"/>
      <c r="L133" s="4"/>
      <c r="M133" s="4"/>
      <c r="N133" s="4"/>
      <c r="O133" s="4"/>
      <c r="P133" s="4"/>
      <c r="Q133" s="4"/>
      <c r="R133" s="4"/>
      <c r="S133" s="4"/>
      <c r="T133" s="4"/>
      <c r="U133" s="4"/>
      <c r="V133" s="4"/>
      <c r="W133" s="4"/>
      <c r="X133" s="4"/>
      <c r="Y133" s="4"/>
      <c r="Z133" s="4"/>
    </row>
    <row r="134" spans="1:26" x14ac:dyDescent="0.15">
      <c r="A134" s="855" t="s">
        <v>491</v>
      </c>
      <c r="B134" s="850">
        <f>'1 Project Management'!B19</f>
        <v>1</v>
      </c>
      <c r="C134" s="851">
        <f>'1 Project Management'!C19</f>
        <v>0</v>
      </c>
      <c r="D134" s="852" t="e">
        <f>'1 Project Management'!#REF!</f>
        <v>#REF!</v>
      </c>
      <c r="E134" s="853" t="e">
        <f>'1 Project Management'!#REF!</f>
        <v>#REF!</v>
      </c>
      <c r="F134" s="854" t="e">
        <f>'1 Project Management'!#REF!</f>
        <v>#REF!</v>
      </c>
      <c r="G134" s="2363" t="s">
        <v>1</v>
      </c>
      <c r="H134" s="2364"/>
      <c r="I134" s="2365"/>
      <c r="J134" s="497"/>
      <c r="K134" s="4"/>
      <c r="L134" s="4"/>
      <c r="M134" s="4"/>
      <c r="N134" s="4"/>
      <c r="O134" s="4"/>
      <c r="P134" s="4"/>
      <c r="Q134" s="4"/>
      <c r="R134" s="4"/>
      <c r="S134" s="4"/>
      <c r="T134" s="4"/>
      <c r="U134" s="4"/>
      <c r="V134" s="4"/>
      <c r="W134" s="4"/>
      <c r="X134" s="4"/>
      <c r="Y134" s="4"/>
      <c r="Z134" s="4"/>
    </row>
    <row r="135" spans="1:26" ht="61" thickBot="1" x14ac:dyDescent="0.2">
      <c r="A135" s="131"/>
      <c r="B135" s="836">
        <f>'1 Project Management'!B20</f>
        <v>1</v>
      </c>
      <c r="C135" s="1139">
        <f>'1 Project Management'!C20</f>
        <v>0</v>
      </c>
      <c r="D135" s="1140" t="e">
        <f>'1 Project Management'!#REF!</f>
        <v>#REF!</v>
      </c>
      <c r="E135" s="1140" t="e">
        <f>'1 Project Management'!#REF!</f>
        <v>#REF!</v>
      </c>
      <c r="F135" s="1140" t="e">
        <f>'1 Project Management'!#REF!</f>
        <v>#REF!</v>
      </c>
      <c r="G135" s="2366" t="s">
        <v>785</v>
      </c>
      <c r="H135" s="2229"/>
      <c r="I135" s="268" t="s">
        <v>1736</v>
      </c>
      <c r="J135" s="497" t="str">
        <f>G135</f>
        <v>Provide permanently installed signage that educates building occupants and visitors of the sustainable features and benefits that are incorporated into the building.  A minimum of 5 signs must be placed in public/common/high traffic areas of the building to receive this credit.</v>
      </c>
      <c r="K135" s="4"/>
      <c r="L135" s="4"/>
      <c r="M135" s="4"/>
      <c r="N135" s="4"/>
      <c r="O135" s="4"/>
      <c r="P135" s="4"/>
      <c r="Q135" s="4"/>
      <c r="R135" s="4"/>
      <c r="S135" s="4"/>
      <c r="T135" s="4"/>
      <c r="U135" s="4"/>
      <c r="V135" s="4"/>
      <c r="W135" s="4"/>
      <c r="X135" s="4"/>
      <c r="Y135" s="4"/>
      <c r="Z135" s="4"/>
    </row>
    <row r="136" spans="1:26" x14ac:dyDescent="0.15">
      <c r="A136" s="819"/>
      <c r="B136" s="309"/>
      <c r="C136" s="309"/>
      <c r="D136" s="309"/>
      <c r="E136" s="309"/>
      <c r="F136" s="309"/>
      <c r="G136" s="4"/>
      <c r="H136" s="92"/>
      <c r="I136" s="200"/>
      <c r="J136" s="4"/>
      <c r="K136" s="4"/>
      <c r="L136" s="4"/>
      <c r="M136" s="4"/>
      <c r="N136" s="4"/>
      <c r="O136" s="4"/>
      <c r="P136" s="4"/>
      <c r="Q136" s="4"/>
      <c r="R136" s="4"/>
      <c r="S136" s="4"/>
      <c r="T136" s="4"/>
      <c r="U136" s="4"/>
      <c r="V136" s="4"/>
      <c r="W136" s="4"/>
      <c r="X136" s="4"/>
      <c r="Y136" s="4"/>
      <c r="Z136" s="4"/>
    </row>
    <row r="137" spans="1:26" x14ac:dyDescent="0.15">
      <c r="A137" s="369" t="s">
        <v>1083</v>
      </c>
      <c r="B137" s="309"/>
      <c r="C137" s="309"/>
      <c r="D137" s="309"/>
      <c r="E137" s="309"/>
      <c r="F137" s="309"/>
      <c r="G137" s="462"/>
      <c r="H137" s="1141"/>
      <c r="I137" s="200"/>
      <c r="J137" s="4"/>
      <c r="K137" s="4"/>
      <c r="L137" s="4"/>
      <c r="M137" s="4"/>
      <c r="N137" s="4"/>
      <c r="O137" s="4"/>
      <c r="P137" s="4"/>
      <c r="Q137" s="4"/>
      <c r="R137" s="4"/>
      <c r="S137" s="4"/>
      <c r="T137" s="4"/>
      <c r="U137" s="4"/>
      <c r="V137" s="4"/>
      <c r="W137" s="4"/>
      <c r="X137" s="4"/>
      <c r="Y137" s="4"/>
      <c r="Z137" s="4"/>
    </row>
    <row r="138" spans="1:26" ht="16" thickBot="1" x14ac:dyDescent="0.2">
      <c r="A138" s="376" t="s">
        <v>492</v>
      </c>
      <c r="B138" s="371"/>
      <c r="C138" s="371"/>
      <c r="D138" s="371"/>
      <c r="E138" s="371"/>
      <c r="F138" s="371"/>
      <c r="G138" s="2398"/>
      <c r="H138" s="2398"/>
      <c r="I138" s="816"/>
      <c r="J138" s="4"/>
      <c r="K138" s="4"/>
      <c r="L138" s="4"/>
      <c r="M138" s="4"/>
      <c r="N138" s="4"/>
      <c r="O138" s="4"/>
      <c r="P138" s="4"/>
      <c r="Q138" s="4"/>
      <c r="R138" s="4"/>
      <c r="S138" s="4"/>
      <c r="T138" s="4"/>
      <c r="U138" s="4"/>
      <c r="V138" s="4"/>
      <c r="W138" s="4"/>
      <c r="X138" s="4"/>
      <c r="Y138" s="4"/>
      <c r="Z138" s="4"/>
    </row>
    <row r="139" spans="1:26" x14ac:dyDescent="0.15">
      <c r="A139" s="2"/>
      <c r="B139" s="309"/>
      <c r="C139" s="309"/>
      <c r="D139" s="309"/>
      <c r="E139" s="309"/>
      <c r="F139" s="309"/>
      <c r="G139" s="4"/>
      <c r="H139" s="326">
        <f>Instructions!A115</f>
        <v>0</v>
      </c>
      <c r="I139" s="4"/>
      <c r="J139" s="4"/>
      <c r="K139" s="4"/>
      <c r="L139" s="4"/>
      <c r="M139" s="4"/>
      <c r="N139" s="4"/>
      <c r="O139" s="4"/>
      <c r="P139" s="4"/>
      <c r="Q139" s="4"/>
      <c r="R139" s="4"/>
      <c r="S139" s="4"/>
      <c r="T139" s="4"/>
      <c r="U139" s="4"/>
      <c r="V139" s="4"/>
      <c r="W139" s="4"/>
      <c r="X139" s="4"/>
      <c r="Y139" s="4"/>
      <c r="Z139" s="4"/>
    </row>
    <row r="140" spans="1:26" ht="16" thickBot="1" x14ac:dyDescent="0.2">
      <c r="A140" s="2331" t="str">
        <f>'1 Project Management'!A2:F2</f>
        <v>Required Category Minimum (0)</v>
      </c>
      <c r="B140" s="2332"/>
      <c r="C140" s="2332"/>
      <c r="D140" s="2332"/>
      <c r="E140" s="2332"/>
      <c r="F140" s="2332"/>
      <c r="G140" s="2332"/>
      <c r="H140" s="2332"/>
      <c r="I140" s="2332"/>
    </row>
    <row r="141" spans="1:26" ht="21" x14ac:dyDescent="0.15">
      <c r="A141" s="2138" t="s">
        <v>493</v>
      </c>
      <c r="B141" s="2139"/>
      <c r="C141" s="2139"/>
      <c r="D141" s="2139"/>
      <c r="E141" s="2139"/>
      <c r="F141" s="2139"/>
      <c r="G141" s="2139"/>
      <c r="H141" s="2139"/>
      <c r="I141" s="2139"/>
      <c r="J141" s="2333"/>
    </row>
    <row r="142" spans="1:26" x14ac:dyDescent="0.2">
      <c r="A142" s="2085" t="s">
        <v>555</v>
      </c>
      <c r="B142" s="1883"/>
      <c r="C142" s="1883"/>
      <c r="D142" s="1883"/>
      <c r="E142" s="1883"/>
      <c r="F142" s="1883"/>
      <c r="G142" s="1883"/>
      <c r="H142" s="1883"/>
      <c r="I142" s="1883"/>
      <c r="J142" s="2334"/>
    </row>
    <row r="143" spans="1:26" ht="16" thickBot="1" x14ac:dyDescent="0.25">
      <c r="A143" s="2133" t="s">
        <v>1073</v>
      </c>
      <c r="B143" s="2134"/>
      <c r="C143" s="2134"/>
      <c r="D143" s="2134"/>
      <c r="E143" s="2134"/>
      <c r="F143" s="2134"/>
      <c r="G143" s="2134"/>
      <c r="H143" s="2134"/>
      <c r="I143" s="2134"/>
      <c r="J143" s="2335"/>
    </row>
    <row r="144" spans="1:26" x14ac:dyDescent="0.15">
      <c r="A144" s="1876" t="s">
        <v>508</v>
      </c>
      <c r="B144" s="1877"/>
      <c r="C144" s="1877"/>
      <c r="D144" s="2187" t="s">
        <v>507</v>
      </c>
      <c r="E144" s="2187"/>
      <c r="F144" s="2187"/>
      <c r="G144" s="1892" t="s">
        <v>1604</v>
      </c>
      <c r="H144" s="1892"/>
      <c r="I144" s="1892" t="s">
        <v>360</v>
      </c>
      <c r="J144" s="2142" t="s">
        <v>1398</v>
      </c>
    </row>
    <row r="145" spans="1:10" ht="30" x14ac:dyDescent="0.15">
      <c r="A145" s="2327"/>
      <c r="B145" s="424" t="s">
        <v>176</v>
      </c>
      <c r="C145" s="844" t="s">
        <v>1167</v>
      </c>
      <c r="D145" s="231" t="s">
        <v>509</v>
      </c>
      <c r="E145" s="231" t="s">
        <v>230</v>
      </c>
      <c r="F145" s="231" t="s">
        <v>231</v>
      </c>
      <c r="G145" s="1893"/>
      <c r="H145" s="1893"/>
      <c r="I145" s="1893"/>
      <c r="J145" s="2143"/>
    </row>
    <row r="146" spans="1:10" ht="16" thickBot="1" x14ac:dyDescent="0.2">
      <c r="A146" s="2328"/>
      <c r="B146" s="856">
        <f>B154+B157+B161+B165+B215+B180+B191+B197+B204+B211+B213+B217+B219</f>
        <v>134</v>
      </c>
      <c r="C146" s="429" t="e">
        <f>SUM(C154,C157,C161,C165,C180,C191,C197,C204,C211,C213,C215,C217,C219)</f>
        <v>#REF!</v>
      </c>
      <c r="D146" s="857" t="e">
        <f>SUM(D154,D157,D161,D165,D180,D191,D197,D204,D211,D213,D215,D217,D219)</f>
        <v>#REF!</v>
      </c>
      <c r="E146" s="857" t="e">
        <f>SUM(E154,E157,E161,E165,E180,E191,E197,E204,E211,E213,E215,E217,E219)</f>
        <v>#REF!</v>
      </c>
      <c r="F146" s="857" t="e">
        <f>SUM(F154,F157,F161,F165,F180,F191,F197,F204,F211,F213,F215,F217,F219)</f>
        <v>#REF!</v>
      </c>
      <c r="G146" s="2394"/>
      <c r="H146" s="2394"/>
      <c r="I146" s="2394"/>
      <c r="J146" s="2144"/>
    </row>
    <row r="147" spans="1:10" x14ac:dyDescent="0.15">
      <c r="A147" s="2390"/>
      <c r="B147" s="2391"/>
      <c r="C147" s="2391"/>
      <c r="D147" s="2392"/>
      <c r="E147" s="2392"/>
      <c r="F147" s="2392"/>
      <c r="G147" s="1930" t="s">
        <v>828</v>
      </c>
      <c r="H147" s="1930"/>
      <c r="I147" s="2360"/>
      <c r="J147" s="929"/>
    </row>
    <row r="148" spans="1:10" x14ac:dyDescent="0.15">
      <c r="A148" s="1879"/>
      <c r="B148" s="1880"/>
      <c r="C148" s="1880"/>
      <c r="D148" s="1908"/>
      <c r="E148" s="1908"/>
      <c r="F148" s="1908"/>
      <c r="G148" s="1927" t="s">
        <v>1173</v>
      </c>
      <c r="H148" s="1956"/>
      <c r="I148" s="1956"/>
      <c r="J148" s="103"/>
    </row>
    <row r="149" spans="1:10" ht="60" x14ac:dyDescent="0.15">
      <c r="A149" s="858" t="s">
        <v>1404</v>
      </c>
      <c r="B149" s="318" t="s">
        <v>58</v>
      </c>
      <c r="C149" s="809" t="s">
        <v>58</v>
      </c>
      <c r="D149" s="2393"/>
      <c r="E149" s="2393"/>
      <c r="F149" s="2393"/>
      <c r="G149" s="2388" t="s">
        <v>786</v>
      </c>
      <c r="H149" s="2388"/>
      <c r="I149" s="24" t="s">
        <v>941</v>
      </c>
      <c r="J149" s="818" t="s">
        <v>1440</v>
      </c>
    </row>
    <row r="150" spans="1:10" ht="60" x14ac:dyDescent="0.15">
      <c r="A150" s="858" t="s">
        <v>1408</v>
      </c>
      <c r="B150" s="318" t="s">
        <v>58</v>
      </c>
      <c r="C150" s="809" t="s">
        <v>58</v>
      </c>
      <c r="D150" s="2405"/>
      <c r="E150" s="2405"/>
      <c r="F150" s="2405"/>
      <c r="G150" s="2388" t="s">
        <v>1077</v>
      </c>
      <c r="H150" s="2388"/>
      <c r="I150" s="24" t="s">
        <v>1181</v>
      </c>
      <c r="J150" s="103" t="s">
        <v>1441</v>
      </c>
    </row>
    <row r="151" spans="1:10" ht="150" x14ac:dyDescent="0.15">
      <c r="A151" s="858" t="s">
        <v>1407</v>
      </c>
      <c r="B151" s="318" t="s">
        <v>58</v>
      </c>
      <c r="C151" s="809" t="s">
        <v>58</v>
      </c>
      <c r="D151" s="2393"/>
      <c r="E151" s="2393"/>
      <c r="F151" s="2393"/>
      <c r="G151" s="2388" t="s">
        <v>303</v>
      </c>
      <c r="H151" s="2388"/>
      <c r="I151" s="24" t="s">
        <v>1442</v>
      </c>
      <c r="J151" s="818" t="s">
        <v>1734</v>
      </c>
    </row>
    <row r="152" spans="1:10" ht="60" x14ac:dyDescent="0.15">
      <c r="A152" s="858" t="s">
        <v>1406</v>
      </c>
      <c r="B152" s="318" t="s">
        <v>58</v>
      </c>
      <c r="C152" s="809" t="s">
        <v>58</v>
      </c>
      <c r="D152" s="2405"/>
      <c r="E152" s="2405"/>
      <c r="F152" s="2405"/>
      <c r="G152" s="2388" t="s">
        <v>232</v>
      </c>
      <c r="H152" s="2388"/>
      <c r="I152" s="24" t="s">
        <v>1443</v>
      </c>
      <c r="J152" s="103" t="s">
        <v>1735</v>
      </c>
    </row>
    <row r="153" spans="1:10" ht="46" thickBot="1" x14ac:dyDescent="0.2">
      <c r="A153" s="858" t="s">
        <v>1405</v>
      </c>
      <c r="B153" s="836" t="s">
        <v>58</v>
      </c>
      <c r="C153" s="809" t="s">
        <v>58</v>
      </c>
      <c r="D153" s="2402"/>
      <c r="E153" s="2402"/>
      <c r="F153" s="2402"/>
      <c r="G153" s="2403" t="s">
        <v>1444</v>
      </c>
      <c r="H153" s="2403"/>
      <c r="I153" s="25" t="s">
        <v>234</v>
      </c>
      <c r="J153" s="818" t="s">
        <v>1605</v>
      </c>
    </row>
    <row r="154" spans="1:10" x14ac:dyDescent="0.15">
      <c r="A154" s="855" t="s">
        <v>494</v>
      </c>
      <c r="B154" s="850">
        <v>2</v>
      </c>
      <c r="C154" s="859" t="e">
        <f>C156</f>
        <v>#REF!</v>
      </c>
      <c r="D154" s="860" t="e">
        <f>D156</f>
        <v>#REF!</v>
      </c>
      <c r="E154" s="860" t="e">
        <f>E156</f>
        <v>#REF!</v>
      </c>
      <c r="F154" s="860" t="e">
        <f>F156</f>
        <v>#REF!</v>
      </c>
      <c r="G154" s="2061" t="s">
        <v>77</v>
      </c>
      <c r="H154" s="1977"/>
      <c r="I154" s="1977"/>
      <c r="J154" s="2404"/>
    </row>
    <row r="155" spans="1:10" x14ac:dyDescent="0.15">
      <c r="A155" s="1895"/>
      <c r="B155" s="1896"/>
      <c r="C155" s="1896"/>
      <c r="D155" s="1908"/>
      <c r="E155" s="1908"/>
      <c r="F155" s="1908"/>
      <c r="G155" s="1052" t="s">
        <v>500</v>
      </c>
      <c r="H155" s="932"/>
      <c r="I155" s="932"/>
      <c r="J155" s="818"/>
    </row>
    <row r="156" spans="1:10" ht="76" thickBot="1" x14ac:dyDescent="0.2">
      <c r="A156" s="365"/>
      <c r="B156" s="76" t="s">
        <v>499</v>
      </c>
      <c r="C156" s="429" t="e">
        <f>IF(OR(G156="NA",G156=J242),0,(IF(G156&lt;75,1,(IF(G156&gt;=75,2," ")))))</f>
        <v>#REF!</v>
      </c>
      <c r="D156" s="1142" t="e">
        <f>'2 Energy '!#REF!</f>
        <v>#REF!</v>
      </c>
      <c r="E156" s="1142" t="e">
        <f>'2 Energy '!#REF!</f>
        <v>#REF!</v>
      </c>
      <c r="F156" s="1142" t="e">
        <f>'2 Energy '!#REF!</f>
        <v>#REF!</v>
      </c>
      <c r="G156" s="1143" t="e">
        <f>'2 Energy '!#REF!</f>
        <v>#REF!</v>
      </c>
      <c r="H156" s="795" t="s">
        <v>468</v>
      </c>
      <c r="I156" s="25" t="s">
        <v>942</v>
      </c>
      <c r="J156" s="103" t="s">
        <v>1636</v>
      </c>
    </row>
    <row r="157" spans="1:10" x14ac:dyDescent="0.15">
      <c r="A157" s="855" t="s">
        <v>495</v>
      </c>
      <c r="B157" s="850">
        <v>2</v>
      </c>
      <c r="C157" s="859">
        <f>SUM(C159:C160)</f>
        <v>0</v>
      </c>
      <c r="D157" s="860" t="e">
        <f t="shared" ref="D157:F157" si="0">D159+D160</f>
        <v>#REF!</v>
      </c>
      <c r="E157" s="860" t="e">
        <f t="shared" si="0"/>
        <v>#REF!</v>
      </c>
      <c r="F157" s="860" t="e">
        <f t="shared" si="0"/>
        <v>#REF!</v>
      </c>
      <c r="G157" s="2061" t="s">
        <v>78</v>
      </c>
      <c r="H157" s="1977"/>
      <c r="I157" s="1977"/>
      <c r="J157" s="2404"/>
    </row>
    <row r="158" spans="1:10" x14ac:dyDescent="0.15">
      <c r="A158" s="1890"/>
      <c r="B158" s="1891"/>
      <c r="C158" s="1891"/>
      <c r="D158" s="2407"/>
      <c r="E158" s="2407"/>
      <c r="F158" s="2407"/>
      <c r="G158" s="1864" t="s">
        <v>240</v>
      </c>
      <c r="H158" s="1864"/>
      <c r="I158" s="1864"/>
      <c r="J158" s="818"/>
    </row>
    <row r="159" spans="1:10" x14ac:dyDescent="0.15">
      <c r="A159" s="238" t="s">
        <v>1413</v>
      </c>
      <c r="B159" s="32">
        <v>1</v>
      </c>
      <c r="C159" s="1136">
        <f>'2 Energy '!C19</f>
        <v>0</v>
      </c>
      <c r="D159" s="231" t="e">
        <f>'2 Energy '!#REF!</f>
        <v>#REF!</v>
      </c>
      <c r="E159" s="231" t="e">
        <f>'2 Energy '!#REF!</f>
        <v>#REF!</v>
      </c>
      <c r="F159" s="231" t="e">
        <f>'2 Energy '!#REF!</f>
        <v>#REF!</v>
      </c>
      <c r="G159" s="1864" t="s">
        <v>235</v>
      </c>
      <c r="H159" s="1864"/>
      <c r="I159" s="1864"/>
      <c r="J159" s="103" t="s">
        <v>1733</v>
      </c>
    </row>
    <row r="160" spans="1:10" ht="31" thickBot="1" x14ac:dyDescent="0.2">
      <c r="A160" s="241" t="s">
        <v>1409</v>
      </c>
      <c r="B160" s="76">
        <v>1</v>
      </c>
      <c r="C160" s="1143">
        <f>'2 Energy '!C20</f>
        <v>0</v>
      </c>
      <c r="D160" s="320" t="e">
        <f>'2 Energy '!#REF!</f>
        <v>#REF!</v>
      </c>
      <c r="E160" s="320" t="e">
        <f>'2 Energy '!#REF!</f>
        <v>#REF!</v>
      </c>
      <c r="F160" s="320" t="e">
        <f>'2 Energy '!#REF!</f>
        <v>#REF!</v>
      </c>
      <c r="G160" s="1925" t="s">
        <v>957</v>
      </c>
      <c r="H160" s="1925"/>
      <c r="I160" s="1925"/>
      <c r="J160" s="103" t="s">
        <v>1414</v>
      </c>
    </row>
    <row r="161" spans="1:10" x14ac:dyDescent="0.15">
      <c r="A161" s="855" t="s">
        <v>503</v>
      </c>
      <c r="B161" s="850">
        <v>10</v>
      </c>
      <c r="C161" s="859">
        <f>SUM(C162:C164)</f>
        <v>0</v>
      </c>
      <c r="D161" s="860" t="e">
        <f t="shared" ref="D161:F161" si="1">SUM(D162:D164)</f>
        <v>#REF!</v>
      </c>
      <c r="E161" s="860" t="e">
        <f t="shared" si="1"/>
        <v>#REF!</v>
      </c>
      <c r="F161" s="860" t="e">
        <f t="shared" si="1"/>
        <v>#REF!</v>
      </c>
      <c r="G161" s="2061" t="s">
        <v>118</v>
      </c>
      <c r="H161" s="1977"/>
      <c r="I161" s="1977"/>
      <c r="J161" s="2404"/>
    </row>
    <row r="162" spans="1:10" ht="135" x14ac:dyDescent="0.15">
      <c r="A162" s="238" t="s">
        <v>1410</v>
      </c>
      <c r="B162" s="32">
        <v>4</v>
      </c>
      <c r="C162" s="1136">
        <f>'2 Energy '!C22</f>
        <v>0</v>
      </c>
      <c r="D162" s="1144" t="e">
        <f>'2 Energy '!#REF!</f>
        <v>#REF!</v>
      </c>
      <c r="E162" s="1144" t="e">
        <f>'2 Energy '!#REF!</f>
        <v>#REF!</v>
      </c>
      <c r="F162" s="1144" t="e">
        <f>'2 Energy '!#REF!</f>
        <v>#REF!</v>
      </c>
      <c r="G162" s="1927" t="s">
        <v>1445</v>
      </c>
      <c r="H162" s="1956"/>
      <c r="I162" s="2082"/>
      <c r="J162" s="818" t="s">
        <v>1446</v>
      </c>
    </row>
    <row r="163" spans="1:10" ht="60" x14ac:dyDescent="0.15">
      <c r="A163" s="238" t="s">
        <v>1411</v>
      </c>
      <c r="B163" s="32">
        <v>5</v>
      </c>
      <c r="C163" s="1136">
        <f>'2 Energy '!C23</f>
        <v>0</v>
      </c>
      <c r="D163" s="231" t="e">
        <f>'2 Energy '!#REF!</f>
        <v>#REF!</v>
      </c>
      <c r="E163" s="231" t="e">
        <f>'2 Energy '!#REF!</f>
        <v>#REF!</v>
      </c>
      <c r="F163" s="231" t="e">
        <f>'2 Energy '!#REF!</f>
        <v>#REF!</v>
      </c>
      <c r="G163" s="1864" t="s">
        <v>1449</v>
      </c>
      <c r="H163" s="1864"/>
      <c r="I163" s="1864"/>
      <c r="J163" s="103" t="s">
        <v>1450</v>
      </c>
    </row>
    <row r="164" spans="1:10" ht="61" thickBot="1" x14ac:dyDescent="0.2">
      <c r="A164" s="241" t="s">
        <v>1412</v>
      </c>
      <c r="B164" s="76">
        <v>1</v>
      </c>
      <c r="C164" s="1143">
        <f>'2 Energy '!C24</f>
        <v>0</v>
      </c>
      <c r="D164" s="320" t="e">
        <f>'2 Energy '!#REF!</f>
        <v>#REF!</v>
      </c>
      <c r="E164" s="320" t="e">
        <f>'2 Energy '!#REF!</f>
        <v>#REF!</v>
      </c>
      <c r="F164" s="320" t="e">
        <f>'2 Energy '!#REF!</f>
        <v>#REF!</v>
      </c>
      <c r="G164" s="1925" t="s">
        <v>856</v>
      </c>
      <c r="H164" s="1925"/>
      <c r="I164" s="1925"/>
      <c r="J164" s="818" t="s">
        <v>1451</v>
      </c>
    </row>
    <row r="165" spans="1:10" x14ac:dyDescent="0.15">
      <c r="A165" s="855" t="s">
        <v>505</v>
      </c>
      <c r="B165" s="850">
        <v>60</v>
      </c>
      <c r="C165" s="859">
        <f>C166</f>
        <v>0</v>
      </c>
      <c r="D165" s="860" t="e">
        <f>D166</f>
        <v>#REF!</v>
      </c>
      <c r="E165" s="860" t="e">
        <f>E166</f>
        <v>#REF!</v>
      </c>
      <c r="F165" s="860" t="e">
        <f>F166</f>
        <v>#REF!</v>
      </c>
      <c r="G165" s="2061" t="s">
        <v>1416</v>
      </c>
      <c r="H165" s="1977"/>
      <c r="I165" s="1977"/>
      <c r="J165" s="2404"/>
    </row>
    <row r="166" spans="1:10" x14ac:dyDescent="0.15">
      <c r="A166" s="861"/>
      <c r="B166" s="32" t="s">
        <v>1417</v>
      </c>
      <c r="C166" s="541">
        <f>'2 Energy '!C26</f>
        <v>0</v>
      </c>
      <c r="D166" s="231" t="e">
        <f>'2 Energy '!#REF!</f>
        <v>#REF!</v>
      </c>
      <c r="E166" s="231" t="e">
        <f>'2 Energy '!#REF!</f>
        <v>#REF!</v>
      </c>
      <c r="F166" s="231" t="e">
        <f>'2 Energy '!#REF!</f>
        <v>#REF!</v>
      </c>
      <c r="G166" s="1927" t="s">
        <v>1415</v>
      </c>
      <c r="H166" s="1956"/>
      <c r="I166" s="2082"/>
      <c r="J166" s="2220" t="s">
        <v>1452</v>
      </c>
    </row>
    <row r="167" spans="1:10" x14ac:dyDescent="0.15">
      <c r="A167" s="2408"/>
      <c r="B167" s="2409"/>
      <c r="C167" s="2409"/>
      <c r="D167" s="2409"/>
      <c r="E167" s="2409"/>
      <c r="F167" s="2410"/>
      <c r="G167" s="1145">
        <f>'2 Energy '!D28</f>
        <v>0</v>
      </c>
      <c r="H167" s="24" t="s">
        <v>529</v>
      </c>
      <c r="I167" s="1864" t="s">
        <v>1353</v>
      </c>
      <c r="J167" s="2220"/>
    </row>
    <row r="168" spans="1:10" x14ac:dyDescent="0.15">
      <c r="A168" s="2411"/>
      <c r="B168" s="2412"/>
      <c r="C168" s="2412"/>
      <c r="D168" s="2412"/>
      <c r="E168" s="2412"/>
      <c r="F168" s="2413"/>
      <c r="G168" s="1145">
        <f>'2 Energy '!D29</f>
        <v>0</v>
      </c>
      <c r="H168" s="24" t="s">
        <v>1352</v>
      </c>
      <c r="I168" s="1864"/>
      <c r="J168" s="2220"/>
    </row>
    <row r="169" spans="1:10" x14ac:dyDescent="0.15">
      <c r="A169" s="2411"/>
      <c r="B169" s="2412"/>
      <c r="C169" s="2412"/>
      <c r="D169" s="2412"/>
      <c r="E169" s="2412"/>
      <c r="F169" s="2413"/>
      <c r="G169" s="933" t="e">
        <f>IF(OR(G167=I255,G168=I255)," ",(1-(G167/G168)))</f>
        <v>#DIV/0!</v>
      </c>
      <c r="H169" s="934" t="s">
        <v>504</v>
      </c>
      <c r="I169" s="1983"/>
      <c r="J169" s="2220"/>
    </row>
    <row r="170" spans="1:10" x14ac:dyDescent="0.15">
      <c r="A170" s="2411"/>
      <c r="B170" s="2412"/>
      <c r="C170" s="2412"/>
      <c r="D170" s="2412"/>
      <c r="E170" s="2412"/>
      <c r="F170" s="2413"/>
      <c r="G170" s="1864" t="s">
        <v>1183</v>
      </c>
      <c r="H170" s="1927"/>
      <c r="I170" s="24" t="s">
        <v>1192</v>
      </c>
      <c r="J170" s="2220"/>
    </row>
    <row r="171" spans="1:10" x14ac:dyDescent="0.15">
      <c r="A171" s="2411"/>
      <c r="B171" s="2412"/>
      <c r="C171" s="2412"/>
      <c r="D171" s="2412"/>
      <c r="E171" s="2412"/>
      <c r="F171" s="2413"/>
      <c r="G171" s="1864" t="s">
        <v>1184</v>
      </c>
      <c r="H171" s="1864"/>
      <c r="I171" s="1054" t="s">
        <v>1193</v>
      </c>
      <c r="J171" s="2220"/>
    </row>
    <row r="172" spans="1:10" x14ac:dyDescent="0.15">
      <c r="A172" s="2411"/>
      <c r="B172" s="2412"/>
      <c r="C172" s="2412"/>
      <c r="D172" s="2412"/>
      <c r="E172" s="2412"/>
      <c r="F172" s="2413"/>
      <c r="G172" s="1864" t="s">
        <v>1185</v>
      </c>
      <c r="H172" s="1864"/>
      <c r="I172" s="24" t="s">
        <v>1194</v>
      </c>
      <c r="J172" s="2220"/>
    </row>
    <row r="173" spans="1:10" x14ac:dyDescent="0.15">
      <c r="A173" s="2411"/>
      <c r="B173" s="2412"/>
      <c r="C173" s="2412"/>
      <c r="D173" s="2412"/>
      <c r="E173" s="2412"/>
      <c r="F173" s="2413"/>
      <c r="G173" s="1864" t="s">
        <v>1186</v>
      </c>
      <c r="H173" s="1864"/>
      <c r="I173" s="24" t="s">
        <v>1195</v>
      </c>
      <c r="J173" s="2220"/>
    </row>
    <row r="174" spans="1:10" x14ac:dyDescent="0.15">
      <c r="A174" s="2411"/>
      <c r="B174" s="2412"/>
      <c r="C174" s="2412"/>
      <c r="D174" s="2412"/>
      <c r="E174" s="2412"/>
      <c r="F174" s="2413"/>
      <c r="G174" s="1864" t="s">
        <v>1187</v>
      </c>
      <c r="H174" s="1864"/>
      <c r="I174" s="24" t="s">
        <v>1196</v>
      </c>
      <c r="J174" s="2220"/>
    </row>
    <row r="175" spans="1:10" x14ac:dyDescent="0.15">
      <c r="A175" s="2411"/>
      <c r="B175" s="2412"/>
      <c r="C175" s="2412"/>
      <c r="D175" s="2412"/>
      <c r="E175" s="2412"/>
      <c r="F175" s="2413"/>
      <c r="G175" s="1864" t="s">
        <v>1188</v>
      </c>
      <c r="H175" s="1864"/>
      <c r="I175" s="24" t="s">
        <v>1197</v>
      </c>
      <c r="J175" s="2220"/>
    </row>
    <row r="176" spans="1:10" x14ac:dyDescent="0.15">
      <c r="A176" s="2411"/>
      <c r="B176" s="2412"/>
      <c r="C176" s="2412"/>
      <c r="D176" s="2412"/>
      <c r="E176" s="2412"/>
      <c r="F176" s="2413"/>
      <c r="G176" s="1864" t="s">
        <v>1189</v>
      </c>
      <c r="H176" s="1864"/>
      <c r="I176" s="24" t="s">
        <v>1198</v>
      </c>
      <c r="J176" s="2220"/>
    </row>
    <row r="177" spans="1:10" x14ac:dyDescent="0.15">
      <c r="A177" s="2411"/>
      <c r="B177" s="2412"/>
      <c r="C177" s="2412"/>
      <c r="D177" s="2412"/>
      <c r="E177" s="2412"/>
      <c r="F177" s="2413"/>
      <c r="G177" s="1864" t="s">
        <v>1190</v>
      </c>
      <c r="H177" s="1864"/>
      <c r="I177" s="24" t="s">
        <v>1199</v>
      </c>
      <c r="J177" s="2220"/>
    </row>
    <row r="178" spans="1:10" x14ac:dyDescent="0.15">
      <c r="A178" s="2411"/>
      <c r="B178" s="2412"/>
      <c r="C178" s="2412"/>
      <c r="D178" s="2412"/>
      <c r="E178" s="2412"/>
      <c r="F178" s="2413"/>
      <c r="G178" s="1864" t="s">
        <v>1191</v>
      </c>
      <c r="H178" s="1864"/>
      <c r="I178" s="24" t="s">
        <v>1200</v>
      </c>
      <c r="J178" s="2220"/>
    </row>
    <row r="179" spans="1:10" ht="16" thickBot="1" x14ac:dyDescent="0.2">
      <c r="A179" s="2414"/>
      <c r="B179" s="2415"/>
      <c r="C179" s="2415"/>
      <c r="D179" s="2415"/>
      <c r="E179" s="2415"/>
      <c r="F179" s="2415"/>
      <c r="G179" s="2406"/>
      <c r="H179" s="1925"/>
      <c r="I179" s="25" t="s">
        <v>932</v>
      </c>
      <c r="J179" s="2220"/>
    </row>
    <row r="180" spans="1:10" x14ac:dyDescent="0.15">
      <c r="A180" s="862" t="s">
        <v>506</v>
      </c>
      <c r="B180" s="863">
        <v>28</v>
      </c>
      <c r="C180" s="864">
        <f>IF(OR(G182=I254),0,C181)</f>
        <v>0</v>
      </c>
      <c r="D180" s="865" t="e">
        <f>D181</f>
        <v>#REF!</v>
      </c>
      <c r="E180" s="865" t="e">
        <f>E181</f>
        <v>#REF!</v>
      </c>
      <c r="F180" s="865" t="e">
        <f>F181</f>
        <v>#REF!</v>
      </c>
      <c r="G180" s="2061" t="s">
        <v>93</v>
      </c>
      <c r="H180" s="1977"/>
      <c r="I180" s="1977"/>
      <c r="J180" s="2404"/>
    </row>
    <row r="181" spans="1:10" x14ac:dyDescent="0.15">
      <c r="A181" s="866"/>
      <c r="B181" s="829" t="s">
        <v>522</v>
      </c>
      <c r="C181" s="1053">
        <f>'2 Energy '!C41</f>
        <v>0</v>
      </c>
      <c r="D181" s="1146" t="e">
        <f>'2 Energy '!#REF!</f>
        <v>#REF!</v>
      </c>
      <c r="E181" s="1146" t="e">
        <f>'2 Energy '!#REF!</f>
        <v>#REF!</v>
      </c>
      <c r="F181" s="1146" t="e">
        <f>'2 Energy '!#REF!</f>
        <v>#REF!</v>
      </c>
      <c r="G181" s="1864" t="s">
        <v>1447</v>
      </c>
      <c r="H181" s="1864"/>
      <c r="I181" s="1864"/>
      <c r="J181" s="2220" t="s">
        <v>1418</v>
      </c>
    </row>
    <row r="182" spans="1:10" x14ac:dyDescent="0.15">
      <c r="A182" s="2416">
        <f>VALUE(C181)</f>
        <v>0</v>
      </c>
      <c r="B182" s="2417"/>
      <c r="C182" s="2417"/>
      <c r="D182" s="2417"/>
      <c r="E182" s="2417"/>
      <c r="F182" s="2418"/>
      <c r="G182" s="1053">
        <f>'2 Energy '!D42</f>
        <v>0</v>
      </c>
      <c r="H182" s="1927" t="s">
        <v>1350</v>
      </c>
      <c r="I182" s="2082"/>
      <c r="J182" s="2220"/>
    </row>
    <row r="183" spans="1:10" x14ac:dyDescent="0.15">
      <c r="A183" s="2416"/>
      <c r="B183" s="2419"/>
      <c r="C183" s="2419"/>
      <c r="D183" s="2419"/>
      <c r="E183" s="2419"/>
      <c r="F183" s="2420"/>
      <c r="G183" s="1130" t="e">
        <f>'2 Energy '!#REF!</f>
        <v>#REF!</v>
      </c>
      <c r="H183" s="1907" t="s">
        <v>857</v>
      </c>
      <c r="I183" s="1907"/>
      <c r="J183" s="2220"/>
    </row>
    <row r="184" spans="1:10" x14ac:dyDescent="0.15">
      <c r="A184" s="2416"/>
      <c r="B184" s="2419"/>
      <c r="C184" s="2419"/>
      <c r="D184" s="2419"/>
      <c r="E184" s="2419"/>
      <c r="F184" s="2420"/>
      <c r="G184" s="1864" t="s">
        <v>1201</v>
      </c>
      <c r="H184" s="1864"/>
      <c r="I184" s="24" t="s">
        <v>1207</v>
      </c>
      <c r="J184" s="2220"/>
    </row>
    <row r="185" spans="1:10" x14ac:dyDescent="0.15">
      <c r="A185" s="2416"/>
      <c r="B185" s="2419"/>
      <c r="C185" s="2419"/>
      <c r="D185" s="2419"/>
      <c r="E185" s="2419"/>
      <c r="F185" s="2420"/>
      <c r="G185" s="1864" t="s">
        <v>1202</v>
      </c>
      <c r="H185" s="1864"/>
      <c r="I185" s="24" t="s">
        <v>1208</v>
      </c>
      <c r="J185" s="2220"/>
    </row>
    <row r="186" spans="1:10" x14ac:dyDescent="0.15">
      <c r="A186" s="2416"/>
      <c r="B186" s="2419"/>
      <c r="C186" s="2419"/>
      <c r="D186" s="2419"/>
      <c r="E186" s="2419"/>
      <c r="F186" s="2420"/>
      <c r="G186" s="1864" t="s">
        <v>1203</v>
      </c>
      <c r="H186" s="1864"/>
      <c r="I186" s="24" t="s">
        <v>1209</v>
      </c>
      <c r="J186" s="2220"/>
    </row>
    <row r="187" spans="1:10" x14ac:dyDescent="0.15">
      <c r="A187" s="2416"/>
      <c r="B187" s="2419"/>
      <c r="C187" s="2419"/>
      <c r="D187" s="2419"/>
      <c r="E187" s="2419"/>
      <c r="F187" s="2420"/>
      <c r="G187" s="1864" t="s">
        <v>1204</v>
      </c>
      <c r="H187" s="1864"/>
      <c r="I187" s="24" t="s">
        <v>1210</v>
      </c>
      <c r="J187" s="2220"/>
    </row>
    <row r="188" spans="1:10" x14ac:dyDescent="0.15">
      <c r="A188" s="2416"/>
      <c r="B188" s="2419"/>
      <c r="C188" s="2419"/>
      <c r="D188" s="2419"/>
      <c r="E188" s="2419"/>
      <c r="F188" s="2420"/>
      <c r="G188" s="1864" t="s">
        <v>1205</v>
      </c>
      <c r="H188" s="1864"/>
      <c r="I188" s="24" t="s">
        <v>1211</v>
      </c>
      <c r="J188" s="2220"/>
    </row>
    <row r="189" spans="1:10" x14ac:dyDescent="0.15">
      <c r="A189" s="2416"/>
      <c r="B189" s="2419"/>
      <c r="C189" s="2419"/>
      <c r="D189" s="2419"/>
      <c r="E189" s="2419"/>
      <c r="F189" s="2420"/>
      <c r="G189" s="1864" t="s">
        <v>1206</v>
      </c>
      <c r="H189" s="1864"/>
      <c r="I189" s="24" t="s">
        <v>1212</v>
      </c>
      <c r="J189" s="2220"/>
    </row>
    <row r="190" spans="1:10" ht="16" thickBot="1" x14ac:dyDescent="0.2">
      <c r="A190" s="2421"/>
      <c r="B190" s="2422"/>
      <c r="C190" s="2422"/>
      <c r="D190" s="2422"/>
      <c r="E190" s="2422"/>
      <c r="F190" s="2422"/>
      <c r="G190" s="2423"/>
      <c r="H190" s="2424"/>
      <c r="I190" s="25" t="s">
        <v>1213</v>
      </c>
      <c r="J190" s="2220"/>
    </row>
    <row r="191" spans="1:10" x14ac:dyDescent="0.15">
      <c r="A191" s="867" t="s">
        <v>517</v>
      </c>
      <c r="B191" s="868">
        <v>3</v>
      </c>
      <c r="C191" s="869">
        <f>SUM(C192:C196)</f>
        <v>0</v>
      </c>
      <c r="D191" s="870" t="e">
        <f>D192+D196</f>
        <v>#REF!</v>
      </c>
      <c r="E191" s="870" t="e">
        <f>E192+E196</f>
        <v>#REF!</v>
      </c>
      <c r="F191" s="870" t="e">
        <f>F192+F196</f>
        <v>#REF!</v>
      </c>
      <c r="G191" s="2425" t="s">
        <v>113</v>
      </c>
      <c r="H191" s="2426"/>
      <c r="I191" s="2426"/>
      <c r="J191" s="2404"/>
    </row>
    <row r="192" spans="1:10" x14ac:dyDescent="0.15">
      <c r="A192" s="2416"/>
      <c r="B192" s="32" t="s">
        <v>518</v>
      </c>
      <c r="C192" s="541">
        <f>'2 Energy '!C45</f>
        <v>0</v>
      </c>
      <c r="D192" s="217" t="e">
        <f>'2 Energy '!#REF!</f>
        <v>#REF!</v>
      </c>
      <c r="E192" s="217" t="e">
        <f>'2 Energy '!#REF!</f>
        <v>#REF!</v>
      </c>
      <c r="F192" s="217" t="e">
        <f>'2 Energy '!#REF!</f>
        <v>#REF!</v>
      </c>
      <c r="G192" s="2082" t="s">
        <v>1214</v>
      </c>
      <c r="H192" s="1864"/>
      <c r="I192" s="1864"/>
      <c r="J192" s="2220" t="s">
        <v>1419</v>
      </c>
    </row>
    <row r="193" spans="1:10" x14ac:dyDescent="0.15">
      <c r="A193" s="2416"/>
      <c r="B193" s="2427"/>
      <c r="C193" s="2027"/>
      <c r="D193" s="2027"/>
      <c r="E193" s="2027"/>
      <c r="F193" s="2428"/>
      <c r="G193" s="1147">
        <f>'2 Energy '!D46</f>
        <v>0</v>
      </c>
      <c r="H193" s="65" t="s">
        <v>514</v>
      </c>
      <c r="I193" s="24" t="s">
        <v>858</v>
      </c>
      <c r="J193" s="2220"/>
    </row>
    <row r="194" spans="1:10" x14ac:dyDescent="0.15">
      <c r="A194" s="2416"/>
      <c r="B194" s="2429"/>
      <c r="C194" s="1917"/>
      <c r="D194" s="1917"/>
      <c r="E194" s="1917"/>
      <c r="F194" s="2430"/>
      <c r="G194" s="935">
        <f>'2 Energy '!D47</f>
        <v>0</v>
      </c>
      <c r="H194" s="936" t="s">
        <v>516</v>
      </c>
      <c r="I194" s="24" t="s">
        <v>859</v>
      </c>
      <c r="J194" s="2220"/>
    </row>
    <row r="195" spans="1:10" x14ac:dyDescent="0.15">
      <c r="A195" s="2416"/>
      <c r="B195" s="2429"/>
      <c r="C195" s="1917"/>
      <c r="D195" s="1917"/>
      <c r="E195" s="1917"/>
      <c r="F195" s="2430"/>
      <c r="G195" s="1148">
        <f>'2 Energy '!D48</f>
        <v>0</v>
      </c>
      <c r="H195" s="65" t="s">
        <v>515</v>
      </c>
      <c r="I195" s="24" t="s">
        <v>860</v>
      </c>
      <c r="J195" s="2220"/>
    </row>
    <row r="196" spans="1:10" ht="16" thickBot="1" x14ac:dyDescent="0.2">
      <c r="A196" s="2421"/>
      <c r="B196" s="76">
        <v>1</v>
      </c>
      <c r="C196" s="1143">
        <f>'2 Energy '!C49</f>
        <v>0</v>
      </c>
      <c r="D196" s="1142" t="e">
        <f>'2 Energy '!#REF!</f>
        <v>#REF!</v>
      </c>
      <c r="E196" s="1142" t="e">
        <f>'2 Energy '!#REF!</f>
        <v>#REF!</v>
      </c>
      <c r="F196" s="1142" t="e">
        <f>'2 Energy '!#REF!</f>
        <v>#REF!</v>
      </c>
      <c r="G196" s="1925" t="s">
        <v>881</v>
      </c>
      <c r="H196" s="1925"/>
      <c r="I196" s="1925"/>
      <c r="J196" s="2220"/>
    </row>
    <row r="197" spans="1:10" x14ac:dyDescent="0.15">
      <c r="A197" s="862" t="s">
        <v>519</v>
      </c>
      <c r="B197" s="863">
        <v>4</v>
      </c>
      <c r="C197" s="864" t="str">
        <f>C198</f>
        <v xml:space="preserve"> </v>
      </c>
      <c r="D197" s="865" t="e">
        <f>D198</f>
        <v>#REF!</v>
      </c>
      <c r="E197" s="865" t="e">
        <f>E198</f>
        <v>#REF!</v>
      </c>
      <c r="F197" s="865" t="e">
        <f>F198</f>
        <v>#REF!</v>
      </c>
      <c r="G197" s="2061" t="s">
        <v>266</v>
      </c>
      <c r="H197" s="1977"/>
      <c r="I197" s="1977"/>
      <c r="J197" s="2404"/>
    </row>
    <row r="198" spans="1:10" x14ac:dyDescent="0.15">
      <c r="A198" s="2436"/>
      <c r="B198" s="32" t="s">
        <v>523</v>
      </c>
      <c r="C198" s="541" t="str">
        <f>'2 Energy '!C51</f>
        <v xml:space="preserve"> </v>
      </c>
      <c r="D198" s="217" t="e">
        <f>'2 Energy '!#REF!</f>
        <v>#REF!</v>
      </c>
      <c r="E198" s="217" t="e">
        <f>'2 Energy '!#REF!</f>
        <v>#REF!</v>
      </c>
      <c r="F198" s="217" t="e">
        <f>'2 Energy '!#REF!</f>
        <v>#REF!</v>
      </c>
      <c r="G198" s="1864" t="s">
        <v>1215</v>
      </c>
      <c r="H198" s="1864"/>
      <c r="I198" s="1864"/>
      <c r="J198" s="2220" t="s">
        <v>1637</v>
      </c>
    </row>
    <row r="199" spans="1:10" x14ac:dyDescent="0.15">
      <c r="A199" s="2416"/>
      <c r="B199" s="2437"/>
      <c r="C199" s="2417"/>
      <c r="D199" s="2417"/>
      <c r="E199" s="2417"/>
      <c r="F199" s="2418"/>
      <c r="G199" s="2434">
        <f>'2 Energy '!D52</f>
        <v>0</v>
      </c>
      <c r="H199" s="1864" t="s">
        <v>1053</v>
      </c>
      <c r="I199" s="24" t="s">
        <v>1216</v>
      </c>
      <c r="J199" s="2220"/>
    </row>
    <row r="200" spans="1:10" x14ac:dyDescent="0.15">
      <c r="A200" s="2416"/>
      <c r="B200" s="2438"/>
      <c r="C200" s="2419"/>
      <c r="D200" s="2419"/>
      <c r="E200" s="2419"/>
      <c r="F200" s="2420"/>
      <c r="G200" s="2434" t="e">
        <f>'2 Energy '!#REF!</f>
        <v>#REF!</v>
      </c>
      <c r="H200" s="1864"/>
      <c r="I200" s="24" t="s">
        <v>1217</v>
      </c>
      <c r="J200" s="2220"/>
    </row>
    <row r="201" spans="1:10" ht="30" x14ac:dyDescent="0.15">
      <c r="A201" s="2416"/>
      <c r="B201" s="2438"/>
      <c r="C201" s="2419"/>
      <c r="D201" s="2419"/>
      <c r="E201" s="2419"/>
      <c r="F201" s="2420"/>
      <c r="G201" s="2434">
        <f>'2 Energy '!D53</f>
        <v>0</v>
      </c>
      <c r="H201" s="1864" t="s">
        <v>1054</v>
      </c>
      <c r="I201" s="24" t="s">
        <v>1218</v>
      </c>
      <c r="J201" s="2220"/>
    </row>
    <row r="202" spans="1:10" x14ac:dyDescent="0.15">
      <c r="A202" s="2416"/>
      <c r="B202" s="2438"/>
      <c r="C202" s="2419"/>
      <c r="D202" s="2419"/>
      <c r="E202" s="2419"/>
      <c r="F202" s="2420"/>
      <c r="G202" s="2434" t="e">
        <f>'2 Energy '!#REF!</f>
        <v>#REF!</v>
      </c>
      <c r="H202" s="1864"/>
      <c r="I202" s="24" t="s">
        <v>1219</v>
      </c>
      <c r="J202" s="2220"/>
    </row>
    <row r="203" spans="1:10" ht="16" thickBot="1" x14ac:dyDescent="0.2">
      <c r="A203" s="2421"/>
      <c r="B203" s="2439"/>
      <c r="C203" s="2422"/>
      <c r="D203" s="2422"/>
      <c r="E203" s="2422"/>
      <c r="F203" s="2440"/>
      <c r="G203" s="937" t="str">
        <f>'2 Energy '!D54</f>
        <v xml:space="preserve"> </v>
      </c>
      <c r="H203" s="2435" t="s">
        <v>861</v>
      </c>
      <c r="I203" s="2435"/>
      <c r="J203" s="817"/>
    </row>
    <row r="204" spans="1:10" x14ac:dyDescent="0.15">
      <c r="A204" s="862" t="s">
        <v>520</v>
      </c>
      <c r="B204" s="863">
        <v>4</v>
      </c>
      <c r="C204" s="864">
        <f>C205</f>
        <v>0</v>
      </c>
      <c r="D204" s="865" t="e">
        <f>D205</f>
        <v>#REF!</v>
      </c>
      <c r="E204" s="865" t="e">
        <f>E205</f>
        <v>#REF!</v>
      </c>
      <c r="F204" s="865" t="e">
        <f>F205</f>
        <v>#REF!</v>
      </c>
      <c r="G204" s="2061" t="s">
        <v>524</v>
      </c>
      <c r="H204" s="1977"/>
      <c r="I204" s="1977"/>
      <c r="J204" s="2404"/>
    </row>
    <row r="205" spans="1:10" x14ac:dyDescent="0.15">
      <c r="A205" s="871"/>
      <c r="B205" s="32">
        <v>4</v>
      </c>
      <c r="C205" s="541">
        <f>'2 Energy '!C56</f>
        <v>0</v>
      </c>
      <c r="D205" s="231" t="e">
        <f>'2 Energy '!#REF!</f>
        <v>#REF!</v>
      </c>
      <c r="E205" s="231" t="e">
        <f>'2 Energy '!#REF!</f>
        <v>#REF!</v>
      </c>
      <c r="F205" s="231" t="e">
        <f>'2 Energy '!#REF!</f>
        <v>#REF!</v>
      </c>
      <c r="G205" s="1864" t="s">
        <v>1220</v>
      </c>
      <c r="H205" s="1864"/>
      <c r="I205" s="1864"/>
      <c r="J205" s="2220" t="s">
        <v>1638</v>
      </c>
    </row>
    <row r="206" spans="1:10" ht="30" x14ac:dyDescent="0.15">
      <c r="A206" s="2431"/>
      <c r="B206" s="1917"/>
      <c r="C206" s="1917"/>
      <c r="D206" s="1917"/>
      <c r="E206" s="1917"/>
      <c r="F206" s="1917"/>
      <c r="G206" s="2434" t="e">
        <f>'2 Energy '!#REF!</f>
        <v>#REF!</v>
      </c>
      <c r="H206" s="1864" t="s">
        <v>938</v>
      </c>
      <c r="I206" s="24" t="s">
        <v>1221</v>
      </c>
      <c r="J206" s="2220"/>
    </row>
    <row r="207" spans="1:10" ht="30" x14ac:dyDescent="0.15">
      <c r="A207" s="1916"/>
      <c r="B207" s="1917"/>
      <c r="C207" s="1917"/>
      <c r="D207" s="1917"/>
      <c r="E207" s="1917"/>
      <c r="F207" s="1917"/>
      <c r="G207" s="2434" t="e">
        <f>'2 Energy '!#REF!</f>
        <v>#REF!</v>
      </c>
      <c r="H207" s="1864"/>
      <c r="I207" s="24" t="s">
        <v>1222</v>
      </c>
      <c r="J207" s="2220"/>
    </row>
    <row r="208" spans="1:10" ht="30" x14ac:dyDescent="0.15">
      <c r="A208" s="1916"/>
      <c r="B208" s="1917"/>
      <c r="C208" s="1917"/>
      <c r="D208" s="1917"/>
      <c r="E208" s="1917"/>
      <c r="F208" s="1917"/>
      <c r="G208" s="2434" t="e">
        <f>'2 Energy '!#REF!</f>
        <v>#REF!</v>
      </c>
      <c r="H208" s="1864" t="s">
        <v>939</v>
      </c>
      <c r="I208" s="24" t="s">
        <v>1223</v>
      </c>
      <c r="J208" s="2220"/>
    </row>
    <row r="209" spans="1:10" ht="21" customHeight="1" x14ac:dyDescent="0.15">
      <c r="A209" s="1916"/>
      <c r="B209" s="1917"/>
      <c r="C209" s="1917"/>
      <c r="D209" s="1917"/>
      <c r="E209" s="1917"/>
      <c r="F209" s="1917"/>
      <c r="G209" s="2434" t="e">
        <f>'2 Energy '!#REF!</f>
        <v>#REF!</v>
      </c>
      <c r="H209" s="1864"/>
      <c r="I209" s="24" t="s">
        <v>1224</v>
      </c>
      <c r="J209" s="2220"/>
    </row>
    <row r="210" spans="1:10" ht="16" thickBot="1" x14ac:dyDescent="0.2">
      <c r="A210" s="2432"/>
      <c r="B210" s="2433"/>
      <c r="C210" s="2433"/>
      <c r="D210" s="2433"/>
      <c r="E210" s="2433"/>
      <c r="F210" s="2433"/>
      <c r="G210" s="937" t="e">
        <f>'2 Energy '!#REF!</f>
        <v>#REF!</v>
      </c>
      <c r="H210" s="2435" t="s">
        <v>863</v>
      </c>
      <c r="I210" s="2435"/>
      <c r="J210" s="818"/>
    </row>
    <row r="211" spans="1:10" x14ac:dyDescent="0.15">
      <c r="A211" s="855" t="s">
        <v>525</v>
      </c>
      <c r="B211" s="850">
        <v>1</v>
      </c>
      <c r="C211" s="859">
        <f>C212</f>
        <v>0</v>
      </c>
      <c r="D211" s="860" t="e">
        <f t="shared" ref="D211:F211" si="2">D212</f>
        <v>#REF!</v>
      </c>
      <c r="E211" s="860" t="e">
        <f t="shared" si="2"/>
        <v>#REF!</v>
      </c>
      <c r="F211" s="860" t="e">
        <f t="shared" si="2"/>
        <v>#REF!</v>
      </c>
      <c r="G211" s="2061" t="s">
        <v>347</v>
      </c>
      <c r="H211" s="1977"/>
      <c r="I211" s="1977"/>
      <c r="J211" s="2404"/>
    </row>
    <row r="212" spans="1:10" ht="46" thickBot="1" x14ac:dyDescent="0.2">
      <c r="A212" s="366"/>
      <c r="B212" s="76">
        <v>1</v>
      </c>
      <c r="C212" s="1143">
        <f>'2 Energy '!C58</f>
        <v>0</v>
      </c>
      <c r="D212" s="320" t="e">
        <f>'2 Energy '!#REF!</f>
        <v>#REF!</v>
      </c>
      <c r="E212" s="320" t="e">
        <f>'2 Energy '!#REF!</f>
        <v>#REF!</v>
      </c>
      <c r="F212" s="320" t="e">
        <f>'2 Energy '!#REF!</f>
        <v>#REF!</v>
      </c>
      <c r="G212" s="1925" t="s">
        <v>862</v>
      </c>
      <c r="H212" s="1925"/>
      <c r="I212" s="25" t="s">
        <v>787</v>
      </c>
      <c r="J212" s="818" t="s">
        <v>1639</v>
      </c>
    </row>
    <row r="213" spans="1:10" ht="55.75" customHeight="1" x14ac:dyDescent="0.15">
      <c r="A213" s="855" t="s">
        <v>526</v>
      </c>
      <c r="B213" s="850">
        <v>5</v>
      </c>
      <c r="C213" s="859">
        <f>C214</f>
        <v>0</v>
      </c>
      <c r="D213" s="860" t="e">
        <f t="shared" ref="D213:F213" si="3">D214</f>
        <v>#REF!</v>
      </c>
      <c r="E213" s="860" t="e">
        <f t="shared" si="3"/>
        <v>#REF!</v>
      </c>
      <c r="F213" s="860" t="e">
        <f t="shared" si="3"/>
        <v>#REF!</v>
      </c>
      <c r="G213" s="2061" t="s">
        <v>521</v>
      </c>
      <c r="H213" s="1977"/>
      <c r="I213" s="1977"/>
      <c r="J213" s="2404"/>
    </row>
    <row r="214" spans="1:10" ht="31" thickBot="1" x14ac:dyDescent="0.2">
      <c r="A214" s="367"/>
      <c r="B214" s="76">
        <v>5</v>
      </c>
      <c r="C214" s="1143">
        <f>'2 Energy '!C60</f>
        <v>0</v>
      </c>
      <c r="D214" s="320" t="e">
        <f>'2 Energy '!#REF!</f>
        <v>#REF!</v>
      </c>
      <c r="E214" s="320" t="e">
        <f>'2 Energy '!#REF!</f>
        <v>#REF!</v>
      </c>
      <c r="F214" s="320" t="e">
        <f>'2 Energy '!#REF!</f>
        <v>#REF!</v>
      </c>
      <c r="G214" s="1864" t="s">
        <v>1764</v>
      </c>
      <c r="H214" s="1864"/>
      <c r="I214" s="1864"/>
      <c r="J214" s="818" t="s">
        <v>1765</v>
      </c>
    </row>
    <row r="215" spans="1:10" x14ac:dyDescent="0.15">
      <c r="A215" s="872" t="s">
        <v>527</v>
      </c>
      <c r="B215" s="850">
        <v>3</v>
      </c>
      <c r="C215" s="859">
        <f>C216</f>
        <v>0</v>
      </c>
      <c r="D215" s="860" t="e">
        <f t="shared" ref="D215:F217" si="4">D216</f>
        <v>#REF!</v>
      </c>
      <c r="E215" s="860" t="e">
        <f t="shared" si="4"/>
        <v>#REF!</v>
      </c>
      <c r="F215" s="860" t="e">
        <f t="shared" si="4"/>
        <v>#REF!</v>
      </c>
      <c r="G215" s="2061" t="s">
        <v>1423</v>
      </c>
      <c r="H215" s="1977"/>
      <c r="I215" s="1977"/>
      <c r="J215" s="2404"/>
    </row>
    <row r="216" spans="1:10" ht="31" thickBot="1" x14ac:dyDescent="0.2">
      <c r="A216" s="367"/>
      <c r="B216" s="76">
        <v>3</v>
      </c>
      <c r="C216" s="1143">
        <f>'2 Energy '!C62</f>
        <v>0</v>
      </c>
      <c r="D216" s="320" t="e">
        <f>'2 Energy '!#REF!</f>
        <v>#REF!</v>
      </c>
      <c r="E216" s="320" t="e">
        <f>'2 Energy '!#REF!</f>
        <v>#REF!</v>
      </c>
      <c r="F216" s="320" t="e">
        <f>'2 Energy '!#REF!</f>
        <v>#REF!</v>
      </c>
      <c r="G216" s="1914" t="s">
        <v>1453</v>
      </c>
      <c r="H216" s="1914"/>
      <c r="I216" s="1914"/>
      <c r="J216" s="818" t="s">
        <v>1640</v>
      </c>
    </row>
    <row r="217" spans="1:10" x14ac:dyDescent="0.15">
      <c r="A217" s="872" t="s">
        <v>528</v>
      </c>
      <c r="B217" s="850">
        <v>2</v>
      </c>
      <c r="C217" s="859">
        <f>C218</f>
        <v>0</v>
      </c>
      <c r="D217" s="860" t="e">
        <f t="shared" si="4"/>
        <v>#REF!</v>
      </c>
      <c r="E217" s="860" t="e">
        <f t="shared" si="4"/>
        <v>#REF!</v>
      </c>
      <c r="F217" s="860" t="e">
        <f t="shared" si="4"/>
        <v>#REF!</v>
      </c>
      <c r="G217" s="2061" t="s">
        <v>540</v>
      </c>
      <c r="H217" s="1977"/>
      <c r="I217" s="1977"/>
      <c r="J217" s="2404"/>
    </row>
    <row r="218" spans="1:10" ht="46" thickBot="1" x14ac:dyDescent="0.2">
      <c r="A218" s="367"/>
      <c r="B218" s="76">
        <v>2</v>
      </c>
      <c r="C218" s="1143">
        <f>'2 Energy '!C64</f>
        <v>0</v>
      </c>
      <c r="D218" s="320" t="e">
        <f>'2 Energy '!#REF!</f>
        <v>#REF!</v>
      </c>
      <c r="E218" s="320" t="e">
        <f>'2 Energy '!#REF!</f>
        <v>#REF!</v>
      </c>
      <c r="F218" s="320" t="e">
        <f>'2 Energy '!#REF!</f>
        <v>#REF!</v>
      </c>
      <c r="G218" s="1914" t="s">
        <v>940</v>
      </c>
      <c r="H218" s="1914"/>
      <c r="I218" s="1914"/>
      <c r="J218" s="818" t="s">
        <v>1641</v>
      </c>
    </row>
    <row r="219" spans="1:10" x14ac:dyDescent="0.15">
      <c r="A219" s="872" t="s">
        <v>539</v>
      </c>
      <c r="B219" s="850">
        <v>10</v>
      </c>
      <c r="C219" s="873">
        <f>C220</f>
        <v>0</v>
      </c>
      <c r="D219" s="874" t="e">
        <f>D220</f>
        <v>#REF!</v>
      </c>
      <c r="E219" s="874" t="e">
        <f>E220</f>
        <v>#REF!</v>
      </c>
      <c r="F219" s="874" t="e">
        <f>F220</f>
        <v>#REF!</v>
      </c>
      <c r="G219" s="2061" t="s">
        <v>878</v>
      </c>
      <c r="H219" s="1977"/>
      <c r="I219" s="1977"/>
      <c r="J219" s="2404"/>
    </row>
    <row r="220" spans="1:10" x14ac:dyDescent="0.15">
      <c r="A220" s="871"/>
      <c r="B220" s="917">
        <v>10</v>
      </c>
      <c r="C220" s="1136">
        <f>'2 Energy '!C66</f>
        <v>0</v>
      </c>
      <c r="D220" s="231" t="e">
        <f>'2 Energy '!#REF!</f>
        <v>#REF!</v>
      </c>
      <c r="E220" s="231" t="e">
        <f>'2 Energy '!#REF!</f>
        <v>#REF!</v>
      </c>
      <c r="F220" s="231" t="e">
        <f>'2 Energy '!#REF!</f>
        <v>#REF!</v>
      </c>
      <c r="G220" s="2082" t="s">
        <v>1424</v>
      </c>
      <c r="H220" s="1864"/>
      <c r="I220" s="1864"/>
      <c r="J220" s="2220" t="s">
        <v>1642</v>
      </c>
    </row>
    <row r="221" spans="1:10" x14ac:dyDescent="0.15">
      <c r="A221" s="2442"/>
      <c r="B221" s="2443"/>
      <c r="C221" s="2443"/>
      <c r="D221" s="2443"/>
      <c r="E221" s="2443"/>
      <c r="F221" s="2444"/>
      <c r="G221" s="1915" t="s">
        <v>1102</v>
      </c>
      <c r="H221" s="1915"/>
      <c r="I221" s="1915"/>
      <c r="J221" s="2220"/>
    </row>
    <row r="222" spans="1:10" ht="16" thickBot="1" x14ac:dyDescent="0.2">
      <c r="A222" s="2445"/>
      <c r="B222" s="2443"/>
      <c r="C222" s="2443"/>
      <c r="D222" s="2443"/>
      <c r="E222" s="2443"/>
      <c r="F222" s="2444"/>
      <c r="G222" s="2446" t="s">
        <v>1103</v>
      </c>
      <c r="H222" s="2446"/>
      <c r="I222" s="2446"/>
      <c r="J222" s="2220"/>
    </row>
    <row r="223" spans="1:10" x14ac:dyDescent="0.15">
      <c r="A223" s="2447"/>
      <c r="B223" s="2448"/>
      <c r="C223" s="2448"/>
      <c r="D223" s="2448"/>
      <c r="E223" s="2448"/>
      <c r="F223" s="2448"/>
      <c r="G223" s="2448"/>
      <c r="H223" s="2448"/>
      <c r="I223" s="2448"/>
      <c r="J223" s="1811"/>
    </row>
    <row r="224" spans="1:10" x14ac:dyDescent="0.15">
      <c r="A224" s="369" t="s">
        <v>1083</v>
      </c>
      <c r="B224" s="2"/>
      <c r="C224" s="309"/>
      <c r="D224" s="309"/>
      <c r="E224" s="2449"/>
      <c r="F224" s="2449"/>
      <c r="G224" s="2449"/>
      <c r="H224" s="2449"/>
      <c r="I224" s="1749"/>
      <c r="J224" s="2145"/>
    </row>
    <row r="225" spans="1:10" x14ac:dyDescent="0.15">
      <c r="A225" s="369" t="s">
        <v>492</v>
      </c>
      <c r="B225" s="2"/>
      <c r="C225" s="309"/>
      <c r="D225" s="309"/>
      <c r="E225" s="2450"/>
      <c r="F225" s="2450"/>
      <c r="G225" s="2450"/>
      <c r="H225" s="2450"/>
      <c r="I225" s="2450"/>
      <c r="J225" s="2451"/>
    </row>
    <row r="226" spans="1:10" ht="16" thickBot="1" x14ac:dyDescent="0.2">
      <c r="A226" s="370" t="s">
        <v>502</v>
      </c>
      <c r="B226" s="23"/>
      <c r="C226" s="371"/>
      <c r="D226" s="371"/>
      <c r="E226" s="2452"/>
      <c r="F226" s="2452"/>
      <c r="G226" s="2452"/>
      <c r="H226" s="2452"/>
      <c r="I226" s="2452"/>
      <c r="J226" s="2135"/>
    </row>
    <row r="227" spans="1:10" x14ac:dyDescent="0.15">
      <c r="A227" s="1165"/>
    </row>
    <row r="228" spans="1:10" ht="16" x14ac:dyDescent="0.15">
      <c r="A228" s="2376" t="s">
        <v>530</v>
      </c>
      <c r="B228" s="1852"/>
      <c r="C228" s="1852"/>
      <c r="D228" s="1852"/>
      <c r="E228" s="1852"/>
      <c r="F228" s="1852"/>
      <c r="G228" s="1852"/>
      <c r="H228" s="1852"/>
      <c r="I228" s="1852"/>
      <c r="J228" s="1129"/>
    </row>
    <row r="229" spans="1:10" x14ac:dyDescent="0.15">
      <c r="A229" s="2085" t="s">
        <v>555</v>
      </c>
      <c r="B229" s="1883"/>
      <c r="C229" s="1883"/>
      <c r="D229" s="1883"/>
      <c r="E229" s="1883"/>
      <c r="F229" s="1883"/>
      <c r="G229" s="1883"/>
      <c r="H229" s="1883"/>
      <c r="I229" s="1883"/>
      <c r="J229" s="2441"/>
    </row>
    <row r="230" spans="1:10" ht="16" thickBot="1" x14ac:dyDescent="0.2">
      <c r="A230" s="2086" t="s">
        <v>1073</v>
      </c>
      <c r="B230" s="1888"/>
      <c r="C230" s="1888"/>
      <c r="D230" s="1888"/>
      <c r="E230" s="1888"/>
      <c r="F230" s="1888"/>
      <c r="G230" s="1888"/>
      <c r="H230" s="1888"/>
      <c r="I230" s="1888"/>
      <c r="J230" s="818"/>
    </row>
    <row r="231" spans="1:10" x14ac:dyDescent="0.15">
      <c r="A231" s="1876" t="s">
        <v>508</v>
      </c>
      <c r="B231" s="1877"/>
      <c r="C231" s="2453"/>
      <c r="D231" s="2454" t="s">
        <v>507</v>
      </c>
      <c r="E231" s="2455"/>
      <c r="F231" s="2456"/>
      <c r="G231" s="2457" t="s">
        <v>593</v>
      </c>
      <c r="H231" s="2127"/>
      <c r="I231" s="2127" t="s">
        <v>360</v>
      </c>
      <c r="J231" s="2463" t="s">
        <v>1398</v>
      </c>
    </row>
    <row r="232" spans="1:10" ht="31" thickBot="1" x14ac:dyDescent="0.2">
      <c r="A232" s="940"/>
      <c r="B232" s="424" t="s">
        <v>176</v>
      </c>
      <c r="C232" s="844" t="s">
        <v>1167</v>
      </c>
      <c r="D232" s="941" t="s">
        <v>509</v>
      </c>
      <c r="E232" s="942" t="s">
        <v>230</v>
      </c>
      <c r="F232" s="943" t="s">
        <v>231</v>
      </c>
      <c r="G232" s="2458"/>
      <c r="H232" s="2129"/>
      <c r="I232" s="2459"/>
      <c r="J232" s="2464"/>
    </row>
    <row r="233" spans="1:10" ht="16" thickBot="1" x14ac:dyDescent="0.2">
      <c r="A233" s="944"/>
      <c r="B233" s="945">
        <f>B239+B257+B261+B267+B283+B286</f>
        <v>78</v>
      </c>
      <c r="C233" s="946">
        <f>'3 Water'!C6</f>
        <v>0</v>
      </c>
      <c r="D233" s="947" t="e">
        <f>'3 Water'!#REF!</f>
        <v>#REF!</v>
      </c>
      <c r="E233" s="947" t="e">
        <f>'3 Water'!#REF!</f>
        <v>#REF!</v>
      </c>
      <c r="F233" s="947" t="e">
        <f>'3 Water'!#REF!</f>
        <v>#REF!</v>
      </c>
      <c r="G233" s="2460" t="s">
        <v>828</v>
      </c>
      <c r="H233" s="2461"/>
      <c r="I233" s="2461"/>
      <c r="J233" s="2462"/>
    </row>
    <row r="234" spans="1:10" x14ac:dyDescent="0.15">
      <c r="A234" s="948"/>
      <c r="B234" s="949"/>
      <c r="C234" s="839"/>
      <c r="D234" s="839"/>
      <c r="E234" s="950"/>
      <c r="F234" s="951"/>
      <c r="G234" s="1864" t="s">
        <v>1429</v>
      </c>
      <c r="H234" s="1864"/>
      <c r="I234" s="1927"/>
      <c r="J234" s="101"/>
    </row>
    <row r="235" spans="1:10" x14ac:dyDescent="0.15">
      <c r="A235" s="858" t="s">
        <v>39</v>
      </c>
      <c r="B235" s="318" t="s">
        <v>58</v>
      </c>
      <c r="C235" s="809">
        <f>'3 Water'!C8</f>
        <v>0</v>
      </c>
      <c r="D235" s="2405" t="e">
        <f>'3 Water'!#REF!</f>
        <v>#REF!</v>
      </c>
      <c r="E235" s="2405" t="e">
        <f>'3 Water'!#REF!</f>
        <v>#REF!</v>
      </c>
      <c r="F235" s="2405" t="e">
        <f>'3 Water'!#REF!</f>
        <v>#REF!</v>
      </c>
      <c r="G235" s="1864" t="s">
        <v>1425</v>
      </c>
      <c r="H235" s="1976"/>
      <c r="I235" s="270" t="s">
        <v>1426</v>
      </c>
      <c r="J235" s="103" t="s">
        <v>1457</v>
      </c>
    </row>
    <row r="236" spans="1:10" ht="30" x14ac:dyDescent="0.15">
      <c r="A236" s="858" t="s">
        <v>41</v>
      </c>
      <c r="B236" s="318" t="s">
        <v>58</v>
      </c>
      <c r="C236" s="809">
        <f>'3 Water'!C9</f>
        <v>0</v>
      </c>
      <c r="D236" s="2405" t="e">
        <f>'3 Water'!#REF!</f>
        <v>#REF!</v>
      </c>
      <c r="E236" s="2405" t="e">
        <f>'3 Water'!#REF!</f>
        <v>#REF!</v>
      </c>
      <c r="F236" s="2405" t="e">
        <f>'3 Water'!#REF!</f>
        <v>#REF!</v>
      </c>
      <c r="G236" s="1864" t="s">
        <v>1427</v>
      </c>
      <c r="H236" s="1976"/>
      <c r="I236" s="270" t="s">
        <v>967</v>
      </c>
      <c r="J236" s="103" t="s">
        <v>1458</v>
      </c>
    </row>
    <row r="237" spans="1:10" ht="30" x14ac:dyDescent="0.15">
      <c r="A237" s="858" t="s">
        <v>59</v>
      </c>
      <c r="B237" s="318" t="s">
        <v>58</v>
      </c>
      <c r="C237" s="809">
        <f>'3 Water'!C10</f>
        <v>0</v>
      </c>
      <c r="D237" s="2405" t="e">
        <f>'3 Water'!#REF!</f>
        <v>#REF!</v>
      </c>
      <c r="E237" s="2405" t="e">
        <f>'3 Water'!#REF!</f>
        <v>#REF!</v>
      </c>
      <c r="F237" s="2405" t="e">
        <f>'3 Water'!#REF!</f>
        <v>#REF!</v>
      </c>
      <c r="G237" s="1864" t="s">
        <v>542</v>
      </c>
      <c r="H237" s="1864"/>
      <c r="I237" s="270" t="s">
        <v>1428</v>
      </c>
      <c r="J237" s="103" t="s">
        <v>1643</v>
      </c>
    </row>
    <row r="238" spans="1:10" ht="31" thickBot="1" x14ac:dyDescent="0.2">
      <c r="A238" s="858" t="s">
        <v>76</v>
      </c>
      <c r="B238" s="318" t="s">
        <v>58</v>
      </c>
      <c r="C238" s="809">
        <f>'3 Water'!C11</f>
        <v>0</v>
      </c>
      <c r="D238" s="2465" t="e">
        <f>'3 Water'!#REF!</f>
        <v>#REF!</v>
      </c>
      <c r="E238" s="2465" t="e">
        <f>'3 Water'!#REF!</f>
        <v>#REF!</v>
      </c>
      <c r="F238" s="2465" t="e">
        <f>'3 Water'!#REF!</f>
        <v>#REF!</v>
      </c>
      <c r="G238" s="1927" t="s">
        <v>177</v>
      </c>
      <c r="H238" s="2082"/>
      <c r="I238" s="270" t="s">
        <v>967</v>
      </c>
      <c r="J238" s="268" t="s">
        <v>1643</v>
      </c>
    </row>
    <row r="239" spans="1:10" ht="16" thickBot="1" x14ac:dyDescent="0.2">
      <c r="A239" s="855" t="s">
        <v>531</v>
      </c>
      <c r="B239" s="850">
        <v>16</v>
      </c>
      <c r="C239" s="864">
        <f>'3 Water'!C12</f>
        <v>0</v>
      </c>
      <c r="D239" s="865" t="e">
        <f>'3 Water'!#REF!</f>
        <v>#REF!</v>
      </c>
      <c r="E239" s="865" t="e">
        <f>'3 Water'!#REF!</f>
        <v>#REF!</v>
      </c>
      <c r="F239" s="865" t="e">
        <f>'3 Water'!#REF!</f>
        <v>#REF!</v>
      </c>
      <c r="G239" s="2471" t="s">
        <v>532</v>
      </c>
      <c r="H239" s="2461"/>
      <c r="I239" s="2461"/>
      <c r="J239" s="2462"/>
    </row>
    <row r="240" spans="1:10" x14ac:dyDescent="0.15">
      <c r="A240" s="1968" t="s">
        <v>1433</v>
      </c>
      <c r="B240" s="2466">
        <v>3</v>
      </c>
      <c r="C240" s="2467">
        <f>'3 Water'!C13</f>
        <v>0</v>
      </c>
      <c r="D240" s="2470" t="e">
        <f>'3 Water'!#REF!</f>
        <v>#REF!</v>
      </c>
      <c r="E240" s="2470" t="e">
        <f>'3 Water'!#REF!</f>
        <v>#REF!</v>
      </c>
      <c r="F240" s="2470" t="e">
        <f>'3 Water'!#REF!</f>
        <v>#REF!</v>
      </c>
      <c r="G240" s="1960" t="s">
        <v>533</v>
      </c>
      <c r="H240" s="24" t="s">
        <v>1739</v>
      </c>
      <c r="I240" s="1927" t="s">
        <v>1434</v>
      </c>
      <c r="J240" s="2227" t="s">
        <v>1644</v>
      </c>
    </row>
    <row r="241" spans="1:10" x14ac:dyDescent="0.15">
      <c r="A241" s="1968"/>
      <c r="B241" s="2466"/>
      <c r="C241" s="2468">
        <f>'3 Water'!C14</f>
        <v>0</v>
      </c>
      <c r="D241" s="2470" t="e">
        <f>'3 Water'!#REF!</f>
        <v>#REF!</v>
      </c>
      <c r="E241" s="2470" t="e">
        <f>'3 Water'!#REF!</f>
        <v>#REF!</v>
      </c>
      <c r="F241" s="2470" t="e">
        <f>'3 Water'!#REF!</f>
        <v>#REF!</v>
      </c>
      <c r="G241" s="1960"/>
      <c r="H241" s="24" t="s">
        <v>1747</v>
      </c>
      <c r="I241" s="1927"/>
      <c r="J241" s="2228"/>
    </row>
    <row r="242" spans="1:10" x14ac:dyDescent="0.15">
      <c r="A242" s="1968"/>
      <c r="B242" s="2466"/>
      <c r="C242" s="2468">
        <f>'3 Water'!C15</f>
        <v>0</v>
      </c>
      <c r="D242" s="2470" t="e">
        <f>'3 Water'!#REF!</f>
        <v>#REF!</v>
      </c>
      <c r="E242" s="2470" t="e">
        <f>'3 Water'!#REF!</f>
        <v>#REF!</v>
      </c>
      <c r="F242" s="2470" t="e">
        <f>'3 Water'!#REF!</f>
        <v>#REF!</v>
      </c>
      <c r="G242" s="1960"/>
      <c r="H242" s="24" t="s">
        <v>1740</v>
      </c>
      <c r="I242" s="1927"/>
      <c r="J242" s="2228"/>
    </row>
    <row r="243" spans="1:10" ht="30.5" customHeight="1" x14ac:dyDescent="0.15">
      <c r="A243" s="1968"/>
      <c r="B243" s="2466"/>
      <c r="C243" s="2469" t="e">
        <f>'3 Water'!#REF!</f>
        <v>#REF!</v>
      </c>
      <c r="D243" s="2470" t="e">
        <f>'3 Water'!#REF!</f>
        <v>#REF!</v>
      </c>
      <c r="E243" s="2470" t="e">
        <f>'3 Water'!#REF!</f>
        <v>#REF!</v>
      </c>
      <c r="F243" s="2470" t="e">
        <f>'3 Water'!#REF!</f>
        <v>#REF!</v>
      </c>
      <c r="G243" s="1960"/>
      <c r="H243" s="24" t="s">
        <v>1741</v>
      </c>
      <c r="I243" s="1927"/>
      <c r="J243" s="2228"/>
    </row>
    <row r="244" spans="1:10" x14ac:dyDescent="0.15">
      <c r="A244" s="1968" t="s">
        <v>1435</v>
      </c>
      <c r="B244" s="2466">
        <v>3</v>
      </c>
      <c r="C244" s="2472">
        <f>'3 Water'!C16</f>
        <v>0</v>
      </c>
      <c r="D244" s="2470" t="e">
        <f>'3 Water'!#REF!</f>
        <v>#REF!</v>
      </c>
      <c r="E244" s="2470" t="e">
        <f>'3 Water'!#REF!</f>
        <v>#REF!</v>
      </c>
      <c r="F244" s="2470" t="e">
        <f>'3 Water'!#REF!</f>
        <v>#REF!</v>
      </c>
      <c r="G244" s="1960" t="s">
        <v>536</v>
      </c>
      <c r="H244" s="24" t="s">
        <v>1742</v>
      </c>
      <c r="I244" s="1927" t="s">
        <v>1068</v>
      </c>
      <c r="J244" s="2228" t="s">
        <v>1644</v>
      </c>
    </row>
    <row r="245" spans="1:10" x14ac:dyDescent="0.15">
      <c r="A245" s="1968"/>
      <c r="B245" s="2466"/>
      <c r="C245" s="2472">
        <f>'3 Water'!C17</f>
        <v>0</v>
      </c>
      <c r="D245" s="2470" t="e">
        <f>'3 Water'!#REF!</f>
        <v>#REF!</v>
      </c>
      <c r="E245" s="2470" t="e">
        <f>'3 Water'!#REF!</f>
        <v>#REF!</v>
      </c>
      <c r="F245" s="2470" t="e">
        <f>'3 Water'!#REF!</f>
        <v>#REF!</v>
      </c>
      <c r="G245" s="1960"/>
      <c r="H245" s="24" t="s">
        <v>1743</v>
      </c>
      <c r="I245" s="1927"/>
      <c r="J245" s="2228"/>
    </row>
    <row r="246" spans="1:10" x14ac:dyDescent="0.15">
      <c r="A246" s="1968"/>
      <c r="B246" s="2466"/>
      <c r="C246" s="2472">
        <f>'3 Water'!C18</f>
        <v>0</v>
      </c>
      <c r="D246" s="2470" t="e">
        <f>'3 Water'!#REF!</f>
        <v>#REF!</v>
      </c>
      <c r="E246" s="2470" t="e">
        <f>'3 Water'!#REF!</f>
        <v>#REF!</v>
      </c>
      <c r="F246" s="2470" t="e">
        <f>'3 Water'!#REF!</f>
        <v>#REF!</v>
      </c>
      <c r="G246" s="1960"/>
      <c r="H246" s="24" t="s">
        <v>1744</v>
      </c>
      <c r="I246" s="1927"/>
      <c r="J246" s="2228"/>
    </row>
    <row r="247" spans="1:10" x14ac:dyDescent="0.15">
      <c r="A247" s="1968" t="s">
        <v>1436</v>
      </c>
      <c r="B247" s="2466">
        <v>3</v>
      </c>
      <c r="C247" s="2472">
        <f>'3 Water'!C19</f>
        <v>0</v>
      </c>
      <c r="D247" s="2470" t="e">
        <f>'3 Water'!#REF!</f>
        <v>#REF!</v>
      </c>
      <c r="E247" s="2470" t="e">
        <f>'3 Water'!#REF!</f>
        <v>#REF!</v>
      </c>
      <c r="F247" s="2470" t="e">
        <f>'3 Water'!#REF!</f>
        <v>#REF!</v>
      </c>
      <c r="G247" s="2006" t="s">
        <v>537</v>
      </c>
      <c r="H247" s="74" t="s">
        <v>1459</v>
      </c>
      <c r="I247" s="1927" t="s">
        <v>1069</v>
      </c>
      <c r="J247" s="2228" t="s">
        <v>1644</v>
      </c>
    </row>
    <row r="248" spans="1:10" x14ac:dyDescent="0.15">
      <c r="A248" s="1968"/>
      <c r="B248" s="2466"/>
      <c r="C248" s="2472">
        <f>'3 Water'!C20</f>
        <v>0</v>
      </c>
      <c r="D248" s="2470" t="e">
        <f>'3 Water'!#REF!</f>
        <v>#REF!</v>
      </c>
      <c r="E248" s="2470" t="e">
        <f>'3 Water'!#REF!</f>
        <v>#REF!</v>
      </c>
      <c r="F248" s="2470" t="e">
        <f>'3 Water'!#REF!</f>
        <v>#REF!</v>
      </c>
      <c r="G248" s="2006"/>
      <c r="H248" s="24" t="s">
        <v>1745</v>
      </c>
      <c r="I248" s="1927"/>
      <c r="J248" s="2228"/>
    </row>
    <row r="249" spans="1:10" x14ac:dyDescent="0.15">
      <c r="A249" s="1968"/>
      <c r="B249" s="2466"/>
      <c r="C249" s="2472">
        <f>'3 Water'!C21</f>
        <v>0</v>
      </c>
      <c r="D249" s="2470" t="e">
        <f>'3 Water'!#REF!</f>
        <v>#REF!</v>
      </c>
      <c r="E249" s="2470" t="e">
        <f>'3 Water'!#REF!</f>
        <v>#REF!</v>
      </c>
      <c r="F249" s="2470" t="e">
        <f>'3 Water'!#REF!</f>
        <v>#REF!</v>
      </c>
      <c r="G249" s="2006"/>
      <c r="H249" s="24" t="s">
        <v>1746</v>
      </c>
      <c r="I249" s="1927"/>
      <c r="J249" s="2228"/>
    </row>
    <row r="250" spans="1:10" x14ac:dyDescent="0.15">
      <c r="A250" s="1968" t="s">
        <v>1437</v>
      </c>
      <c r="B250" s="2466">
        <v>2</v>
      </c>
      <c r="C250" s="2472">
        <f>'3 Water'!C22</f>
        <v>0</v>
      </c>
      <c r="D250" s="2470" t="e">
        <f>'3 Water'!#REF!</f>
        <v>#REF!</v>
      </c>
      <c r="E250" s="2470" t="e">
        <f>'3 Water'!#REF!</f>
        <v>#REF!</v>
      </c>
      <c r="F250" s="2470" t="e">
        <f>'3 Water'!#REF!</f>
        <v>#REF!</v>
      </c>
      <c r="G250" s="2006" t="s">
        <v>546</v>
      </c>
      <c r="H250" s="24" t="s">
        <v>783</v>
      </c>
      <c r="I250" s="1927" t="s">
        <v>1070</v>
      </c>
      <c r="J250" s="2228" t="s">
        <v>1644</v>
      </c>
    </row>
    <row r="251" spans="1:10" x14ac:dyDescent="0.15">
      <c r="A251" s="1968"/>
      <c r="B251" s="2466"/>
      <c r="C251" s="2472">
        <f>'3 Water'!C23</f>
        <v>0</v>
      </c>
      <c r="D251" s="2470" t="e">
        <f>'3 Water'!#REF!</f>
        <v>#REF!</v>
      </c>
      <c r="E251" s="2470" t="e">
        <f>'3 Water'!#REF!</f>
        <v>#REF!</v>
      </c>
      <c r="F251" s="2470" t="e">
        <f>'3 Water'!#REF!</f>
        <v>#REF!</v>
      </c>
      <c r="G251" s="2006"/>
      <c r="H251" s="24" t="s">
        <v>1460</v>
      </c>
      <c r="I251" s="1927"/>
      <c r="J251" s="2228"/>
    </row>
    <row r="252" spans="1:10" x14ac:dyDescent="0.15">
      <c r="A252" s="1968" t="s">
        <v>1438</v>
      </c>
      <c r="B252" s="2466">
        <v>3</v>
      </c>
      <c r="C252" s="2472">
        <f>'3 Water'!C26</f>
        <v>0</v>
      </c>
      <c r="D252" s="2470" t="e">
        <f>'3 Water'!#REF!</f>
        <v>#REF!</v>
      </c>
      <c r="E252" s="2470" t="e">
        <f>'3 Water'!#REF!</f>
        <v>#REF!</v>
      </c>
      <c r="F252" s="2470" t="e">
        <f>'3 Water'!#REF!</f>
        <v>#REF!</v>
      </c>
      <c r="G252" s="1960" t="s">
        <v>544</v>
      </c>
      <c r="H252" s="24" t="s">
        <v>783</v>
      </c>
      <c r="I252" s="1927" t="s">
        <v>1071</v>
      </c>
      <c r="J252" s="2228" t="s">
        <v>1644</v>
      </c>
    </row>
    <row r="253" spans="1:10" x14ac:dyDescent="0.15">
      <c r="A253" s="1968"/>
      <c r="B253" s="2466"/>
      <c r="C253" s="2472">
        <f>'3 Water'!C27</f>
        <v>0</v>
      </c>
      <c r="D253" s="2470" t="e">
        <f>'3 Water'!#REF!</f>
        <v>#REF!</v>
      </c>
      <c r="E253" s="2470" t="e">
        <f>'3 Water'!#REF!</f>
        <v>#REF!</v>
      </c>
      <c r="F253" s="2470" t="e">
        <f>'3 Water'!#REF!</f>
        <v>#REF!</v>
      </c>
      <c r="G253" s="1960"/>
      <c r="H253" s="24" t="s">
        <v>1461</v>
      </c>
      <c r="I253" s="1927"/>
      <c r="J253" s="2228"/>
    </row>
    <row r="254" spans="1:10" x14ac:dyDescent="0.15">
      <c r="A254" s="1968"/>
      <c r="B254" s="2466"/>
      <c r="C254" s="2472">
        <f>'3 Water'!C29</f>
        <v>0</v>
      </c>
      <c r="D254" s="2470" t="e">
        <f>'3 Water'!#REF!</f>
        <v>#REF!</v>
      </c>
      <c r="E254" s="2470" t="e">
        <f>'3 Water'!#REF!</f>
        <v>#REF!</v>
      </c>
      <c r="F254" s="2470" t="e">
        <f>'3 Water'!#REF!</f>
        <v>#REF!</v>
      </c>
      <c r="G254" s="1960"/>
      <c r="H254" s="24" t="s">
        <v>1462</v>
      </c>
      <c r="I254" s="1927"/>
      <c r="J254" s="2228"/>
    </row>
    <row r="255" spans="1:10" x14ac:dyDescent="0.15">
      <c r="A255" s="1968" t="s">
        <v>1439</v>
      </c>
      <c r="B255" s="2466">
        <v>2</v>
      </c>
      <c r="C255" s="2472">
        <f>'3 Water'!C30</f>
        <v>0</v>
      </c>
      <c r="D255" s="2470" t="e">
        <f>'3 Water'!#REF!</f>
        <v>#REF!</v>
      </c>
      <c r="E255" s="2470" t="e">
        <f>'3 Water'!#REF!</f>
        <v>#REF!</v>
      </c>
      <c r="F255" s="2470" t="e">
        <f>'3 Water'!#REF!</f>
        <v>#REF!</v>
      </c>
      <c r="G255" s="1960" t="s">
        <v>548</v>
      </c>
      <c r="H255" s="24" t="s">
        <v>882</v>
      </c>
      <c r="I255" s="1927" t="s">
        <v>1072</v>
      </c>
      <c r="J255" s="2228" t="s">
        <v>1644</v>
      </c>
    </row>
    <row r="256" spans="1:10" ht="16" thickBot="1" x14ac:dyDescent="0.2">
      <c r="A256" s="2050"/>
      <c r="B256" s="2484"/>
      <c r="C256" s="2472">
        <f>'3 Water'!C31</f>
        <v>0</v>
      </c>
      <c r="D256" s="2479" t="e">
        <f>'3 Water'!#REF!</f>
        <v>#REF!</v>
      </c>
      <c r="E256" s="2479" t="e">
        <f>'3 Water'!#REF!</f>
        <v>#REF!</v>
      </c>
      <c r="F256" s="2479" t="e">
        <f>'3 Water'!#REF!</f>
        <v>#REF!</v>
      </c>
      <c r="G256" s="2480"/>
      <c r="H256" s="25" t="s">
        <v>883</v>
      </c>
      <c r="I256" s="1986"/>
      <c r="J256" s="2228"/>
    </row>
    <row r="257" spans="1:10" x14ac:dyDescent="0.15">
      <c r="A257" s="855" t="s">
        <v>549</v>
      </c>
      <c r="B257" s="850">
        <v>4</v>
      </c>
      <c r="C257" s="859">
        <f>'3 Water'!C33</f>
        <v>0</v>
      </c>
      <c r="D257" s="860" t="e">
        <f>'3 Water'!#REF!</f>
        <v>#REF!</v>
      </c>
      <c r="E257" s="860" t="e">
        <f>'3 Water'!#REF!</f>
        <v>#REF!</v>
      </c>
      <c r="F257" s="860" t="e">
        <f>'3 Water'!#REF!</f>
        <v>#REF!</v>
      </c>
      <c r="G257" s="1931" t="s">
        <v>550</v>
      </c>
      <c r="H257" s="2473"/>
      <c r="I257" s="2473"/>
      <c r="J257" s="2474"/>
    </row>
    <row r="258" spans="1:10" x14ac:dyDescent="0.15">
      <c r="A258" s="1936" t="s">
        <v>1464</v>
      </c>
      <c r="B258" s="2481">
        <v>1</v>
      </c>
      <c r="C258" s="2476">
        <f>'3 Water'!C34</f>
        <v>0</v>
      </c>
      <c r="D258" s="2483" t="e">
        <f>'3 Water'!#REF!</f>
        <v>#REF!</v>
      </c>
      <c r="E258" s="2483" t="e">
        <f>'3 Water'!#REF!</f>
        <v>#REF!</v>
      </c>
      <c r="F258" s="2483" t="e">
        <f>'3 Water'!#REF!</f>
        <v>#REF!</v>
      </c>
      <c r="G258" s="1864" t="s">
        <v>1480</v>
      </c>
      <c r="H258" s="1864"/>
      <c r="I258" s="1927"/>
      <c r="J258" s="103" t="s">
        <v>1466</v>
      </c>
    </row>
    <row r="259" spans="1:10" x14ac:dyDescent="0.15">
      <c r="A259" s="2049"/>
      <c r="B259" s="2482"/>
      <c r="C259" s="2482" t="e">
        <f>'3 Water'!#REF!</f>
        <v>#REF!</v>
      </c>
      <c r="D259" s="2482" t="e">
        <f>'3 Water'!#REF!</f>
        <v>#REF!</v>
      </c>
      <c r="E259" s="2482" t="e">
        <f>'3 Water'!#REF!</f>
        <v>#REF!</v>
      </c>
      <c r="F259" s="2482" t="e">
        <f>'3 Water'!#REF!</f>
        <v>#REF!</v>
      </c>
      <c r="G259" s="270" t="s">
        <v>1104</v>
      </c>
      <c r="H259" s="1927" t="s">
        <v>1463</v>
      </c>
      <c r="I259" s="1956"/>
      <c r="J259" s="103"/>
    </row>
    <row r="260" spans="1:10" ht="31" thickBot="1" x14ac:dyDescent="0.2">
      <c r="A260" s="238" t="s">
        <v>1465</v>
      </c>
      <c r="B260" s="836">
        <v>3</v>
      </c>
      <c r="C260" s="1143">
        <f>'3 Water'!C35</f>
        <v>0</v>
      </c>
      <c r="D260" s="320" t="e">
        <f>'3 Water'!#REF!</f>
        <v>#REF!</v>
      </c>
      <c r="E260" s="320" t="e">
        <f>'3 Water'!#REF!</f>
        <v>#REF!</v>
      </c>
      <c r="F260" s="320" t="e">
        <f>'3 Water'!#REF!</f>
        <v>#REF!</v>
      </c>
      <c r="G260" s="271" t="s">
        <v>558</v>
      </c>
      <c r="H260" s="1986" t="s">
        <v>971</v>
      </c>
      <c r="I260" s="2475"/>
      <c r="J260" s="103" t="s">
        <v>1467</v>
      </c>
    </row>
    <row r="261" spans="1:10" x14ac:dyDescent="0.15">
      <c r="A261" s="855" t="s">
        <v>552</v>
      </c>
      <c r="B261" s="850">
        <v>10</v>
      </c>
      <c r="C261" s="859">
        <f>'3 Water'!C41</f>
        <v>0</v>
      </c>
      <c r="D261" s="860" t="e">
        <f>'3 Water'!#REF!</f>
        <v>#REF!</v>
      </c>
      <c r="E261" s="860" t="e">
        <f>'3 Water'!#REF!</f>
        <v>#REF!</v>
      </c>
      <c r="F261" s="860" t="e">
        <f>'3 Water'!#REF!</f>
        <v>#REF!</v>
      </c>
      <c r="G261" s="1931" t="s">
        <v>395</v>
      </c>
      <c r="H261" s="2473"/>
      <c r="I261" s="2473"/>
      <c r="J261" s="2474"/>
    </row>
    <row r="262" spans="1:10" x14ac:dyDescent="0.15">
      <c r="A262" s="1968"/>
      <c r="B262" s="1908">
        <v>10</v>
      </c>
      <c r="C262" s="2476">
        <f>'3 Water'!C42</f>
        <v>0</v>
      </c>
      <c r="D262" s="2470" t="e">
        <f>'3 Water'!#REF!</f>
        <v>#REF!</v>
      </c>
      <c r="E262" s="2470" t="e">
        <f>'3 Water'!#REF!</f>
        <v>#REF!</v>
      </c>
      <c r="F262" s="2470" t="e">
        <f>'3 Water'!#REF!</f>
        <v>#REF!</v>
      </c>
      <c r="G262" s="1864" t="s">
        <v>897</v>
      </c>
      <c r="H262" s="1864"/>
      <c r="I262" s="1927"/>
      <c r="J262" s="2228" t="s">
        <v>1645</v>
      </c>
    </row>
    <row r="263" spans="1:10" x14ac:dyDescent="0.15">
      <c r="A263" s="1968"/>
      <c r="B263" s="1908"/>
      <c r="C263" s="2477">
        <f>'3 Water'!C43</f>
        <v>0</v>
      </c>
      <c r="D263" s="2470" t="e">
        <f>'3 Water'!#REF!</f>
        <v>#REF!</v>
      </c>
      <c r="E263" s="2470" t="e">
        <f>'3 Water'!#REF!</f>
        <v>#REF!</v>
      </c>
      <c r="F263" s="2470" t="e">
        <f>'3 Water'!#REF!</f>
        <v>#REF!</v>
      </c>
      <c r="G263" s="932" t="s">
        <v>557</v>
      </c>
      <c r="H263" s="1864" t="s">
        <v>898</v>
      </c>
      <c r="I263" s="1927"/>
      <c r="J263" s="2228"/>
    </row>
    <row r="264" spans="1:10" x14ac:dyDescent="0.15">
      <c r="A264" s="1968"/>
      <c r="B264" s="1908"/>
      <c r="C264" s="2477">
        <f>'3 Water'!C44</f>
        <v>0</v>
      </c>
      <c r="D264" s="2470" t="e">
        <f>'3 Water'!#REF!</f>
        <v>#REF!</v>
      </c>
      <c r="E264" s="2470" t="e">
        <f>'3 Water'!#REF!</f>
        <v>#REF!</v>
      </c>
      <c r="F264" s="2470" t="e">
        <f>'3 Water'!#REF!</f>
        <v>#REF!</v>
      </c>
      <c r="G264" s="932" t="s">
        <v>558</v>
      </c>
      <c r="H264" s="1864" t="s">
        <v>864</v>
      </c>
      <c r="I264" s="1927"/>
      <c r="J264" s="2228"/>
    </row>
    <row r="265" spans="1:10" x14ac:dyDescent="0.15">
      <c r="A265" s="1968"/>
      <c r="B265" s="1908"/>
      <c r="C265" s="2477">
        <f>'3 Water'!C45</f>
        <v>0</v>
      </c>
      <c r="D265" s="2470" t="e">
        <f>'3 Water'!#REF!</f>
        <v>#REF!</v>
      </c>
      <c r="E265" s="2470" t="e">
        <f>'3 Water'!#REF!</f>
        <v>#REF!</v>
      </c>
      <c r="F265" s="2470" t="e">
        <f>'3 Water'!#REF!</f>
        <v>#REF!</v>
      </c>
      <c r="G265" s="932" t="s">
        <v>559</v>
      </c>
      <c r="H265" s="1864" t="s">
        <v>865</v>
      </c>
      <c r="I265" s="1927"/>
      <c r="J265" s="2228"/>
    </row>
    <row r="266" spans="1:10" ht="16" thickBot="1" x14ac:dyDescent="0.2">
      <c r="A266" s="2050"/>
      <c r="B266" s="2079"/>
      <c r="C266" s="2478">
        <f>'3 Water'!C48</f>
        <v>0</v>
      </c>
      <c r="D266" s="2479" t="e">
        <f>'3 Water'!#REF!</f>
        <v>#REF!</v>
      </c>
      <c r="E266" s="2479" t="e">
        <f>'3 Water'!#REF!</f>
        <v>#REF!</v>
      </c>
      <c r="F266" s="2479" t="e">
        <f>'3 Water'!#REF!</f>
        <v>#REF!</v>
      </c>
      <c r="G266" s="956" t="s">
        <v>560</v>
      </c>
      <c r="H266" s="1925" t="s">
        <v>866</v>
      </c>
      <c r="I266" s="1986"/>
      <c r="J266" s="2228"/>
    </row>
    <row r="267" spans="1:10" x14ac:dyDescent="0.15">
      <c r="A267" s="855" t="s">
        <v>556</v>
      </c>
      <c r="B267" s="850">
        <v>26</v>
      </c>
      <c r="C267" s="859">
        <f>'3 Water'!C50</f>
        <v>0</v>
      </c>
      <c r="D267" s="860" t="e">
        <f>'3 Water'!#REF!</f>
        <v>#REF!</v>
      </c>
      <c r="E267" s="860" t="e">
        <f>'3 Water'!#REF!</f>
        <v>#REF!</v>
      </c>
      <c r="F267" s="860" t="e">
        <f>'3 Water'!#REF!</f>
        <v>#REF!</v>
      </c>
      <c r="G267" s="1931" t="s">
        <v>612</v>
      </c>
      <c r="H267" s="2473"/>
      <c r="I267" s="2473"/>
      <c r="J267" s="2474"/>
    </row>
    <row r="268" spans="1:10" x14ac:dyDescent="0.15">
      <c r="A268" s="492" t="s">
        <v>1468</v>
      </c>
      <c r="B268" s="785" t="s">
        <v>175</v>
      </c>
      <c r="C268" s="1150">
        <f>'3 Water'!C51</f>
        <v>0</v>
      </c>
      <c r="D268" s="231" t="e">
        <f>'3 Water'!#REF!</f>
        <v>#REF!</v>
      </c>
      <c r="E268" s="231" t="e">
        <f>'3 Water'!#REF!</f>
        <v>#REF!</v>
      </c>
      <c r="F268" s="231" t="e">
        <f>'3 Water'!#REF!</f>
        <v>#REF!</v>
      </c>
      <c r="G268" s="1927" t="s">
        <v>1476</v>
      </c>
      <c r="H268" s="1956"/>
      <c r="I268" s="1956"/>
      <c r="J268" s="2228" t="s">
        <v>1646</v>
      </c>
    </row>
    <row r="269" spans="1:10" x14ac:dyDescent="0.15">
      <c r="A269" s="952"/>
      <c r="B269" s="953"/>
      <c r="C269" s="953"/>
      <c r="D269" s="953"/>
      <c r="E269" s="953"/>
      <c r="F269" s="953"/>
      <c r="G269" s="24" t="s">
        <v>1104</v>
      </c>
      <c r="H269" s="1928" t="s">
        <v>1477</v>
      </c>
      <c r="I269" s="1929"/>
      <c r="J269" s="2228"/>
    </row>
    <row r="270" spans="1:10" x14ac:dyDescent="0.15">
      <c r="A270" s="954"/>
      <c r="B270" s="783"/>
      <c r="C270" s="2485"/>
      <c r="D270" s="2485"/>
      <c r="E270" s="2485"/>
      <c r="F270" s="2486"/>
      <c r="G270" s="24" t="s">
        <v>1106</v>
      </c>
      <c r="H270" s="1928" t="s">
        <v>1478</v>
      </c>
      <c r="I270" s="1929"/>
      <c r="J270" s="2228"/>
    </row>
    <row r="271" spans="1:10" ht="16" thickBot="1" x14ac:dyDescent="0.2">
      <c r="A271" s="954"/>
      <c r="B271" s="783"/>
      <c r="C271" s="2487"/>
      <c r="D271" s="2487"/>
      <c r="E271" s="2487"/>
      <c r="F271" s="2488"/>
      <c r="G271" s="24" t="s">
        <v>1108</v>
      </c>
      <c r="H271" s="1928" t="s">
        <v>1479</v>
      </c>
      <c r="I271" s="1929"/>
      <c r="J271" s="2228"/>
    </row>
    <row r="272" spans="1:10" x14ac:dyDescent="0.15">
      <c r="A272" s="784" t="s">
        <v>1469</v>
      </c>
      <c r="B272" s="786">
        <v>5</v>
      </c>
      <c r="C272" s="1150">
        <f>'3 Water'!C55</f>
        <v>0</v>
      </c>
      <c r="D272" s="1151" t="e">
        <f>'3 Water'!#REF!</f>
        <v>#REF!</v>
      </c>
      <c r="E272" s="1151" t="e">
        <f>'3 Water'!#REF!</f>
        <v>#REF!</v>
      </c>
      <c r="F272" s="1151" t="e">
        <f>'3 Water'!#REF!</f>
        <v>#REF!</v>
      </c>
      <c r="G272" s="2490" t="s">
        <v>1481</v>
      </c>
      <c r="H272" s="2033"/>
      <c r="I272" s="2033"/>
      <c r="J272" s="2228" t="s">
        <v>1647</v>
      </c>
    </row>
    <row r="273" spans="1:10" x14ac:dyDescent="0.15">
      <c r="A273" s="2491"/>
      <c r="B273" s="1917"/>
      <c r="C273" s="1917"/>
      <c r="D273" s="1917"/>
      <c r="E273" s="2492"/>
      <c r="F273" s="2492"/>
      <c r="G273" s="2492"/>
      <c r="H273" s="2492"/>
      <c r="I273" s="2492"/>
      <c r="J273" s="2228"/>
    </row>
    <row r="274" spans="1:10" x14ac:dyDescent="0.15">
      <c r="A274" s="1081"/>
      <c r="B274" s="1087"/>
      <c r="C274" s="1079"/>
      <c r="D274" s="1079"/>
      <c r="E274" s="1079"/>
      <c r="F274" s="1079"/>
      <c r="G274" s="24" t="s">
        <v>1104</v>
      </c>
      <c r="H274" s="1928" t="s">
        <v>1105</v>
      </c>
      <c r="I274" s="1929"/>
      <c r="J274" s="2228"/>
    </row>
    <row r="275" spans="1:10" x14ac:dyDescent="0.15">
      <c r="A275" s="1082"/>
      <c r="B275" s="1087"/>
      <c r="C275" s="1083"/>
      <c r="D275" s="1083"/>
      <c r="E275" s="1084"/>
      <c r="F275" s="1084"/>
      <c r="G275" s="24" t="s">
        <v>1106</v>
      </c>
      <c r="H275" s="1928" t="s">
        <v>1107</v>
      </c>
      <c r="I275" s="1929"/>
      <c r="J275" s="2228"/>
    </row>
    <row r="276" spans="1:10" x14ac:dyDescent="0.15">
      <c r="A276" s="1082"/>
      <c r="B276" s="1087"/>
      <c r="C276" s="1079"/>
      <c r="D276" s="1079"/>
      <c r="E276" s="1084"/>
      <c r="F276" s="1084"/>
      <c r="G276" s="24" t="s">
        <v>1108</v>
      </c>
      <c r="H276" s="1928" t="s">
        <v>1109</v>
      </c>
      <c r="I276" s="1929"/>
      <c r="J276" s="2228"/>
    </row>
    <row r="277" spans="1:10" x14ac:dyDescent="0.15">
      <c r="A277" s="1082"/>
      <c r="B277" s="1087"/>
      <c r="C277" s="1079"/>
      <c r="D277" s="1079"/>
      <c r="E277" s="1084"/>
      <c r="F277" s="1084"/>
      <c r="G277" s="24" t="s">
        <v>1110</v>
      </c>
      <c r="H277" s="1928" t="s">
        <v>1111</v>
      </c>
      <c r="I277" s="1929"/>
      <c r="J277" s="2228"/>
    </row>
    <row r="278" spans="1:10" x14ac:dyDescent="0.15">
      <c r="A278" s="1085"/>
      <c r="B278" s="1087"/>
      <c r="C278" s="1079"/>
      <c r="D278" s="1079"/>
      <c r="E278" s="1086"/>
      <c r="F278" s="1086"/>
      <c r="G278" s="24" t="s">
        <v>1112</v>
      </c>
      <c r="H278" s="1928" t="s">
        <v>1113</v>
      </c>
      <c r="I278" s="1929"/>
      <c r="J278" s="2228"/>
    </row>
    <row r="279" spans="1:10" ht="30" x14ac:dyDescent="0.15">
      <c r="A279" s="238" t="s">
        <v>1470</v>
      </c>
      <c r="B279" s="32">
        <v>10</v>
      </c>
      <c r="C279" s="1136">
        <f>'3 Water'!C61</f>
        <v>0</v>
      </c>
      <c r="D279" s="231" t="e">
        <f>'3 Water'!#REF!</f>
        <v>#REF!</v>
      </c>
      <c r="E279" s="231" t="e">
        <f>'3 Water'!#REF!</f>
        <v>#REF!</v>
      </c>
      <c r="F279" s="231" t="e">
        <f>'3 Water'!#REF!</f>
        <v>#REF!</v>
      </c>
      <c r="G279" s="1864" t="s">
        <v>1482</v>
      </c>
      <c r="H279" s="1864"/>
      <c r="I279" s="1864"/>
      <c r="J279" s="92" t="s">
        <v>1648</v>
      </c>
    </row>
    <row r="280" spans="1:10" ht="45" x14ac:dyDescent="0.15">
      <c r="A280" s="238" t="s">
        <v>1471</v>
      </c>
      <c r="B280" s="434">
        <v>2</v>
      </c>
      <c r="C280" s="1136">
        <f>'3 Water'!C62</f>
        <v>0</v>
      </c>
      <c r="D280" s="231" t="e">
        <f>'3 Water'!#REF!</f>
        <v>#REF!</v>
      </c>
      <c r="E280" s="231" t="e">
        <f>'3 Water'!#REF!</f>
        <v>#REF!</v>
      </c>
      <c r="F280" s="231" t="e">
        <f>'3 Water'!#REF!</f>
        <v>#REF!</v>
      </c>
      <c r="G280" s="1945" t="s">
        <v>561</v>
      </c>
      <c r="H280" s="1945"/>
      <c r="I280" s="1928"/>
      <c r="J280" s="103" t="s">
        <v>1738</v>
      </c>
    </row>
    <row r="281" spans="1:10" ht="60" x14ac:dyDescent="0.15">
      <c r="A281" s="238" t="s">
        <v>1472</v>
      </c>
      <c r="B281" s="434">
        <v>2</v>
      </c>
      <c r="C281" s="1136">
        <f>'3 Water'!C63</f>
        <v>0</v>
      </c>
      <c r="D281" s="231" t="e">
        <f>'3 Water'!#REF!</f>
        <v>#REF!</v>
      </c>
      <c r="E281" s="231" t="e">
        <f>'3 Water'!#REF!</f>
        <v>#REF!</v>
      </c>
      <c r="F281" s="231" t="e">
        <f>'3 Water'!#REF!</f>
        <v>#REF!</v>
      </c>
      <c r="G281" s="1928" t="s">
        <v>1484</v>
      </c>
      <c r="H281" s="1929"/>
      <c r="I281" s="2489"/>
      <c r="J281" s="103" t="s">
        <v>1483</v>
      </c>
    </row>
    <row r="282" spans="1:10" ht="16" thickBot="1" x14ac:dyDescent="0.25">
      <c r="A282" s="238" t="s">
        <v>1473</v>
      </c>
      <c r="B282" s="430">
        <v>2</v>
      </c>
      <c r="C282" s="1136" t="e">
        <f>'3 Water'!#REF!</f>
        <v>#REF!</v>
      </c>
      <c r="D282" s="231" t="e">
        <f>'3 Water'!#REF!</f>
        <v>#REF!</v>
      </c>
      <c r="E282" s="231" t="e">
        <f>'3 Water'!#REF!</f>
        <v>#REF!</v>
      </c>
      <c r="F282" s="231" t="e">
        <f>'3 Water'!#REF!</f>
        <v>#REF!</v>
      </c>
      <c r="G282" s="1952" t="s">
        <v>571</v>
      </c>
      <c r="H282" s="1952"/>
      <c r="I282" s="1953"/>
      <c r="J282" s="103" t="s">
        <v>1649</v>
      </c>
    </row>
    <row r="283" spans="1:10" x14ac:dyDescent="0.15">
      <c r="A283" s="855" t="s">
        <v>573</v>
      </c>
      <c r="B283" s="850">
        <v>7</v>
      </c>
      <c r="C283" s="859">
        <f>'3 Water'!C64</f>
        <v>0</v>
      </c>
      <c r="D283" s="860" t="e">
        <f>'3 Water'!#REF!</f>
        <v>#REF!</v>
      </c>
      <c r="E283" s="860" t="e">
        <f>'3 Water'!#REF!</f>
        <v>#REF!</v>
      </c>
      <c r="F283" s="860" t="e">
        <f>'3 Water'!#REF!</f>
        <v>#REF!</v>
      </c>
      <c r="G283" s="1930" t="s">
        <v>578</v>
      </c>
      <c r="H283" s="1930"/>
      <c r="I283" s="1931"/>
      <c r="J283" s="939"/>
    </row>
    <row r="284" spans="1:10" x14ac:dyDescent="0.15">
      <c r="A284" s="238" t="s">
        <v>1474</v>
      </c>
      <c r="B284" s="318">
        <v>5</v>
      </c>
      <c r="C284" s="1136">
        <f>'3 Water'!C65</f>
        <v>0</v>
      </c>
      <c r="D284" s="217" t="e">
        <f>'3 Water'!#REF!</f>
        <v>#REF!</v>
      </c>
      <c r="E284" s="217" t="e">
        <f>'3 Water'!#REF!</f>
        <v>#REF!</v>
      </c>
      <c r="F284" s="217" t="e">
        <f>'3 Water'!#REF!</f>
        <v>#REF!</v>
      </c>
      <c r="G284" s="1864" t="s">
        <v>576</v>
      </c>
      <c r="H284" s="1864"/>
      <c r="I284" s="1927"/>
      <c r="J284" s="103" t="s">
        <v>1485</v>
      </c>
    </row>
    <row r="285" spans="1:10" ht="21" customHeight="1" thickBot="1" x14ac:dyDescent="0.2">
      <c r="A285" s="241" t="s">
        <v>1475</v>
      </c>
      <c r="B285" s="836">
        <v>2</v>
      </c>
      <c r="C285" s="1136">
        <f>'3 Water'!C68</f>
        <v>0</v>
      </c>
      <c r="D285" s="231" t="e">
        <f>'3 Water'!#REF!</f>
        <v>#REF!</v>
      </c>
      <c r="E285" s="231" t="e">
        <f>'3 Water'!#REF!</f>
        <v>#REF!</v>
      </c>
      <c r="F285" s="231" t="e">
        <f>'3 Water'!#REF!</f>
        <v>#REF!</v>
      </c>
      <c r="G285" s="1925" t="s">
        <v>577</v>
      </c>
      <c r="H285" s="1925"/>
      <c r="I285" s="1986"/>
      <c r="J285" s="103" t="s">
        <v>1485</v>
      </c>
    </row>
    <row r="286" spans="1:10" x14ac:dyDescent="0.15">
      <c r="A286" s="855" t="s">
        <v>588</v>
      </c>
      <c r="B286" s="850">
        <v>15</v>
      </c>
      <c r="C286" s="859">
        <f>'3 Water'!C71</f>
        <v>0</v>
      </c>
      <c r="D286" s="860" t="e">
        <f>'3 Water'!#REF!</f>
        <v>#REF!</v>
      </c>
      <c r="E286" s="860" t="e">
        <f>'3 Water'!#REF!</f>
        <v>#REF!</v>
      </c>
      <c r="F286" s="860" t="e">
        <f>'3 Water'!#REF!</f>
        <v>#REF!</v>
      </c>
      <c r="G286" s="1930" t="s">
        <v>589</v>
      </c>
      <c r="H286" s="1930"/>
      <c r="I286" s="1931"/>
      <c r="J286" s="939"/>
    </row>
    <row r="287" spans="1:10" ht="25.75" customHeight="1" x14ac:dyDescent="0.15">
      <c r="A287" s="238"/>
      <c r="B287" s="318">
        <v>15</v>
      </c>
      <c r="C287" s="864" t="str">
        <f>'3 Water'!C72</f>
        <v>0</v>
      </c>
      <c r="D287" s="231" t="e">
        <f>'3 Water'!#REF!</f>
        <v>#REF!</v>
      </c>
      <c r="E287" s="231" t="e">
        <f>'3 Water'!#REF!</f>
        <v>#REF!</v>
      </c>
      <c r="F287" s="231" t="e">
        <f>'3 Water'!#REF!</f>
        <v>#REF!</v>
      </c>
      <c r="G287" s="1864" t="s">
        <v>1602</v>
      </c>
      <c r="H287" s="1864"/>
      <c r="I287" s="1927"/>
      <c r="J287" s="2228" t="s">
        <v>1650</v>
      </c>
    </row>
    <row r="288" spans="1:10" x14ac:dyDescent="0.15">
      <c r="A288" s="838"/>
      <c r="B288" s="837"/>
      <c r="C288" s="837"/>
      <c r="D288" s="837"/>
      <c r="E288" s="837"/>
      <c r="F288" s="814" t="str">
        <f t="shared" ref="F288:F296" si="5">IF(G288="Yes",1,"")</f>
        <v/>
      </c>
      <c r="G288" s="1152">
        <f>'3 Water'!D73</f>
        <v>0</v>
      </c>
      <c r="H288" s="1945" t="s">
        <v>579</v>
      </c>
      <c r="I288" s="1928"/>
      <c r="J288" s="2228"/>
    </row>
    <row r="289" spans="1:11" ht="23.5" customHeight="1" x14ac:dyDescent="0.15">
      <c r="A289" s="831"/>
      <c r="B289" s="309"/>
      <c r="C289" s="309"/>
      <c r="D289" s="309"/>
      <c r="E289" s="309"/>
      <c r="F289" s="814" t="str">
        <f t="shared" si="5"/>
        <v/>
      </c>
      <c r="G289" s="1152">
        <f>'3 Water'!D74</f>
        <v>0</v>
      </c>
      <c r="H289" s="1945" t="s">
        <v>580</v>
      </c>
      <c r="I289" s="1928"/>
      <c r="J289" s="2228"/>
    </row>
    <row r="290" spans="1:11" x14ac:dyDescent="0.15">
      <c r="A290" s="831"/>
      <c r="B290" s="309"/>
      <c r="C290" s="309"/>
      <c r="D290" s="309"/>
      <c r="E290" s="309"/>
      <c r="F290" s="814" t="str">
        <f t="shared" si="5"/>
        <v/>
      </c>
      <c r="G290" s="1152">
        <f>'3 Water'!D75</f>
        <v>0</v>
      </c>
      <c r="H290" s="1945" t="s">
        <v>581</v>
      </c>
      <c r="I290" s="1928"/>
      <c r="J290" s="2228"/>
    </row>
    <row r="291" spans="1:11" x14ac:dyDescent="0.15">
      <c r="A291" s="831"/>
      <c r="B291" s="309"/>
      <c r="C291" s="309"/>
      <c r="D291" s="309"/>
      <c r="E291" s="309"/>
      <c r="F291" s="814" t="str">
        <f t="shared" si="5"/>
        <v/>
      </c>
      <c r="G291" s="1152">
        <f>'3 Water'!D76</f>
        <v>0</v>
      </c>
      <c r="H291" s="1945" t="s">
        <v>587</v>
      </c>
      <c r="I291" s="1928"/>
      <c r="J291" s="2228"/>
    </row>
    <row r="292" spans="1:11" x14ac:dyDescent="0.15">
      <c r="A292" s="831"/>
      <c r="B292" s="309"/>
      <c r="C292" s="309"/>
      <c r="D292" s="309"/>
      <c r="E292" s="309"/>
      <c r="F292" s="814" t="str">
        <f t="shared" si="5"/>
        <v/>
      </c>
      <c r="G292" s="1152">
        <f>'3 Water'!D77</f>
        <v>0</v>
      </c>
      <c r="H292" s="1945" t="s">
        <v>582</v>
      </c>
      <c r="I292" s="1928"/>
      <c r="J292" s="2228"/>
    </row>
    <row r="293" spans="1:11" x14ac:dyDescent="0.15">
      <c r="A293" s="831"/>
      <c r="B293" s="309"/>
      <c r="C293" s="309"/>
      <c r="D293" s="309"/>
      <c r="E293" s="309"/>
      <c r="F293" s="814" t="str">
        <f t="shared" si="5"/>
        <v/>
      </c>
      <c r="G293" s="1152">
        <f>'3 Water'!D78</f>
        <v>0</v>
      </c>
      <c r="H293" s="1945" t="s">
        <v>583</v>
      </c>
      <c r="I293" s="1928"/>
      <c r="J293" s="2228"/>
    </row>
    <row r="294" spans="1:11" x14ac:dyDescent="0.15">
      <c r="A294" s="831"/>
      <c r="B294" s="309"/>
      <c r="C294" s="309"/>
      <c r="D294" s="309"/>
      <c r="E294" s="309"/>
      <c r="F294" s="814" t="str">
        <f t="shared" si="5"/>
        <v/>
      </c>
      <c r="G294" s="1152">
        <f>'3 Water'!D79</f>
        <v>0</v>
      </c>
      <c r="H294" s="1945" t="s">
        <v>584</v>
      </c>
      <c r="I294" s="1928"/>
      <c r="J294" s="2228"/>
    </row>
    <row r="295" spans="1:11" x14ac:dyDescent="0.15">
      <c r="A295" s="831"/>
      <c r="B295" s="309"/>
      <c r="C295" s="309"/>
      <c r="D295" s="309"/>
      <c r="E295" s="309"/>
      <c r="F295" s="814" t="str">
        <f t="shared" si="5"/>
        <v/>
      </c>
      <c r="G295" s="1152">
        <f>'3 Water'!D80</f>
        <v>0</v>
      </c>
      <c r="H295" s="1945" t="s">
        <v>585</v>
      </c>
      <c r="I295" s="1928"/>
      <c r="J295" s="2228"/>
    </row>
    <row r="296" spans="1:11" ht="16" thickBot="1" x14ac:dyDescent="0.2">
      <c r="A296" s="831"/>
      <c r="B296" s="309"/>
      <c r="C296" s="309"/>
      <c r="D296" s="309"/>
      <c r="E296" s="309"/>
      <c r="F296" s="814" t="str">
        <f t="shared" si="5"/>
        <v/>
      </c>
      <c r="G296" s="1153">
        <f>'3 Water'!D81</f>
        <v>0</v>
      </c>
      <c r="H296" s="1943" t="s">
        <v>586</v>
      </c>
      <c r="I296" s="1944"/>
      <c r="J296" s="2244"/>
    </row>
    <row r="297" spans="1:11" x14ac:dyDescent="0.15">
      <c r="A297" s="2447"/>
      <c r="B297" s="2448"/>
      <c r="C297" s="2448"/>
      <c r="D297" s="2448"/>
      <c r="E297" s="2448"/>
      <c r="F297" s="2448"/>
      <c r="G297" s="2448"/>
      <c r="H297" s="2448"/>
      <c r="I297" s="2448"/>
      <c r="J297" s="2227"/>
    </row>
    <row r="298" spans="1:11" x14ac:dyDescent="0.15">
      <c r="A298" s="369" t="s">
        <v>1083</v>
      </c>
      <c r="B298" s="2"/>
      <c r="C298" s="309"/>
      <c r="D298" s="309"/>
      <c r="E298" s="2496" t="e">
        <f>'3 Water'!#REF!</f>
        <v>#REF!</v>
      </c>
      <c r="F298" s="2496" t="e">
        <f>'3 Water'!#REF!</f>
        <v>#REF!</v>
      </c>
      <c r="G298" s="2496">
        <f>'3 Water'!D91</f>
        <v>0</v>
      </c>
      <c r="H298" s="2496">
        <f>'3 Water'!E91</f>
        <v>0</v>
      </c>
      <c r="I298" s="2496">
        <f>'3 Water'!F91</f>
        <v>0</v>
      </c>
      <c r="J298" s="2228"/>
    </row>
    <row r="299" spans="1:11" x14ac:dyDescent="0.15">
      <c r="A299" s="369" t="s">
        <v>492</v>
      </c>
      <c r="B299" s="2"/>
      <c r="C299" s="309"/>
      <c r="D299" s="309"/>
      <c r="E299" s="2497" t="e">
        <f>'3 Water'!#REF!</f>
        <v>#REF!</v>
      </c>
      <c r="F299" s="2497" t="e">
        <f>'3 Water'!#REF!</f>
        <v>#REF!</v>
      </c>
      <c r="G299" s="2497">
        <f>'3 Water'!D92</f>
        <v>0</v>
      </c>
      <c r="H299" s="2497">
        <f>'3 Water'!E92</f>
        <v>0</v>
      </c>
      <c r="I299" s="2497">
        <f>'3 Water'!F92</f>
        <v>0</v>
      </c>
      <c r="J299" s="2228"/>
    </row>
    <row r="300" spans="1:11" x14ac:dyDescent="0.15">
      <c r="A300" s="431" t="s">
        <v>590</v>
      </c>
      <c r="B300" s="2"/>
      <c r="C300" s="309"/>
      <c r="D300" s="309"/>
      <c r="E300" s="2497" t="e">
        <f>'3 Water'!#REF!</f>
        <v>#REF!</v>
      </c>
      <c r="F300" s="2497" t="e">
        <f>'3 Water'!#REF!</f>
        <v>#REF!</v>
      </c>
      <c r="G300" s="2497">
        <f>'3 Water'!D93</f>
        <v>0</v>
      </c>
      <c r="H300" s="2497">
        <f>'3 Water'!E93</f>
        <v>0</v>
      </c>
      <c r="I300" s="2497">
        <f>'3 Water'!F93</f>
        <v>0</v>
      </c>
      <c r="J300" s="2228"/>
    </row>
    <row r="301" spans="1:11" ht="16" thickBot="1" x14ac:dyDescent="0.2">
      <c r="A301" s="370" t="s">
        <v>591</v>
      </c>
      <c r="B301" s="23"/>
      <c r="C301" s="371"/>
      <c r="D301" s="371"/>
      <c r="E301" s="2498" t="e">
        <f>'3 Water'!#REF!</f>
        <v>#REF!</v>
      </c>
      <c r="F301" s="2498" t="e">
        <f>'3 Water'!#REF!</f>
        <v>#REF!</v>
      </c>
      <c r="G301" s="2498">
        <f>'3 Water'!D94</f>
        <v>0</v>
      </c>
      <c r="H301" s="2498">
        <f>'3 Water'!E94</f>
        <v>0</v>
      </c>
      <c r="I301" s="2498">
        <f>'3 Water'!F94</f>
        <v>0</v>
      </c>
      <c r="J301" s="2229"/>
    </row>
    <row r="303" spans="1:11" x14ac:dyDescent="0.15">
      <c r="A303" s="1165"/>
    </row>
    <row r="304" spans="1:11" ht="16" x14ac:dyDescent="0.15">
      <c r="A304" s="2376" t="s">
        <v>923</v>
      </c>
      <c r="B304" s="1852"/>
      <c r="C304" s="1852"/>
      <c r="D304" s="1852"/>
      <c r="E304" s="1852"/>
      <c r="F304" s="1852"/>
      <c r="G304" s="1852"/>
      <c r="H304" s="1852"/>
      <c r="I304" s="1852"/>
      <c r="J304" s="1129"/>
      <c r="K304" s="1129"/>
    </row>
    <row r="305" spans="1:11" x14ac:dyDescent="0.15">
      <c r="A305" s="1120" t="s">
        <v>611</v>
      </c>
      <c r="B305" s="1121"/>
      <c r="C305" s="1121"/>
      <c r="D305" s="1121"/>
      <c r="E305" s="1121"/>
      <c r="F305" s="1121"/>
      <c r="G305" s="1121"/>
      <c r="H305" s="1121"/>
      <c r="I305" s="1121"/>
      <c r="J305" s="1121"/>
      <c r="K305" s="1128"/>
    </row>
    <row r="306" spans="1:11" ht="16" thickBot="1" x14ac:dyDescent="0.2">
      <c r="A306" s="2133" t="s">
        <v>1073</v>
      </c>
      <c r="B306" s="2499"/>
      <c r="C306" s="2499"/>
      <c r="D306" s="2499"/>
      <c r="E306" s="2499"/>
      <c r="F306" s="2499"/>
      <c r="G306" s="2499"/>
      <c r="H306" s="2499"/>
      <c r="I306" s="2499"/>
      <c r="J306" s="2499"/>
      <c r="K306" s="2135"/>
    </row>
    <row r="307" spans="1:11" x14ac:dyDescent="0.15">
      <c r="A307" s="1876" t="s">
        <v>508</v>
      </c>
      <c r="B307" s="1877"/>
      <c r="C307" s="1877"/>
      <c r="D307" s="2187" t="s">
        <v>507</v>
      </c>
      <c r="E307" s="2187"/>
      <c r="F307" s="2187"/>
      <c r="G307" s="1892" t="s">
        <v>923</v>
      </c>
      <c r="H307" s="1892"/>
      <c r="I307" s="1892" t="s">
        <v>360</v>
      </c>
      <c r="J307" s="1892"/>
      <c r="K307" s="2493" t="s">
        <v>1398</v>
      </c>
    </row>
    <row r="308" spans="1:11" ht="24" x14ac:dyDescent="0.15">
      <c r="A308" s="1878"/>
      <c r="B308" s="424" t="s">
        <v>176</v>
      </c>
      <c r="C308" s="844" t="s">
        <v>1167</v>
      </c>
      <c r="D308" s="341" t="s">
        <v>509</v>
      </c>
      <c r="E308" s="341" t="s">
        <v>230</v>
      </c>
      <c r="F308" s="341" t="s">
        <v>231</v>
      </c>
      <c r="G308" s="1893"/>
      <c r="H308" s="1893"/>
      <c r="I308" s="1893"/>
      <c r="J308" s="1893"/>
      <c r="K308" s="2494"/>
    </row>
    <row r="309" spans="1:11" ht="16" thickBot="1" x14ac:dyDescent="0.2">
      <c r="A309" s="2060"/>
      <c r="B309" s="856">
        <f>SUM(B313,B315,B340,B346,B363,B371,B379,B411,B415)</f>
        <v>79</v>
      </c>
      <c r="C309" s="429">
        <f>'4 Site'!C6</f>
        <v>0</v>
      </c>
      <c r="D309" s="857" t="e">
        <f>'4 Site'!#REF!</f>
        <v>#REF!</v>
      </c>
      <c r="E309" s="857" t="e">
        <f>'4 Site'!#REF!</f>
        <v>#REF!</v>
      </c>
      <c r="F309" s="857" t="e">
        <f>'4 Site'!#REF!</f>
        <v>#REF!</v>
      </c>
      <c r="G309" s="2394"/>
      <c r="H309" s="2394"/>
      <c r="I309" s="2394"/>
      <c r="J309" s="2394"/>
      <c r="K309" s="2495"/>
    </row>
    <row r="310" spans="1:11" x14ac:dyDescent="0.15">
      <c r="A310" s="957"/>
      <c r="B310" s="958"/>
      <c r="C310" s="959"/>
      <c r="D310" s="959"/>
      <c r="E310" s="960"/>
      <c r="F310" s="961"/>
      <c r="G310" s="2471" t="s">
        <v>828</v>
      </c>
      <c r="H310" s="2461"/>
      <c r="I310" s="2461"/>
      <c r="J310" s="2500"/>
      <c r="K310" s="981"/>
    </row>
    <row r="311" spans="1:11" x14ac:dyDescent="0.15">
      <c r="A311" s="962"/>
      <c r="B311" s="963"/>
      <c r="C311" s="963"/>
      <c r="D311" s="964"/>
      <c r="E311" s="965"/>
      <c r="F311" s="966"/>
      <c r="G311" s="1979" t="s">
        <v>1172</v>
      </c>
      <c r="H311" s="1971"/>
      <c r="I311" s="1971"/>
      <c r="J311" s="2047"/>
      <c r="K311" s="818"/>
    </row>
    <row r="312" spans="1:11" ht="30" x14ac:dyDescent="0.15">
      <c r="A312" s="858" t="s">
        <v>39</v>
      </c>
      <c r="B312" s="318" t="s">
        <v>58</v>
      </c>
      <c r="C312" s="809">
        <f>'4 Site'!C9</f>
        <v>0</v>
      </c>
      <c r="D312" s="2405" t="e">
        <f>'4 Site'!#REF!</f>
        <v>#REF!</v>
      </c>
      <c r="E312" s="2405" t="e">
        <f>'4 Site'!#REF!</f>
        <v>#REF!</v>
      </c>
      <c r="F312" s="2405" t="e">
        <f>'4 Site'!#REF!</f>
        <v>#REF!</v>
      </c>
      <c r="G312" s="1864" t="s">
        <v>1486</v>
      </c>
      <c r="H312" s="1864"/>
      <c r="I312" s="1864" t="s">
        <v>789</v>
      </c>
      <c r="J312" s="1864"/>
      <c r="K312" s="992" t="s">
        <v>1487</v>
      </c>
    </row>
    <row r="313" spans="1:11" x14ac:dyDescent="0.15">
      <c r="A313" s="862" t="s">
        <v>594</v>
      </c>
      <c r="B313" s="863">
        <v>3</v>
      </c>
      <c r="C313" s="864">
        <f>'4 Site'!C10</f>
        <v>0</v>
      </c>
      <c r="D313" s="865" t="e">
        <f>'4 Site'!#REF!</f>
        <v>#REF!</v>
      </c>
      <c r="E313" s="865" t="e">
        <f>'4 Site'!#REF!</f>
        <v>#REF!</v>
      </c>
      <c r="F313" s="865" t="e">
        <f>'4 Site'!#REF!</f>
        <v>#REF!</v>
      </c>
      <c r="G313" s="1941" t="s">
        <v>790</v>
      </c>
      <c r="H313" s="1941"/>
      <c r="I313" s="1941"/>
      <c r="J313" s="1941"/>
      <c r="K313" s="982"/>
    </row>
    <row r="314" spans="1:11" ht="30" x14ac:dyDescent="0.15">
      <c r="A314" s="492"/>
      <c r="B314" s="318">
        <v>3</v>
      </c>
      <c r="C314" s="1149">
        <f>'4 Site'!C11</f>
        <v>0</v>
      </c>
      <c r="D314" s="231" t="e">
        <f>'4 Site'!#REF!</f>
        <v>#REF!</v>
      </c>
      <c r="E314" s="231" t="e">
        <f>'4 Site'!#REF!</f>
        <v>#REF!</v>
      </c>
      <c r="F314" s="231" t="e">
        <f>'4 Site'!#REF!</f>
        <v>#REF!</v>
      </c>
      <c r="G314" s="1864" t="s">
        <v>792</v>
      </c>
      <c r="H314" s="1864"/>
      <c r="I314" s="1864" t="s">
        <v>791</v>
      </c>
      <c r="J314" s="1864"/>
      <c r="K314" s="983" t="s">
        <v>1488</v>
      </c>
    </row>
    <row r="315" spans="1:11" x14ac:dyDescent="0.15">
      <c r="A315" s="862" t="s">
        <v>595</v>
      </c>
      <c r="B315" s="863">
        <v>24</v>
      </c>
      <c r="C315" s="864">
        <f>'4 Site'!C12</f>
        <v>0</v>
      </c>
      <c r="D315" s="865" t="e">
        <f>'4 Site'!#REF!</f>
        <v>#REF!</v>
      </c>
      <c r="E315" s="865" t="e">
        <f>'4 Site'!#REF!</f>
        <v>#REF!</v>
      </c>
      <c r="F315" s="865" t="e">
        <f>'4 Site'!#REF!</f>
        <v>#REF!</v>
      </c>
      <c r="G315" s="1941" t="s">
        <v>5</v>
      </c>
      <c r="H315" s="1941"/>
      <c r="I315" s="1941"/>
      <c r="J315" s="1941"/>
      <c r="K315" s="982"/>
    </row>
    <row r="316" spans="1:11" ht="45" x14ac:dyDescent="0.15">
      <c r="A316" s="238" t="s">
        <v>1601</v>
      </c>
      <c r="B316" s="318">
        <v>1</v>
      </c>
      <c r="C316" s="1136">
        <f>'4 Site'!C13</f>
        <v>0</v>
      </c>
      <c r="D316" s="231" t="e">
        <f>'4 Site'!#REF!</f>
        <v>#REF!</v>
      </c>
      <c r="E316" s="231" t="e">
        <f>'4 Site'!#REF!</f>
        <v>#REF!</v>
      </c>
      <c r="F316" s="231" t="e">
        <f>'4 Site'!#REF!</f>
        <v>#REF!</v>
      </c>
      <c r="G316" s="1864" t="s">
        <v>793</v>
      </c>
      <c r="H316" s="1864"/>
      <c r="I316" s="1864" t="s">
        <v>404</v>
      </c>
      <c r="J316" s="1864"/>
      <c r="K316" s="986" t="s">
        <v>1489</v>
      </c>
    </row>
    <row r="317" spans="1:11" x14ac:dyDescent="0.15">
      <c r="A317" s="238" t="s">
        <v>1525</v>
      </c>
      <c r="B317" s="318">
        <v>1</v>
      </c>
      <c r="C317" s="1136">
        <f>'4 Site'!C14</f>
        <v>0</v>
      </c>
      <c r="D317" s="231" t="e">
        <f>'4 Site'!#REF!</f>
        <v>#REF!</v>
      </c>
      <c r="E317" s="231" t="e">
        <f>'4 Site'!#REF!</f>
        <v>#REF!</v>
      </c>
      <c r="F317" s="231" t="e">
        <f>'4 Site'!#REF!</f>
        <v>#REF!</v>
      </c>
      <c r="G317" s="1864" t="s">
        <v>606</v>
      </c>
      <c r="H317" s="1864"/>
      <c r="I317" s="1864" t="s">
        <v>794</v>
      </c>
      <c r="J317" s="1864"/>
      <c r="K317" s="993" t="s">
        <v>1651</v>
      </c>
    </row>
    <row r="318" spans="1:11" ht="30" x14ac:dyDescent="0.15">
      <c r="A318" s="238" t="s">
        <v>1526</v>
      </c>
      <c r="B318" s="318">
        <v>1</v>
      </c>
      <c r="C318" s="1136">
        <f>'4 Site'!C15</f>
        <v>0</v>
      </c>
      <c r="D318" s="231" t="e">
        <f>'4 Site'!#REF!</f>
        <v>#REF!</v>
      </c>
      <c r="E318" s="231" t="e">
        <f>'4 Site'!#REF!</f>
        <v>#REF!</v>
      </c>
      <c r="F318" s="231" t="e">
        <f>'4 Site'!#REF!</f>
        <v>#REF!</v>
      </c>
      <c r="G318" s="1864" t="s">
        <v>605</v>
      </c>
      <c r="H318" s="1864"/>
      <c r="I318" s="1864" t="s">
        <v>795</v>
      </c>
      <c r="J318" s="1864"/>
      <c r="K318" s="983" t="s">
        <v>1748</v>
      </c>
    </row>
    <row r="319" spans="1:11" ht="30" x14ac:dyDescent="0.15">
      <c r="A319" s="238" t="s">
        <v>1527</v>
      </c>
      <c r="B319" s="318">
        <v>3</v>
      </c>
      <c r="C319" s="1149">
        <f>'4 Site'!C16</f>
        <v>0</v>
      </c>
      <c r="D319" s="231" t="e">
        <f>'4 Site'!#REF!</f>
        <v>#REF!</v>
      </c>
      <c r="E319" s="231" t="e">
        <f>'4 Site'!#REF!</f>
        <v>#REF!</v>
      </c>
      <c r="F319" s="231" t="e">
        <f>'4 Site'!#REF!</f>
        <v>#REF!</v>
      </c>
      <c r="G319" s="1864" t="s">
        <v>684</v>
      </c>
      <c r="H319" s="1864"/>
      <c r="I319" s="1864" t="s">
        <v>796</v>
      </c>
      <c r="J319" s="1864"/>
      <c r="K319" s="986" t="s">
        <v>1652</v>
      </c>
    </row>
    <row r="320" spans="1:11" ht="45" x14ac:dyDescent="0.15">
      <c r="A320" s="238" t="s">
        <v>1528</v>
      </c>
      <c r="B320" s="318">
        <v>3</v>
      </c>
      <c r="C320" s="1149">
        <f>'4 Site'!C17</f>
        <v>0</v>
      </c>
      <c r="D320" s="231" t="e">
        <f>'4 Site'!#REF!</f>
        <v>#REF!</v>
      </c>
      <c r="E320" s="231" t="e">
        <f>'4 Site'!#REF!</f>
        <v>#REF!</v>
      </c>
      <c r="F320" s="231" t="e">
        <f>'4 Site'!#REF!</f>
        <v>#REF!</v>
      </c>
      <c r="G320" s="1864" t="s">
        <v>6</v>
      </c>
      <c r="H320" s="1864"/>
      <c r="I320" s="1864" t="s">
        <v>797</v>
      </c>
      <c r="J320" s="1864"/>
      <c r="K320" s="983" t="s">
        <v>1490</v>
      </c>
    </row>
    <row r="321" spans="1:11" ht="45" x14ac:dyDescent="0.15">
      <c r="A321" s="238" t="s">
        <v>1529</v>
      </c>
      <c r="B321" s="1071">
        <v>4</v>
      </c>
      <c r="C321" s="1136">
        <f>'4 Site'!C18</f>
        <v>0</v>
      </c>
      <c r="D321" s="1144" t="e">
        <f>'4 Site'!#REF!</f>
        <v>#REF!</v>
      </c>
      <c r="E321" s="1144" t="e">
        <f>'4 Site'!#REF!</f>
        <v>#REF!</v>
      </c>
      <c r="F321" s="1144" t="e">
        <f>'4 Site'!#REF!</f>
        <v>#REF!</v>
      </c>
      <c r="G321" s="1864" t="s">
        <v>1491</v>
      </c>
      <c r="H321" s="1864"/>
      <c r="I321" s="1864" t="s">
        <v>1051</v>
      </c>
      <c r="J321" s="1864"/>
      <c r="K321" s="986" t="s">
        <v>1653</v>
      </c>
    </row>
    <row r="322" spans="1:11" ht="30" x14ac:dyDescent="0.15">
      <c r="A322" s="238" t="s">
        <v>1530</v>
      </c>
      <c r="B322" s="318">
        <v>1</v>
      </c>
      <c r="C322" s="1149">
        <f>'4 Site'!C19</f>
        <v>0</v>
      </c>
      <c r="D322" s="231" t="e">
        <f>'4 Site'!#REF!</f>
        <v>#REF!</v>
      </c>
      <c r="E322" s="231" t="e">
        <f>'4 Site'!#REF!</f>
        <v>#REF!</v>
      </c>
      <c r="F322" s="231" t="e">
        <f>'4 Site'!#REF!</f>
        <v>#REF!</v>
      </c>
      <c r="G322" s="1864" t="s">
        <v>608</v>
      </c>
      <c r="H322" s="1864"/>
      <c r="I322" s="1864" t="s">
        <v>1052</v>
      </c>
      <c r="J322" s="1864"/>
      <c r="K322" s="983" t="s">
        <v>1749</v>
      </c>
    </row>
    <row r="323" spans="1:11" x14ac:dyDescent="0.15">
      <c r="A323" s="238" t="s">
        <v>1531</v>
      </c>
      <c r="B323" s="32">
        <v>10</v>
      </c>
      <c r="C323" s="541">
        <f>'4 Site'!C20</f>
        <v>0</v>
      </c>
      <c r="D323" s="231" t="e">
        <f>'4 Site'!#REF!</f>
        <v>#REF!</v>
      </c>
      <c r="E323" s="231" t="e">
        <f>'4 Site'!#REF!</f>
        <v>#REF!</v>
      </c>
      <c r="F323" s="231" t="e">
        <f>'4 Site'!#REF!</f>
        <v>#REF!</v>
      </c>
      <c r="G323" s="1864" t="s">
        <v>600</v>
      </c>
      <c r="H323" s="1864"/>
      <c r="I323" s="1864" t="s">
        <v>1492</v>
      </c>
      <c r="J323" s="1864"/>
      <c r="K323" s="2501" t="s">
        <v>1654</v>
      </c>
    </row>
    <row r="324" spans="1:11" x14ac:dyDescent="0.15">
      <c r="A324" s="2026"/>
      <c r="B324" s="2027"/>
      <c r="C324" s="2427"/>
      <c r="D324" s="2027"/>
      <c r="E324" s="2027"/>
      <c r="F324" s="2428"/>
      <c r="G324" s="1088">
        <f>'4 Site'!D21</f>
        <v>0</v>
      </c>
      <c r="H324" s="24" t="s">
        <v>601</v>
      </c>
      <c r="I324" s="1864"/>
      <c r="J324" s="1864"/>
      <c r="K324" s="2502"/>
    </row>
    <row r="325" spans="1:11" x14ac:dyDescent="0.15">
      <c r="A325" s="2431"/>
      <c r="B325" s="2504"/>
      <c r="C325" s="2505"/>
      <c r="D325" s="2506"/>
      <c r="E325" s="2506"/>
      <c r="F325" s="2506"/>
      <c r="G325" s="2030"/>
      <c r="H325" s="2032"/>
      <c r="I325" s="2030"/>
      <c r="J325" s="2031"/>
      <c r="K325" s="2502"/>
    </row>
    <row r="326" spans="1:11" x14ac:dyDescent="0.15">
      <c r="A326" s="1916"/>
      <c r="B326" s="2430"/>
      <c r="C326" s="32" t="s">
        <v>653</v>
      </c>
      <c r="D326" s="2104" t="s">
        <v>654</v>
      </c>
      <c r="E326" s="2104"/>
      <c r="F326" s="2104"/>
      <c r="G326" s="1136">
        <f>'4 Site'!D23</f>
        <v>0</v>
      </c>
      <c r="H326" s="24" t="s">
        <v>1493</v>
      </c>
      <c r="I326" s="1136">
        <f>'4 Site'!F23</f>
        <v>0</v>
      </c>
      <c r="J326" s="24" t="s">
        <v>1505</v>
      </c>
      <c r="K326" s="2502"/>
    </row>
    <row r="327" spans="1:11" x14ac:dyDescent="0.15">
      <c r="A327" s="1916"/>
      <c r="B327" s="2430"/>
      <c r="C327" s="32">
        <v>1</v>
      </c>
      <c r="D327" s="2036" t="s">
        <v>644</v>
      </c>
      <c r="E327" s="2036"/>
      <c r="F327" s="2507"/>
      <c r="G327" s="1136">
        <f>'4 Site'!D24</f>
        <v>0</v>
      </c>
      <c r="H327" s="24" t="s">
        <v>1494</v>
      </c>
      <c r="I327" s="1136">
        <f>'4 Site'!F24</f>
        <v>0</v>
      </c>
      <c r="J327" s="24" t="s">
        <v>1506</v>
      </c>
      <c r="K327" s="2502"/>
    </row>
    <row r="328" spans="1:11" x14ac:dyDescent="0.15">
      <c r="A328" s="1916"/>
      <c r="B328" s="2430"/>
      <c r="C328" s="32">
        <v>2</v>
      </c>
      <c r="D328" s="2036" t="s">
        <v>645</v>
      </c>
      <c r="E328" s="2036"/>
      <c r="F328" s="2508"/>
      <c r="G328" s="1136">
        <f>'4 Site'!D25</f>
        <v>0</v>
      </c>
      <c r="H328" s="24" t="s">
        <v>1495</v>
      </c>
      <c r="I328" s="1136">
        <f>'4 Site'!F25</f>
        <v>0</v>
      </c>
      <c r="J328" s="24" t="s">
        <v>1507</v>
      </c>
      <c r="K328" s="2502"/>
    </row>
    <row r="329" spans="1:11" x14ac:dyDescent="0.15">
      <c r="A329" s="1916"/>
      <c r="B329" s="2430"/>
      <c r="C329" s="32">
        <v>3</v>
      </c>
      <c r="D329" s="2036" t="s">
        <v>646</v>
      </c>
      <c r="E329" s="2036"/>
      <c r="F329" s="2508"/>
      <c r="G329" s="1136">
        <f>'4 Site'!D26</f>
        <v>0</v>
      </c>
      <c r="H329" s="24" t="s">
        <v>1496</v>
      </c>
      <c r="I329" s="1136">
        <f>'4 Site'!F26</f>
        <v>0</v>
      </c>
      <c r="J329" s="24" t="s">
        <v>1508</v>
      </c>
      <c r="K329" s="2502"/>
    </row>
    <row r="330" spans="1:11" x14ac:dyDescent="0.15">
      <c r="A330" s="1916"/>
      <c r="B330" s="2430"/>
      <c r="C330" s="32">
        <v>4</v>
      </c>
      <c r="D330" s="2036" t="s">
        <v>647</v>
      </c>
      <c r="E330" s="2036"/>
      <c r="F330" s="2508"/>
      <c r="G330" s="1136">
        <f>'4 Site'!D27</f>
        <v>0</v>
      </c>
      <c r="H330" s="24" t="s">
        <v>1497</v>
      </c>
      <c r="I330" s="1136">
        <f>'4 Site'!F27</f>
        <v>0</v>
      </c>
      <c r="J330" s="24" t="s">
        <v>1509</v>
      </c>
      <c r="K330" s="2502"/>
    </row>
    <row r="331" spans="1:11" x14ac:dyDescent="0.15">
      <c r="A331" s="1916"/>
      <c r="B331" s="2430"/>
      <c r="C331" s="32">
        <v>5</v>
      </c>
      <c r="D331" s="2036" t="s">
        <v>648</v>
      </c>
      <c r="E331" s="2036"/>
      <c r="F331" s="2508"/>
      <c r="G331" s="1136">
        <f>'4 Site'!D28</f>
        <v>0</v>
      </c>
      <c r="H331" s="24" t="s">
        <v>1498</v>
      </c>
      <c r="I331" s="1136">
        <f>'4 Site'!F28</f>
        <v>0</v>
      </c>
      <c r="J331" s="24" t="s">
        <v>1510</v>
      </c>
      <c r="K331" s="2502"/>
    </row>
    <row r="332" spans="1:11" x14ac:dyDescent="0.15">
      <c r="A332" s="1916"/>
      <c r="B332" s="2430"/>
      <c r="C332" s="32">
        <v>6</v>
      </c>
      <c r="D332" s="2036" t="s">
        <v>649</v>
      </c>
      <c r="E332" s="2036"/>
      <c r="F332" s="2508"/>
      <c r="G332" s="1136">
        <f>'4 Site'!D29</f>
        <v>0</v>
      </c>
      <c r="H332" s="24" t="s">
        <v>1499</v>
      </c>
      <c r="I332" s="1136">
        <f>'4 Site'!F29</f>
        <v>0</v>
      </c>
      <c r="J332" s="24" t="s">
        <v>1511</v>
      </c>
      <c r="K332" s="2502"/>
    </row>
    <row r="333" spans="1:11" x14ac:dyDescent="0.15">
      <c r="A333" s="1916"/>
      <c r="B333" s="2430"/>
      <c r="C333" s="32">
        <v>7</v>
      </c>
      <c r="D333" s="2036" t="s">
        <v>650</v>
      </c>
      <c r="E333" s="2036"/>
      <c r="F333" s="2508"/>
      <c r="G333" s="1136">
        <f>'4 Site'!D30</f>
        <v>0</v>
      </c>
      <c r="H333" s="24" t="s">
        <v>1500</v>
      </c>
      <c r="I333" s="1136">
        <f>'4 Site'!F30</f>
        <v>0</v>
      </c>
      <c r="J333" s="24" t="s">
        <v>1512</v>
      </c>
      <c r="K333" s="2502"/>
    </row>
    <row r="334" spans="1:11" x14ac:dyDescent="0.15">
      <c r="A334" s="1916"/>
      <c r="B334" s="2430"/>
      <c r="C334" s="32">
        <v>8</v>
      </c>
      <c r="D334" s="2036" t="s">
        <v>651</v>
      </c>
      <c r="E334" s="2036"/>
      <c r="F334" s="2508"/>
      <c r="G334" s="1136">
        <f>'4 Site'!D31</f>
        <v>0</v>
      </c>
      <c r="H334" s="24" t="s">
        <v>1501</v>
      </c>
      <c r="I334" s="1136">
        <f>'4 Site'!F31</f>
        <v>0</v>
      </c>
      <c r="J334" s="24" t="s">
        <v>1513</v>
      </c>
      <c r="K334" s="2502"/>
    </row>
    <row r="335" spans="1:11" x14ac:dyDescent="0.15">
      <c r="A335" s="1916"/>
      <c r="B335" s="2430"/>
      <c r="C335" s="32">
        <v>9</v>
      </c>
      <c r="D335" s="2036" t="s">
        <v>652</v>
      </c>
      <c r="E335" s="2036"/>
      <c r="F335" s="2508"/>
      <c r="G335" s="1136">
        <f>'4 Site'!D32</f>
        <v>0</v>
      </c>
      <c r="H335" s="24" t="s">
        <v>1502</v>
      </c>
      <c r="I335" s="1136">
        <f>'4 Site'!F32</f>
        <v>0</v>
      </c>
      <c r="J335" s="24" t="s">
        <v>1514</v>
      </c>
      <c r="K335" s="2502"/>
    </row>
    <row r="336" spans="1:11" x14ac:dyDescent="0.15">
      <c r="A336" s="1916"/>
      <c r="B336" s="2430"/>
      <c r="C336" s="32">
        <v>10</v>
      </c>
      <c r="D336" s="2036" t="s">
        <v>1518</v>
      </c>
      <c r="E336" s="2036"/>
      <c r="F336" s="2508"/>
      <c r="G336" s="1136">
        <f>'4 Site'!D33</f>
        <v>0</v>
      </c>
      <c r="H336" s="24" t="s">
        <v>1503</v>
      </c>
      <c r="I336" s="1154">
        <f>'4 Site'!F33</f>
        <v>0</v>
      </c>
      <c r="J336" s="24" t="s">
        <v>1515</v>
      </c>
      <c r="K336" s="2502"/>
    </row>
    <row r="337" spans="1:11" x14ac:dyDescent="0.15">
      <c r="A337" s="1916"/>
      <c r="B337" s="2430"/>
      <c r="C337" s="32"/>
      <c r="D337" s="828"/>
      <c r="E337" s="828"/>
      <c r="F337" s="2508"/>
      <c r="G337" s="1136">
        <f>'4 Site'!D34</f>
        <v>0</v>
      </c>
      <c r="H337" s="24" t="s">
        <v>1504</v>
      </c>
      <c r="I337" s="1154">
        <f>'4 Site'!F34</f>
        <v>0</v>
      </c>
      <c r="J337" s="24" t="s">
        <v>1516</v>
      </c>
      <c r="K337" s="2502"/>
    </row>
    <row r="338" spans="1:11" x14ac:dyDescent="0.15">
      <c r="A338" s="1916"/>
      <c r="B338" s="2430"/>
      <c r="C338" s="32"/>
      <c r="D338" s="828"/>
      <c r="E338" s="828"/>
      <c r="F338" s="2508"/>
      <c r="G338" s="1136">
        <f>'4 Site'!D35</f>
        <v>0</v>
      </c>
      <c r="H338" s="24"/>
      <c r="I338" s="1136">
        <f>'4 Site'!F35</f>
        <v>0</v>
      </c>
      <c r="J338" s="24" t="s">
        <v>1517</v>
      </c>
      <c r="K338" s="2502"/>
    </row>
    <row r="339" spans="1:11" ht="16" thickBot="1" x14ac:dyDescent="0.2">
      <c r="A339" s="2432"/>
      <c r="B339" s="2433"/>
      <c r="C339" s="436"/>
      <c r="D339" s="436"/>
      <c r="E339" s="436"/>
      <c r="F339" s="436"/>
      <c r="G339" s="1000"/>
      <c r="H339" s="994"/>
      <c r="I339" s="2028"/>
      <c r="J339" s="2029"/>
      <c r="K339" s="2503"/>
    </row>
    <row r="340" spans="1:11" x14ac:dyDescent="0.15">
      <c r="A340" s="855" t="s">
        <v>610</v>
      </c>
      <c r="B340" s="850">
        <v>7</v>
      </c>
      <c r="C340" s="859">
        <f>'4 Site'!C37</f>
        <v>0</v>
      </c>
      <c r="D340" s="860" t="e">
        <f>'4 Site'!#REF!</f>
        <v>#REF!</v>
      </c>
      <c r="E340" s="860" t="e">
        <f>'4 Site'!#REF!</f>
        <v>#REF!</v>
      </c>
      <c r="F340" s="860" t="e">
        <f>'4 Site'!#REF!</f>
        <v>#REF!</v>
      </c>
      <c r="G340" s="1930" t="s">
        <v>179</v>
      </c>
      <c r="H340" s="1930"/>
      <c r="I340" s="1930"/>
      <c r="J340" s="1930"/>
      <c r="K340" s="929"/>
    </row>
    <row r="341" spans="1:11" ht="45" x14ac:dyDescent="0.15">
      <c r="A341" s="238" t="s">
        <v>1532</v>
      </c>
      <c r="B341" s="318">
        <v>2</v>
      </c>
      <c r="C341" s="1136">
        <f>'4 Site'!C38</f>
        <v>0</v>
      </c>
      <c r="D341" s="231" t="e">
        <f>'4 Site'!#REF!</f>
        <v>#REF!</v>
      </c>
      <c r="E341" s="231" t="e">
        <f>'4 Site'!#REF!</f>
        <v>#REF!</v>
      </c>
      <c r="F341" s="231" t="e">
        <f>'4 Site'!#REF!</f>
        <v>#REF!</v>
      </c>
      <c r="G341" s="1864" t="s">
        <v>613</v>
      </c>
      <c r="H341" s="1864"/>
      <c r="I341" s="1864" t="s">
        <v>798</v>
      </c>
      <c r="J341" s="1864"/>
      <c r="K341" s="986" t="s">
        <v>1750</v>
      </c>
    </row>
    <row r="342" spans="1:11" ht="45" x14ac:dyDescent="0.15">
      <c r="A342" s="238" t="s">
        <v>1533</v>
      </c>
      <c r="B342" s="318">
        <v>1</v>
      </c>
      <c r="C342" s="1136">
        <f>'4 Site'!C39</f>
        <v>0</v>
      </c>
      <c r="D342" s="231" t="e">
        <f>'4 Site'!#REF!</f>
        <v>#REF!</v>
      </c>
      <c r="E342" s="231" t="e">
        <f>'4 Site'!#REF!</f>
        <v>#REF!</v>
      </c>
      <c r="F342" s="231" t="e">
        <f>'4 Site'!#REF!</f>
        <v>#REF!</v>
      </c>
      <c r="G342" s="1864" t="s">
        <v>183</v>
      </c>
      <c r="H342" s="1864"/>
      <c r="I342" s="1864" t="s">
        <v>806</v>
      </c>
      <c r="J342" s="1864"/>
      <c r="K342" s="983" t="s">
        <v>1519</v>
      </c>
    </row>
    <row r="343" spans="1:11" ht="90" x14ac:dyDescent="0.15">
      <c r="A343" s="238" t="s">
        <v>1534</v>
      </c>
      <c r="B343" s="318">
        <v>2</v>
      </c>
      <c r="C343" s="1136">
        <f>'4 Site'!C40</f>
        <v>0</v>
      </c>
      <c r="D343" s="231" t="e">
        <f>'4 Site'!#REF!</f>
        <v>#REF!</v>
      </c>
      <c r="E343" s="231" t="e">
        <f>'4 Site'!#REF!</f>
        <v>#REF!</v>
      </c>
      <c r="F343" s="231" t="e">
        <f>'4 Site'!#REF!</f>
        <v>#REF!</v>
      </c>
      <c r="G343" s="1864" t="s">
        <v>1521</v>
      </c>
      <c r="H343" s="1864"/>
      <c r="I343" s="1864" t="s">
        <v>1520</v>
      </c>
      <c r="J343" s="1864"/>
      <c r="K343" s="986" t="s">
        <v>1520</v>
      </c>
    </row>
    <row r="344" spans="1:11" x14ac:dyDescent="0.15">
      <c r="A344" s="238" t="s">
        <v>1535</v>
      </c>
      <c r="B344" s="318">
        <v>1</v>
      </c>
      <c r="C344" s="1136">
        <f>'4 Site'!C41</f>
        <v>0</v>
      </c>
      <c r="D344" s="231" t="e">
        <f>'4 Site'!#REF!</f>
        <v>#REF!</v>
      </c>
      <c r="E344" s="231" t="e">
        <f>'4 Site'!#REF!</f>
        <v>#REF!</v>
      </c>
      <c r="F344" s="231" t="e">
        <f>'4 Site'!#REF!</f>
        <v>#REF!</v>
      </c>
      <c r="G344" s="1864" t="s">
        <v>126</v>
      </c>
      <c r="H344" s="1864"/>
      <c r="I344" s="1864" t="s">
        <v>819</v>
      </c>
      <c r="J344" s="1864"/>
      <c r="K344" s="988" t="s">
        <v>1655</v>
      </c>
    </row>
    <row r="345" spans="1:11" ht="31" thickBot="1" x14ac:dyDescent="0.2">
      <c r="A345" s="241" t="s">
        <v>1536</v>
      </c>
      <c r="B345" s="836">
        <v>1</v>
      </c>
      <c r="C345" s="1143">
        <f>'4 Site'!C42</f>
        <v>0</v>
      </c>
      <c r="D345" s="320" t="e">
        <f>'4 Site'!#REF!</f>
        <v>#REF!</v>
      </c>
      <c r="E345" s="320" t="e">
        <f>'4 Site'!#REF!</f>
        <v>#REF!</v>
      </c>
      <c r="F345" s="320" t="e">
        <f>'4 Site'!#REF!</f>
        <v>#REF!</v>
      </c>
      <c r="G345" s="1925" t="s">
        <v>614</v>
      </c>
      <c r="H345" s="1925"/>
      <c r="I345" s="1925" t="s">
        <v>807</v>
      </c>
      <c r="J345" s="1925"/>
      <c r="K345" s="988" t="s">
        <v>1656</v>
      </c>
    </row>
    <row r="346" spans="1:11" x14ac:dyDescent="0.15">
      <c r="A346" s="855" t="s">
        <v>615</v>
      </c>
      <c r="B346" s="850">
        <v>12</v>
      </c>
      <c r="C346" s="859">
        <f>'4 Site'!C43</f>
        <v>0</v>
      </c>
      <c r="D346" s="860" t="e">
        <f>'4 Site'!#REF!</f>
        <v>#REF!</v>
      </c>
      <c r="E346" s="860" t="e">
        <f>'4 Site'!#REF!</f>
        <v>#REF!</v>
      </c>
      <c r="F346" s="860" t="e">
        <f>'4 Site'!#REF!</f>
        <v>#REF!</v>
      </c>
      <c r="G346" s="1930" t="s">
        <v>629</v>
      </c>
      <c r="H346" s="1930"/>
      <c r="I346" s="1930"/>
      <c r="J346" s="1930"/>
      <c r="K346" s="929"/>
    </row>
    <row r="347" spans="1:11" ht="60" x14ac:dyDescent="0.15">
      <c r="A347" s="238" t="s">
        <v>1537</v>
      </c>
      <c r="B347" s="318">
        <v>2</v>
      </c>
      <c r="C347" s="1136">
        <f>'4 Site'!C44</f>
        <v>0</v>
      </c>
      <c r="D347" s="231" t="e">
        <f>'4 Site'!#REF!</f>
        <v>#REF!</v>
      </c>
      <c r="E347" s="231" t="e">
        <f>'4 Site'!#REF!</f>
        <v>#REF!</v>
      </c>
      <c r="F347" s="231" t="e">
        <f>'4 Site'!#REF!</f>
        <v>#REF!</v>
      </c>
      <c r="G347" s="1864" t="s">
        <v>1522</v>
      </c>
      <c r="H347" s="1864"/>
      <c r="I347" s="1864" t="s">
        <v>1523</v>
      </c>
      <c r="J347" s="1864"/>
      <c r="K347" s="986" t="s">
        <v>1657</v>
      </c>
    </row>
    <row r="348" spans="1:11" x14ac:dyDescent="0.15">
      <c r="A348" s="238" t="s">
        <v>1538</v>
      </c>
      <c r="B348" s="318">
        <v>3</v>
      </c>
      <c r="C348" s="1149">
        <f>'4 Site'!C45</f>
        <v>0</v>
      </c>
      <c r="D348" s="231" t="e">
        <f>'4 Site'!#REF!</f>
        <v>#REF!</v>
      </c>
      <c r="E348" s="231" t="e">
        <f>'4 Site'!#REF!</f>
        <v>#REF!</v>
      </c>
      <c r="F348" s="231" t="e">
        <f>'4 Site'!#REF!</f>
        <v>#REF!</v>
      </c>
      <c r="G348" s="1864" t="s">
        <v>808</v>
      </c>
      <c r="H348" s="1864"/>
      <c r="I348" s="1864" t="s">
        <v>809</v>
      </c>
      <c r="J348" s="1864"/>
      <c r="K348" s="986" t="s">
        <v>1658</v>
      </c>
    </row>
    <row r="349" spans="1:11" x14ac:dyDescent="0.15">
      <c r="A349" s="238" t="s">
        <v>1539</v>
      </c>
      <c r="B349" s="318">
        <v>4</v>
      </c>
      <c r="C349" s="1095">
        <f>'4 Site'!C46</f>
        <v>0</v>
      </c>
      <c r="D349" s="291" t="e">
        <f>'4 Site'!#REF!</f>
        <v>#REF!</v>
      </c>
      <c r="E349" s="291" t="e">
        <f>'4 Site'!#REF!</f>
        <v>#REF!</v>
      </c>
      <c r="F349" s="291" t="e">
        <f>'4 Site'!#REF!</f>
        <v>#REF!</v>
      </c>
      <c r="G349" s="1864" t="s">
        <v>879</v>
      </c>
      <c r="H349" s="1864"/>
      <c r="I349" s="1864" t="s">
        <v>1524</v>
      </c>
      <c r="J349" s="1864"/>
      <c r="K349" s="2404" t="s">
        <v>1659</v>
      </c>
    </row>
    <row r="350" spans="1:11" x14ac:dyDescent="0.15">
      <c r="A350" s="967"/>
      <c r="B350" s="437"/>
      <c r="C350" s="437"/>
      <c r="D350" s="437"/>
      <c r="E350" s="439"/>
      <c r="F350" s="438"/>
      <c r="G350" s="1136">
        <f>'4 Site'!D47</f>
        <v>0</v>
      </c>
      <c r="H350" s="24" t="s">
        <v>617</v>
      </c>
      <c r="I350" s="1864"/>
      <c r="J350" s="1864"/>
      <c r="K350" s="1980"/>
    </row>
    <row r="351" spans="1:11" x14ac:dyDescent="0.2">
      <c r="A351" s="968"/>
      <c r="B351" s="373" t="s">
        <v>655</v>
      </c>
      <c r="C351" s="373" t="s">
        <v>1074</v>
      </c>
      <c r="D351" s="32"/>
      <c r="E351" s="433"/>
      <c r="F351" s="433"/>
      <c r="G351" s="2517">
        <f>'4 Site'!D48</f>
        <v>0</v>
      </c>
      <c r="H351" s="1864" t="s">
        <v>638</v>
      </c>
      <c r="I351" s="1864"/>
      <c r="J351" s="1864"/>
      <c r="K351" s="1980"/>
    </row>
    <row r="352" spans="1:11" x14ac:dyDescent="0.15">
      <c r="A352" s="969"/>
      <c r="B352" s="434"/>
      <c r="C352" s="2518"/>
      <c r="D352" s="2519"/>
      <c r="E352" s="529"/>
      <c r="F352" s="440"/>
      <c r="G352" s="2517">
        <f>'4 Site'!D49</f>
        <v>0</v>
      </c>
      <c r="H352" s="1864"/>
      <c r="I352" s="1864"/>
      <c r="J352" s="1864"/>
      <c r="K352" s="1980"/>
    </row>
    <row r="353" spans="1:11" x14ac:dyDescent="0.15">
      <c r="A353" s="970"/>
      <c r="B353" s="434">
        <v>2</v>
      </c>
      <c r="C353" s="2519" t="s">
        <v>1226</v>
      </c>
      <c r="D353" s="2519"/>
      <c r="E353" s="530"/>
      <c r="F353" s="441"/>
      <c r="G353" s="2517">
        <f>'4 Site'!D50</f>
        <v>0</v>
      </c>
      <c r="H353" s="1864" t="s">
        <v>618</v>
      </c>
      <c r="I353" s="1864"/>
      <c r="J353" s="1864"/>
      <c r="K353" s="1980"/>
    </row>
    <row r="354" spans="1:11" x14ac:dyDescent="0.15">
      <c r="A354" s="968"/>
      <c r="B354" s="434">
        <v>3</v>
      </c>
      <c r="C354" s="2519" t="s">
        <v>1227</v>
      </c>
      <c r="D354" s="2519"/>
      <c r="E354" s="531"/>
      <c r="F354" s="442"/>
      <c r="G354" s="2517">
        <f>'4 Site'!D51</f>
        <v>0</v>
      </c>
      <c r="H354" s="1864"/>
      <c r="I354" s="1864"/>
      <c r="J354" s="1864"/>
      <c r="K354" s="1980"/>
    </row>
    <row r="355" spans="1:11" x14ac:dyDescent="0.15">
      <c r="A355" s="968"/>
      <c r="B355" s="435">
        <v>4</v>
      </c>
      <c r="C355" s="2523" t="s">
        <v>1081</v>
      </c>
      <c r="D355" s="2523"/>
      <c r="E355" s="531"/>
      <c r="F355" s="442"/>
      <c r="G355" s="1136">
        <f>'4 Site'!D52</f>
        <v>0</v>
      </c>
      <c r="H355" s="24" t="s">
        <v>639</v>
      </c>
      <c r="I355" s="1864"/>
      <c r="J355" s="1864"/>
      <c r="K355" s="1980"/>
    </row>
    <row r="356" spans="1:11" x14ac:dyDescent="0.15">
      <c r="A356" s="445"/>
      <c r="B356" s="446"/>
      <c r="C356" s="532"/>
      <c r="D356" s="532"/>
      <c r="E356" s="444"/>
      <c r="F356" s="443"/>
      <c r="G356" s="1136">
        <f>'4 Site'!D53</f>
        <v>0</v>
      </c>
      <c r="H356" s="24" t="s">
        <v>619</v>
      </c>
      <c r="I356" s="1864"/>
      <c r="J356" s="1864"/>
      <c r="K356" s="1980"/>
    </row>
    <row r="357" spans="1:11" x14ac:dyDescent="0.15">
      <c r="A357" s="830"/>
      <c r="B357" s="810"/>
      <c r="C357" s="4"/>
      <c r="D357" s="811"/>
      <c r="E357" s="810"/>
      <c r="F357" s="812"/>
      <c r="G357" s="971">
        <f>'4 Site'!D54</f>
        <v>0</v>
      </c>
      <c r="H357" s="989" t="s">
        <v>620</v>
      </c>
      <c r="I357" s="1983"/>
      <c r="J357" s="1983"/>
      <c r="K357" s="1980"/>
    </row>
    <row r="358" spans="1:11" x14ac:dyDescent="0.15">
      <c r="A358" s="1968" t="s">
        <v>1580</v>
      </c>
      <c r="B358" s="2509">
        <v>3</v>
      </c>
      <c r="C358" s="2512">
        <f>'4 Site'!C60</f>
        <v>0</v>
      </c>
      <c r="D358" s="2483" t="e">
        <f>'4 Site'!#REF!</f>
        <v>#REF!</v>
      </c>
      <c r="E358" s="2483" t="e">
        <f>'4 Site'!#REF!</f>
        <v>#REF!</v>
      </c>
      <c r="F358" s="2483" t="e">
        <f>'4 Site'!#REF!</f>
        <v>#REF!</v>
      </c>
      <c r="G358" s="1864" t="s">
        <v>1766</v>
      </c>
      <c r="H358" s="1864"/>
      <c r="I358" s="1927"/>
      <c r="J358" s="2081" t="s">
        <v>1581</v>
      </c>
      <c r="K358" s="2521" t="s">
        <v>1660</v>
      </c>
    </row>
    <row r="359" spans="1:11" x14ac:dyDescent="0.15">
      <c r="A359" s="1968"/>
      <c r="B359" s="2510"/>
      <c r="C359" s="2513">
        <f>'4 Site'!C61</f>
        <v>0</v>
      </c>
      <c r="D359" s="2515" t="e">
        <f>'4 Site'!#REF!</f>
        <v>#REF!</v>
      </c>
      <c r="E359" s="2515" t="e">
        <f>'4 Site'!#REF!</f>
        <v>#REF!</v>
      </c>
      <c r="F359" s="2515" t="e">
        <f>'4 Site'!#REF!</f>
        <v>#REF!</v>
      </c>
      <c r="G359" s="318" t="s">
        <v>557</v>
      </c>
      <c r="H359" s="1864" t="s">
        <v>1582</v>
      </c>
      <c r="I359" s="1927"/>
      <c r="J359" s="1865"/>
      <c r="K359" s="1980"/>
    </row>
    <row r="360" spans="1:11" x14ac:dyDescent="0.15">
      <c r="A360" s="1968"/>
      <c r="B360" s="2510"/>
      <c r="C360" s="2513">
        <f>'4 Site'!C62</f>
        <v>0</v>
      </c>
      <c r="D360" s="2515" t="e">
        <f>'4 Site'!#REF!</f>
        <v>#REF!</v>
      </c>
      <c r="E360" s="2515" t="e">
        <f>'4 Site'!#REF!</f>
        <v>#REF!</v>
      </c>
      <c r="F360" s="2515" t="e">
        <f>'4 Site'!#REF!</f>
        <v>#REF!</v>
      </c>
      <c r="G360" s="318" t="s">
        <v>557</v>
      </c>
      <c r="H360" s="1864" t="s">
        <v>1583</v>
      </c>
      <c r="I360" s="1927"/>
      <c r="J360" s="1865"/>
      <c r="K360" s="1980"/>
    </row>
    <row r="361" spans="1:11" x14ac:dyDescent="0.15">
      <c r="A361" s="1968"/>
      <c r="B361" s="2510"/>
      <c r="C361" s="2513">
        <f>'4 Site'!C63</f>
        <v>0</v>
      </c>
      <c r="D361" s="2515" t="e">
        <f>'4 Site'!#REF!</f>
        <v>#REF!</v>
      </c>
      <c r="E361" s="2515" t="e">
        <f>'4 Site'!#REF!</f>
        <v>#REF!</v>
      </c>
      <c r="F361" s="2515" t="e">
        <f>'4 Site'!#REF!</f>
        <v>#REF!</v>
      </c>
      <c r="G361" s="318" t="s">
        <v>799</v>
      </c>
      <c r="H361" s="1864" t="s">
        <v>1584</v>
      </c>
      <c r="I361" s="1927"/>
      <c r="J361" s="1865"/>
      <c r="K361" s="1980"/>
    </row>
    <row r="362" spans="1:11" ht="16" thickBot="1" x14ac:dyDescent="0.2">
      <c r="A362" s="2050"/>
      <c r="B362" s="2511"/>
      <c r="C362" s="2514">
        <f>'4 Site'!C64</f>
        <v>0</v>
      </c>
      <c r="D362" s="2516" t="e">
        <f>'4 Site'!#REF!</f>
        <v>#REF!</v>
      </c>
      <c r="E362" s="2516" t="e">
        <f>'4 Site'!#REF!</f>
        <v>#REF!</v>
      </c>
      <c r="F362" s="2516" t="e">
        <f>'4 Site'!#REF!</f>
        <v>#REF!</v>
      </c>
      <c r="G362" s="836" t="s">
        <v>558</v>
      </c>
      <c r="H362" s="1925" t="s">
        <v>1585</v>
      </c>
      <c r="I362" s="1986"/>
      <c r="J362" s="2520"/>
      <c r="K362" s="2522"/>
    </row>
    <row r="363" spans="1:11" x14ac:dyDescent="0.15">
      <c r="A363" s="855" t="s">
        <v>631</v>
      </c>
      <c r="B363" s="850">
        <v>4</v>
      </c>
      <c r="C363" s="859">
        <f>'4 Site'!C65</f>
        <v>0</v>
      </c>
      <c r="D363" s="860" t="e">
        <f>'4 Site'!#REF!</f>
        <v>#REF!</v>
      </c>
      <c r="E363" s="860" t="e">
        <f>'4 Site'!#REF!</f>
        <v>#REF!</v>
      </c>
      <c r="F363" s="860" t="e">
        <f>'4 Site'!#REF!</f>
        <v>#REF!</v>
      </c>
      <c r="G363" s="1930" t="s">
        <v>630</v>
      </c>
      <c r="H363" s="1930"/>
      <c r="I363" s="1930"/>
      <c r="J363" s="1930"/>
      <c r="K363" s="929"/>
    </row>
    <row r="364" spans="1:11" x14ac:dyDescent="0.15">
      <c r="A364" s="239"/>
      <c r="B364" s="318">
        <v>4</v>
      </c>
      <c r="C364" s="1090" t="str">
        <f>'4 Site'!C66</f>
        <v/>
      </c>
      <c r="D364" s="231" t="e">
        <f>'4 Site'!#REF!</f>
        <v>#REF!</v>
      </c>
      <c r="E364" s="231" t="e">
        <f>'4 Site'!#REF!</f>
        <v>#REF!</v>
      </c>
      <c r="F364" s="231" t="e">
        <f>'4 Site'!#REF!</f>
        <v>#REF!</v>
      </c>
      <c r="G364" s="1864" t="s">
        <v>634</v>
      </c>
      <c r="H364" s="1864"/>
      <c r="I364" s="1864" t="s">
        <v>1315</v>
      </c>
      <c r="J364" s="1864"/>
      <c r="K364" s="2362" t="s">
        <v>1661</v>
      </c>
    </row>
    <row r="365" spans="1:11" x14ac:dyDescent="0.2">
      <c r="A365" s="969"/>
      <c r="B365" s="373" t="s">
        <v>655</v>
      </c>
      <c r="C365" s="373" t="s">
        <v>1082</v>
      </c>
      <c r="D365" s="46"/>
      <c r="E365" s="46"/>
      <c r="F365" s="46"/>
      <c r="G365" s="1136">
        <f>'4 Site'!D67</f>
        <v>0</v>
      </c>
      <c r="H365" s="24" t="s">
        <v>632</v>
      </c>
      <c r="I365" s="1864"/>
      <c r="J365" s="1864"/>
      <c r="K365" s="2362"/>
    </row>
    <row r="366" spans="1:11" x14ac:dyDescent="0.2">
      <c r="A366" s="969"/>
      <c r="B366" s="430">
        <v>1</v>
      </c>
      <c r="C366" s="2525" t="s">
        <v>1228</v>
      </c>
      <c r="D366" s="2525"/>
      <c r="E366" s="533"/>
      <c r="F366" s="1089"/>
      <c r="G366" s="1136">
        <f>'4 Site'!D68</f>
        <v>0</v>
      </c>
      <c r="H366" s="24" t="s">
        <v>643</v>
      </c>
      <c r="I366" s="1864"/>
      <c r="J366" s="1864"/>
      <c r="K366" s="2362"/>
    </row>
    <row r="367" spans="1:11" x14ac:dyDescent="0.15">
      <c r="A367" s="969"/>
      <c r="B367" s="434">
        <v>2</v>
      </c>
      <c r="C367" s="2519" t="s">
        <v>1226</v>
      </c>
      <c r="D367" s="2519"/>
      <c r="E367" s="459"/>
      <c r="F367" s="451"/>
      <c r="G367" s="2517">
        <f>'4 Site'!D69</f>
        <v>0</v>
      </c>
      <c r="H367" s="1864" t="s">
        <v>642</v>
      </c>
      <c r="I367" s="1864"/>
      <c r="J367" s="1864"/>
      <c r="K367" s="2362"/>
    </row>
    <row r="368" spans="1:11" x14ac:dyDescent="0.15">
      <c r="A368" s="969"/>
      <c r="B368" s="434">
        <v>3</v>
      </c>
      <c r="C368" s="2519" t="s">
        <v>1227</v>
      </c>
      <c r="D368" s="2519"/>
      <c r="E368" s="459"/>
      <c r="F368" s="451"/>
      <c r="G368" s="2517">
        <f>'4 Site'!D70</f>
        <v>0</v>
      </c>
      <c r="H368" s="1864"/>
      <c r="I368" s="1864"/>
      <c r="J368" s="1864"/>
      <c r="K368" s="2362"/>
    </row>
    <row r="369" spans="1:11" x14ac:dyDescent="0.15">
      <c r="A369" s="969"/>
      <c r="B369" s="435">
        <v>4</v>
      </c>
      <c r="C369" s="2523" t="s">
        <v>1081</v>
      </c>
      <c r="D369" s="2523"/>
      <c r="E369" s="459"/>
      <c r="F369" s="451"/>
      <c r="G369" s="1136">
        <f>'4 Site'!D71</f>
        <v>0</v>
      </c>
      <c r="H369" s="24" t="s">
        <v>633</v>
      </c>
      <c r="I369" s="1864"/>
      <c r="J369" s="1864"/>
      <c r="K369" s="2362"/>
    </row>
    <row r="370" spans="1:11" ht="16" thickBot="1" x14ac:dyDescent="0.2">
      <c r="A370" s="815"/>
      <c r="B370" s="447"/>
      <c r="C370" s="452"/>
      <c r="D370" s="452"/>
      <c r="E370" s="450"/>
      <c r="F370" s="449"/>
      <c r="G370" s="1092" t="str">
        <f>'4 Site'!D72</f>
        <v/>
      </c>
      <c r="H370" s="1093" t="s">
        <v>656</v>
      </c>
      <c r="I370" s="1925"/>
      <c r="J370" s="1925"/>
      <c r="K370" s="2524"/>
    </row>
    <row r="371" spans="1:11" x14ac:dyDescent="0.15">
      <c r="A371" s="855" t="s">
        <v>635</v>
      </c>
      <c r="B371" s="850">
        <v>4</v>
      </c>
      <c r="C371" s="859">
        <f>'4 Site'!C73</f>
        <v>0</v>
      </c>
      <c r="D371" s="860" t="e">
        <f>'4 Site'!#REF!</f>
        <v>#REF!</v>
      </c>
      <c r="E371" s="860" t="e">
        <f>'4 Site'!#REF!</f>
        <v>#REF!</v>
      </c>
      <c r="F371" s="860" t="e">
        <f>'4 Site'!#REF!</f>
        <v>#REF!</v>
      </c>
      <c r="G371" s="1930" t="s">
        <v>636</v>
      </c>
      <c r="H371" s="1930"/>
      <c r="I371" s="1930"/>
      <c r="J371" s="1930"/>
      <c r="K371" s="929"/>
    </row>
    <row r="372" spans="1:11" x14ac:dyDescent="0.15">
      <c r="A372" s="453"/>
      <c r="B372" s="318">
        <v>4</v>
      </c>
      <c r="C372" s="1091" t="str">
        <f>'4 Site'!C74</f>
        <v/>
      </c>
      <c r="D372" s="291" t="e">
        <f>'4 Site'!#REF!</f>
        <v>#REF!</v>
      </c>
      <c r="E372" s="1156" t="e">
        <f>'4 Site'!#REF!</f>
        <v>#REF!</v>
      </c>
      <c r="F372" s="291" t="e">
        <f>'4 Site'!#REF!</f>
        <v>#REF!</v>
      </c>
      <c r="G372" s="1864" t="s">
        <v>637</v>
      </c>
      <c r="H372" s="1864"/>
      <c r="I372" s="1864" t="s">
        <v>1574</v>
      </c>
      <c r="J372" s="1864"/>
      <c r="K372" s="2521" t="s">
        <v>1662</v>
      </c>
    </row>
    <row r="373" spans="1:11" x14ac:dyDescent="0.2">
      <c r="A373" s="969"/>
      <c r="B373" s="373" t="s">
        <v>655</v>
      </c>
      <c r="C373" s="373" t="s">
        <v>1168</v>
      </c>
      <c r="D373" s="46"/>
      <c r="E373" s="46"/>
      <c r="F373" s="46"/>
      <c r="G373" s="1136">
        <f>'4 Site'!D75</f>
        <v>0</v>
      </c>
      <c r="H373" s="24" t="s">
        <v>685</v>
      </c>
      <c r="I373" s="1864"/>
      <c r="J373" s="1864"/>
      <c r="K373" s="1980"/>
    </row>
    <row r="374" spans="1:11" x14ac:dyDescent="0.15">
      <c r="A374" s="969"/>
      <c r="B374" s="435">
        <v>1</v>
      </c>
      <c r="C374" s="2523" t="s">
        <v>1228</v>
      </c>
      <c r="D374" s="2523"/>
      <c r="E374" s="458"/>
      <c r="F374" s="456"/>
      <c r="G374" s="2517">
        <f>'4 Site'!D76</f>
        <v>0</v>
      </c>
      <c r="H374" s="1864" t="s">
        <v>641</v>
      </c>
      <c r="I374" s="1864"/>
      <c r="J374" s="1864"/>
      <c r="K374" s="1980"/>
    </row>
    <row r="375" spans="1:11" x14ac:dyDescent="0.15">
      <c r="A375" s="969"/>
      <c r="B375" s="435">
        <v>2</v>
      </c>
      <c r="C375" s="2523" t="s">
        <v>1226</v>
      </c>
      <c r="D375" s="2523"/>
      <c r="E375" s="459"/>
      <c r="F375" s="451"/>
      <c r="G375" s="2517">
        <f>'4 Site'!D77</f>
        <v>0</v>
      </c>
      <c r="H375" s="1864"/>
      <c r="I375" s="1864"/>
      <c r="J375" s="1864"/>
      <c r="K375" s="1980"/>
    </row>
    <row r="376" spans="1:11" x14ac:dyDescent="0.15">
      <c r="A376" s="969"/>
      <c r="B376" s="434">
        <v>3</v>
      </c>
      <c r="C376" s="2519" t="s">
        <v>1227</v>
      </c>
      <c r="D376" s="2519"/>
      <c r="E376" s="459"/>
      <c r="F376" s="451"/>
      <c r="G376" s="2517">
        <f>'4 Site'!D78</f>
        <v>0</v>
      </c>
      <c r="H376" s="1864" t="s">
        <v>640</v>
      </c>
      <c r="I376" s="1864"/>
      <c r="J376" s="1864"/>
      <c r="K376" s="1980"/>
    </row>
    <row r="377" spans="1:11" x14ac:dyDescent="0.15">
      <c r="A377" s="969"/>
      <c r="B377" s="435">
        <v>4</v>
      </c>
      <c r="C377" s="2523" t="s">
        <v>1081</v>
      </c>
      <c r="D377" s="2523"/>
      <c r="E377" s="459"/>
      <c r="F377" s="451"/>
      <c r="G377" s="2517">
        <f>'4 Site'!D79</f>
        <v>0</v>
      </c>
      <c r="H377" s="1864"/>
      <c r="I377" s="1864"/>
      <c r="J377" s="1864"/>
      <c r="K377" s="1980"/>
    </row>
    <row r="378" spans="1:11" ht="16" thickBot="1" x14ac:dyDescent="0.2">
      <c r="A378" s="454"/>
      <c r="B378" s="448"/>
      <c r="C378" s="534"/>
      <c r="D378" s="450"/>
      <c r="E378" s="457"/>
      <c r="F378" s="455"/>
      <c r="G378" s="845" t="str">
        <f>'4 Site'!D80</f>
        <v/>
      </c>
      <c r="H378" s="990" t="s">
        <v>657</v>
      </c>
      <c r="I378" s="1925"/>
      <c r="J378" s="1925"/>
      <c r="K378" s="2522"/>
    </row>
    <row r="379" spans="1:11" x14ac:dyDescent="0.15">
      <c r="A379" s="855" t="s">
        <v>658</v>
      </c>
      <c r="B379" s="850">
        <v>18</v>
      </c>
      <c r="C379" s="859">
        <f>'4 Site'!C81</f>
        <v>0</v>
      </c>
      <c r="D379" s="860" t="e">
        <f>'4 Site'!#REF!</f>
        <v>#REF!</v>
      </c>
      <c r="E379" s="860" t="e">
        <f>'4 Site'!#REF!</f>
        <v>#REF!</v>
      </c>
      <c r="F379" s="860" t="e">
        <f>'4 Site'!#REF!</f>
        <v>#REF!</v>
      </c>
      <c r="G379" s="1930" t="s">
        <v>665</v>
      </c>
      <c r="H379" s="1930"/>
      <c r="I379" s="1930"/>
      <c r="J379" s="1930"/>
      <c r="K379" s="929"/>
    </row>
    <row r="380" spans="1:11" x14ac:dyDescent="0.15">
      <c r="A380" s="238" t="s">
        <v>1540</v>
      </c>
      <c r="B380" s="318">
        <v>3</v>
      </c>
      <c r="C380" s="541">
        <f>'4 Site'!C82</f>
        <v>0</v>
      </c>
      <c r="D380" s="291" t="e">
        <f>'4 Site'!#REF!</f>
        <v>#REF!</v>
      </c>
      <c r="E380" s="291" t="e">
        <f>'4 Site'!#REF!</f>
        <v>#REF!</v>
      </c>
      <c r="F380" s="291" t="e">
        <f>'4 Site'!#REF!</f>
        <v>#REF!</v>
      </c>
      <c r="G380" s="1864" t="s">
        <v>659</v>
      </c>
      <c r="H380" s="1864"/>
      <c r="I380" s="1996" t="s">
        <v>931</v>
      </c>
      <c r="J380" s="2046"/>
      <c r="K380" s="2521" t="s">
        <v>1575</v>
      </c>
    </row>
    <row r="381" spans="1:11" x14ac:dyDescent="0.15">
      <c r="A381" s="2044"/>
      <c r="B381" s="2045"/>
      <c r="C381" s="2045"/>
      <c r="D381" s="2045"/>
      <c r="E381" s="2045"/>
      <c r="F381" s="2045"/>
      <c r="G381" s="1157">
        <f>'4 Site'!D83</f>
        <v>0</v>
      </c>
      <c r="H381" s="24" t="s">
        <v>663</v>
      </c>
      <c r="I381" s="1979"/>
      <c r="J381" s="2047"/>
      <c r="K381" s="1980"/>
    </row>
    <row r="382" spans="1:11" x14ac:dyDescent="0.15">
      <c r="A382" s="2044"/>
      <c r="B382" s="2045"/>
      <c r="C382" s="2045"/>
      <c r="D382" s="2045"/>
      <c r="E382" s="2045"/>
      <c r="F382" s="2045"/>
      <c r="G382" s="32" t="s">
        <v>557</v>
      </c>
      <c r="H382" s="793" t="s">
        <v>1229</v>
      </c>
      <c r="I382" s="2067"/>
      <c r="J382" s="2068"/>
      <c r="K382" s="1980"/>
    </row>
    <row r="383" spans="1:11" x14ac:dyDescent="0.15">
      <c r="A383" s="2044"/>
      <c r="B383" s="2045"/>
      <c r="C383" s="2045"/>
      <c r="D383" s="2045"/>
      <c r="E383" s="2045"/>
      <c r="F383" s="2045"/>
      <c r="G383" s="32" t="s">
        <v>799</v>
      </c>
      <c r="H383" s="793" t="s">
        <v>1230</v>
      </c>
      <c r="I383" s="2067"/>
      <c r="J383" s="2068"/>
      <c r="K383" s="1980"/>
    </row>
    <row r="384" spans="1:11" x14ac:dyDescent="0.15">
      <c r="A384" s="2044"/>
      <c r="B384" s="2045"/>
      <c r="C384" s="2045"/>
      <c r="D384" s="2045"/>
      <c r="E384" s="2045"/>
      <c r="F384" s="2045"/>
      <c r="G384" s="32" t="s">
        <v>558</v>
      </c>
      <c r="H384" s="793" t="s">
        <v>1231</v>
      </c>
      <c r="I384" s="2069"/>
      <c r="J384" s="2070"/>
      <c r="K384" s="1980"/>
    </row>
    <row r="385" spans="1:11" x14ac:dyDescent="0.15">
      <c r="A385" s="238" t="s">
        <v>1541</v>
      </c>
      <c r="B385" s="318">
        <v>3</v>
      </c>
      <c r="C385" s="541">
        <f>'4 Site'!C87</f>
        <v>0</v>
      </c>
      <c r="D385" s="291" t="e">
        <f>'4 Site'!#REF!</f>
        <v>#REF!</v>
      </c>
      <c r="E385" s="291" t="e">
        <f>'4 Site'!#REF!</f>
        <v>#REF!</v>
      </c>
      <c r="F385" s="291" t="e">
        <f>'4 Site'!#REF!</f>
        <v>#REF!</v>
      </c>
      <c r="G385" s="1864" t="s">
        <v>128</v>
      </c>
      <c r="H385" s="1864"/>
      <c r="I385" s="1864"/>
      <c r="J385" s="1864"/>
      <c r="K385" s="2526" t="s">
        <v>1576</v>
      </c>
    </row>
    <row r="386" spans="1:11" x14ac:dyDescent="0.15">
      <c r="A386" s="2044"/>
      <c r="B386" s="2045"/>
      <c r="C386" s="2045"/>
      <c r="D386" s="2045"/>
      <c r="E386" s="2045"/>
      <c r="F386" s="2045"/>
      <c r="G386" s="1157">
        <f>'4 Site'!D88</f>
        <v>0</v>
      </c>
      <c r="H386" s="24" t="s">
        <v>664</v>
      </c>
      <c r="I386" s="1927"/>
      <c r="J386" s="1932"/>
      <c r="K386" s="1980"/>
    </row>
    <row r="387" spans="1:11" x14ac:dyDescent="0.15">
      <c r="A387" s="2044"/>
      <c r="B387" s="2045"/>
      <c r="C387" s="2045"/>
      <c r="D387" s="2045"/>
      <c r="E387" s="2045"/>
      <c r="F387" s="2045"/>
      <c r="G387" s="32" t="s">
        <v>557</v>
      </c>
      <c r="H387" s="793" t="s">
        <v>1232</v>
      </c>
      <c r="I387" s="9"/>
      <c r="J387" s="24"/>
      <c r="K387" s="1980"/>
    </row>
    <row r="388" spans="1:11" x14ac:dyDescent="0.15">
      <c r="A388" s="2044"/>
      <c r="B388" s="2045"/>
      <c r="C388" s="2045"/>
      <c r="D388" s="2045"/>
      <c r="E388" s="2045"/>
      <c r="F388" s="2045"/>
      <c r="G388" s="32" t="s">
        <v>799</v>
      </c>
      <c r="H388" s="793" t="s">
        <v>1233</v>
      </c>
      <c r="I388" s="9"/>
      <c r="J388" s="24"/>
      <c r="K388" s="1980"/>
    </row>
    <row r="389" spans="1:11" x14ac:dyDescent="0.15">
      <c r="A389" s="2044"/>
      <c r="B389" s="2045"/>
      <c r="C389" s="2045"/>
      <c r="D389" s="2045"/>
      <c r="E389" s="2045"/>
      <c r="F389" s="2045"/>
      <c r="G389" s="32" t="s">
        <v>558</v>
      </c>
      <c r="H389" s="793" t="s">
        <v>1234</v>
      </c>
      <c r="I389" s="9"/>
      <c r="J389" s="24"/>
      <c r="K389" s="2035"/>
    </row>
    <row r="390" spans="1:11" x14ac:dyDescent="0.15">
      <c r="A390" s="238" t="s">
        <v>1542</v>
      </c>
      <c r="B390" s="318">
        <v>3</v>
      </c>
      <c r="C390" s="541">
        <f>'4 Site'!C92</f>
        <v>0</v>
      </c>
      <c r="D390" s="291" t="e">
        <f>'4 Site'!#REF!</f>
        <v>#REF!</v>
      </c>
      <c r="E390" s="291" t="e">
        <f>'4 Site'!#REF!</f>
        <v>#REF!</v>
      </c>
      <c r="F390" s="291" t="e">
        <f>'4 Site'!#REF!</f>
        <v>#REF!</v>
      </c>
      <c r="G390" s="1864" t="s">
        <v>666</v>
      </c>
      <c r="H390" s="1864"/>
      <c r="I390" s="1996" t="s">
        <v>810</v>
      </c>
      <c r="J390" s="2046"/>
      <c r="K390" s="2521" t="s">
        <v>1663</v>
      </c>
    </row>
    <row r="391" spans="1:11" x14ac:dyDescent="0.15">
      <c r="A391" s="2044"/>
      <c r="B391" s="2045"/>
      <c r="C391" s="2045"/>
      <c r="D391" s="2045"/>
      <c r="E391" s="2045"/>
      <c r="F391" s="2045"/>
      <c r="G391" s="1157">
        <f>'4 Site'!D93</f>
        <v>0</v>
      </c>
      <c r="H391" s="24" t="s">
        <v>667</v>
      </c>
      <c r="I391" s="1979"/>
      <c r="J391" s="2047"/>
      <c r="K391" s="1980"/>
    </row>
    <row r="392" spans="1:11" x14ac:dyDescent="0.15">
      <c r="A392" s="2044"/>
      <c r="B392" s="2045"/>
      <c r="C392" s="2045"/>
      <c r="D392" s="2045"/>
      <c r="E392" s="2045"/>
      <c r="F392" s="2045"/>
      <c r="G392" s="32" t="s">
        <v>557</v>
      </c>
      <c r="H392" s="24" t="s">
        <v>1235</v>
      </c>
      <c r="I392" s="2004"/>
      <c r="J392" s="2062"/>
      <c r="K392" s="1980"/>
    </row>
    <row r="393" spans="1:11" x14ac:dyDescent="0.15">
      <c r="A393" s="2044"/>
      <c r="B393" s="2045"/>
      <c r="C393" s="2045"/>
      <c r="D393" s="2045"/>
      <c r="E393" s="2045"/>
      <c r="F393" s="2045"/>
      <c r="G393" s="32" t="s">
        <v>799</v>
      </c>
      <c r="H393" s="24" t="s">
        <v>1236</v>
      </c>
      <c r="I393" s="2004"/>
      <c r="J393" s="2062"/>
      <c r="K393" s="1980"/>
    </row>
    <row r="394" spans="1:11" x14ac:dyDescent="0.15">
      <c r="A394" s="2044"/>
      <c r="B394" s="2045"/>
      <c r="C394" s="2045"/>
      <c r="D394" s="2045"/>
      <c r="E394" s="2045"/>
      <c r="F394" s="2045"/>
      <c r="G394" s="32" t="s">
        <v>558</v>
      </c>
      <c r="H394" s="24" t="s">
        <v>1237</v>
      </c>
      <c r="I394" s="2005"/>
      <c r="J394" s="2063"/>
      <c r="K394" s="2035"/>
    </row>
    <row r="395" spans="1:11" x14ac:dyDescent="0.15">
      <c r="A395" s="238" t="s">
        <v>1543</v>
      </c>
      <c r="B395" s="318">
        <v>3</v>
      </c>
      <c r="C395" s="541">
        <f>'4 Site'!C97</f>
        <v>0</v>
      </c>
      <c r="D395" s="291" t="e">
        <f>'4 Site'!#REF!</f>
        <v>#REF!</v>
      </c>
      <c r="E395" s="291" t="e">
        <f>'4 Site'!#REF!</f>
        <v>#REF!</v>
      </c>
      <c r="F395" s="291" t="e">
        <f>'4 Site'!#REF!</f>
        <v>#REF!</v>
      </c>
      <c r="G395" s="1864" t="s">
        <v>811</v>
      </c>
      <c r="H395" s="1864"/>
      <c r="I395" s="1864" t="s">
        <v>812</v>
      </c>
      <c r="J395" s="1864"/>
      <c r="K395" s="2521" t="s">
        <v>1664</v>
      </c>
    </row>
    <row r="396" spans="1:11" x14ac:dyDescent="0.15">
      <c r="A396" s="2044"/>
      <c r="B396" s="2045"/>
      <c r="C396" s="2045"/>
      <c r="D396" s="2045"/>
      <c r="E396" s="2045"/>
      <c r="F396" s="2045"/>
      <c r="G396" s="1157">
        <f>'4 Site'!D98</f>
        <v>0</v>
      </c>
      <c r="H396" s="24" t="s">
        <v>670</v>
      </c>
      <c r="I396" s="1864"/>
      <c r="J396" s="1864"/>
      <c r="K396" s="1980"/>
    </row>
    <row r="397" spans="1:11" x14ac:dyDescent="0.15">
      <c r="A397" s="2044"/>
      <c r="B397" s="2045"/>
      <c r="C397" s="2045"/>
      <c r="D397" s="2045"/>
      <c r="E397" s="2045"/>
      <c r="F397" s="2045"/>
      <c r="G397" s="32" t="s">
        <v>557</v>
      </c>
      <c r="H397" s="24" t="s">
        <v>1238</v>
      </c>
      <c r="I397" s="1864"/>
      <c r="J397" s="1864"/>
      <c r="K397" s="1980"/>
    </row>
    <row r="398" spans="1:11" x14ac:dyDescent="0.15">
      <c r="A398" s="2044"/>
      <c r="B398" s="2045"/>
      <c r="C398" s="2045"/>
      <c r="D398" s="2045"/>
      <c r="E398" s="2045"/>
      <c r="F398" s="2045"/>
      <c r="G398" s="32" t="s">
        <v>799</v>
      </c>
      <c r="H398" s="24" t="s">
        <v>1239</v>
      </c>
      <c r="I398" s="1864"/>
      <c r="J398" s="1864"/>
      <c r="K398" s="1980"/>
    </row>
    <row r="399" spans="1:11" x14ac:dyDescent="0.15">
      <c r="A399" s="2044"/>
      <c r="B399" s="2045"/>
      <c r="C399" s="2045"/>
      <c r="D399" s="2045"/>
      <c r="E399" s="2045"/>
      <c r="F399" s="2045"/>
      <c r="G399" s="32" t="s">
        <v>558</v>
      </c>
      <c r="H399" s="24" t="s">
        <v>800</v>
      </c>
      <c r="I399" s="1864"/>
      <c r="J399" s="1864"/>
      <c r="K399" s="2035"/>
    </row>
    <row r="400" spans="1:11" x14ac:dyDescent="0.15">
      <c r="A400" s="238" t="s">
        <v>1544</v>
      </c>
      <c r="B400" s="318">
        <v>3</v>
      </c>
      <c r="C400" s="541">
        <f>'4 Site'!C102</f>
        <v>0</v>
      </c>
      <c r="D400" s="291" t="e">
        <f>'4 Site'!#REF!</f>
        <v>#REF!</v>
      </c>
      <c r="E400" s="291" t="e">
        <f>'4 Site'!#REF!</f>
        <v>#REF!</v>
      </c>
      <c r="F400" s="291" t="e">
        <f>'4 Site'!#REF!</f>
        <v>#REF!</v>
      </c>
      <c r="G400" s="1864" t="s">
        <v>133</v>
      </c>
      <c r="H400" s="1864"/>
      <c r="I400" s="1864" t="s">
        <v>813</v>
      </c>
      <c r="J400" s="1864"/>
      <c r="K400" s="2521" t="s">
        <v>1665</v>
      </c>
    </row>
    <row r="401" spans="1:11" x14ac:dyDescent="0.15">
      <c r="A401" s="2042"/>
      <c r="B401" s="2043"/>
      <c r="C401" s="2043"/>
      <c r="D401" s="2043"/>
      <c r="E401" s="2043"/>
      <c r="F401" s="2043"/>
      <c r="G401" s="1864"/>
      <c r="H401" s="1864"/>
      <c r="I401" s="1864"/>
      <c r="J401" s="1864"/>
      <c r="K401" s="1980"/>
    </row>
    <row r="402" spans="1:11" x14ac:dyDescent="0.15">
      <c r="A402" s="2042"/>
      <c r="B402" s="2043"/>
      <c r="C402" s="2043"/>
      <c r="D402" s="2043"/>
      <c r="E402" s="2043"/>
      <c r="F402" s="2043"/>
      <c r="G402" s="1136">
        <f>'4 Site'!D104</f>
        <v>0</v>
      </c>
      <c r="H402" s="24" t="s">
        <v>617</v>
      </c>
      <c r="I402" s="1864"/>
      <c r="J402" s="1864"/>
      <c r="K402" s="1980"/>
    </row>
    <row r="403" spans="1:11" x14ac:dyDescent="0.15">
      <c r="A403" s="2042"/>
      <c r="B403" s="2043"/>
      <c r="C403" s="2043"/>
      <c r="D403" s="2043"/>
      <c r="E403" s="2043"/>
      <c r="F403" s="2043"/>
      <c r="G403" s="1136">
        <f>'4 Site'!D105</f>
        <v>0</v>
      </c>
      <c r="H403" s="24" t="s">
        <v>672</v>
      </c>
      <c r="I403" s="9" t="s">
        <v>557</v>
      </c>
      <c r="J403" s="24" t="s">
        <v>1240</v>
      </c>
      <c r="K403" s="1980"/>
    </row>
    <row r="404" spans="1:11" x14ac:dyDescent="0.15">
      <c r="A404" s="2042"/>
      <c r="B404" s="2043"/>
      <c r="C404" s="2043"/>
      <c r="D404" s="2043"/>
      <c r="E404" s="2043"/>
      <c r="F404" s="2043"/>
      <c r="G404" s="2080" t="str">
        <f>'4 Site'!D106</f>
        <v xml:space="preserve"> </v>
      </c>
      <c r="H404" s="1907" t="s">
        <v>673</v>
      </c>
      <c r="I404" s="9" t="s">
        <v>799</v>
      </c>
      <c r="J404" s="24" t="s">
        <v>1241</v>
      </c>
      <c r="K404" s="1980"/>
    </row>
    <row r="405" spans="1:11" x14ac:dyDescent="0.15">
      <c r="A405" s="2042"/>
      <c r="B405" s="2043"/>
      <c r="C405" s="2043"/>
      <c r="D405" s="2043"/>
      <c r="E405" s="2043"/>
      <c r="F405" s="2043"/>
      <c r="G405" s="2080">
        <f>'4 Site'!D107</f>
        <v>0</v>
      </c>
      <c r="H405" s="1907"/>
      <c r="I405" s="9" t="s">
        <v>558</v>
      </c>
      <c r="J405" s="24" t="s">
        <v>1242</v>
      </c>
      <c r="K405" s="2035"/>
    </row>
    <row r="406" spans="1:11" x14ac:dyDescent="0.15">
      <c r="A406" s="238" t="s">
        <v>1545</v>
      </c>
      <c r="B406" s="318">
        <v>3</v>
      </c>
      <c r="C406" s="541">
        <f>'4 Site'!C108</f>
        <v>0</v>
      </c>
      <c r="D406" s="291" t="e">
        <f>'4 Site'!#REF!</f>
        <v>#REF!</v>
      </c>
      <c r="E406" s="291" t="e">
        <f>'4 Site'!#REF!</f>
        <v>#REF!</v>
      </c>
      <c r="F406" s="291" t="e">
        <f>'4 Site'!#REF!</f>
        <v>#REF!</v>
      </c>
      <c r="G406" s="1864" t="s">
        <v>674</v>
      </c>
      <c r="H406" s="1864"/>
      <c r="I406" s="1864" t="s">
        <v>817</v>
      </c>
      <c r="J406" s="1864"/>
      <c r="K406" s="2521" t="s">
        <v>1666</v>
      </c>
    </row>
    <row r="407" spans="1:11" ht="14.5" customHeight="1" x14ac:dyDescent="0.15">
      <c r="A407" s="1968"/>
      <c r="B407" s="1908"/>
      <c r="C407" s="1908"/>
      <c r="D407" s="1908"/>
      <c r="E407" s="1908"/>
      <c r="F407" s="1908"/>
      <c r="G407" s="1158">
        <f>'4 Site'!D109</f>
        <v>0</v>
      </c>
      <c r="H407" s="991" t="s">
        <v>814</v>
      </c>
      <c r="I407" s="1864"/>
      <c r="J407" s="1864"/>
      <c r="K407" s="1980"/>
    </row>
    <row r="408" spans="1:11" ht="36.5" customHeight="1" x14ac:dyDescent="0.15">
      <c r="A408" s="1968"/>
      <c r="B408" s="1908"/>
      <c r="C408" s="1908"/>
      <c r="D408" s="1908"/>
      <c r="E408" s="1908"/>
      <c r="F408" s="1908"/>
      <c r="G408" s="32" t="s">
        <v>557</v>
      </c>
      <c r="H408" s="24" t="s">
        <v>1243</v>
      </c>
      <c r="I408" s="1864"/>
      <c r="J408" s="1864"/>
      <c r="K408" s="1980"/>
    </row>
    <row r="409" spans="1:11" x14ac:dyDescent="0.15">
      <c r="A409" s="1968"/>
      <c r="B409" s="1908"/>
      <c r="C409" s="1908"/>
      <c r="D409" s="1908"/>
      <c r="E409" s="1908"/>
      <c r="F409" s="1908"/>
      <c r="G409" s="32" t="s">
        <v>799</v>
      </c>
      <c r="H409" s="24" t="s">
        <v>1244</v>
      </c>
      <c r="I409" s="1864"/>
      <c r="J409" s="1864"/>
      <c r="K409" s="1980"/>
    </row>
    <row r="410" spans="1:11" ht="16" thickBot="1" x14ac:dyDescent="0.2">
      <c r="A410" s="2050"/>
      <c r="B410" s="2079"/>
      <c r="C410" s="2079"/>
      <c r="D410" s="2079"/>
      <c r="E410" s="2079"/>
      <c r="F410" s="2079"/>
      <c r="G410" s="76" t="s">
        <v>558</v>
      </c>
      <c r="H410" s="25" t="s">
        <v>801</v>
      </c>
      <c r="I410" s="1925"/>
      <c r="J410" s="1925"/>
      <c r="K410" s="2035"/>
    </row>
    <row r="411" spans="1:11" x14ac:dyDescent="0.15">
      <c r="A411" s="855" t="s">
        <v>675</v>
      </c>
      <c r="B411" s="850">
        <v>3</v>
      </c>
      <c r="C411" s="859">
        <f>'4 Site'!C113</f>
        <v>0</v>
      </c>
      <c r="D411" s="860" t="e">
        <f>'4 Site'!#REF!</f>
        <v>#REF!</v>
      </c>
      <c r="E411" s="860" t="e">
        <f>'4 Site'!#REF!</f>
        <v>#REF!</v>
      </c>
      <c r="F411" s="860" t="e">
        <f>'4 Site'!#REF!</f>
        <v>#REF!</v>
      </c>
      <c r="G411" s="1930" t="s">
        <v>686</v>
      </c>
      <c r="H411" s="1930"/>
      <c r="I411" s="1930"/>
      <c r="J411" s="1930"/>
      <c r="K411" s="982"/>
    </row>
    <row r="412" spans="1:11" x14ac:dyDescent="0.15">
      <c r="A412" s="238" t="s">
        <v>1546</v>
      </c>
      <c r="B412" s="318">
        <v>1</v>
      </c>
      <c r="C412" s="1136">
        <f>'4 Site'!C114</f>
        <v>0</v>
      </c>
      <c r="D412" s="231" t="e">
        <f>'4 Site'!#REF!</f>
        <v>#REF!</v>
      </c>
      <c r="E412" s="231" t="e">
        <f>'4 Site'!#REF!</f>
        <v>#REF!</v>
      </c>
      <c r="F412" s="231" t="e">
        <f>'4 Site'!#REF!</f>
        <v>#REF!</v>
      </c>
      <c r="G412" s="1864" t="s">
        <v>180</v>
      </c>
      <c r="H412" s="1864"/>
      <c r="I412" s="1864" t="s">
        <v>815</v>
      </c>
      <c r="J412" s="1864"/>
      <c r="K412" s="818" t="s">
        <v>1577</v>
      </c>
    </row>
    <row r="413" spans="1:11" ht="14.5" customHeight="1" x14ac:dyDescent="0.15">
      <c r="A413" s="238" t="s">
        <v>1547</v>
      </c>
      <c r="B413" s="318">
        <v>1</v>
      </c>
      <c r="C413" s="1136">
        <f>'4 Site'!C115</f>
        <v>0</v>
      </c>
      <c r="D413" s="231" t="e">
        <f>'4 Site'!#REF!</f>
        <v>#REF!</v>
      </c>
      <c r="E413" s="231" t="e">
        <f>'4 Site'!#REF!</f>
        <v>#REF!</v>
      </c>
      <c r="F413" s="231" t="e">
        <f>'4 Site'!#REF!</f>
        <v>#REF!</v>
      </c>
      <c r="G413" s="1864" t="s">
        <v>188</v>
      </c>
      <c r="H413" s="1864"/>
      <c r="I413" s="1864" t="s">
        <v>816</v>
      </c>
      <c r="J413" s="1864"/>
      <c r="K413" s="103" t="s">
        <v>1578</v>
      </c>
    </row>
    <row r="414" spans="1:11" ht="16" thickBot="1" x14ac:dyDescent="0.2">
      <c r="A414" s="238" t="s">
        <v>1548</v>
      </c>
      <c r="B414" s="318">
        <v>1</v>
      </c>
      <c r="C414" s="1136">
        <f>'4 Site'!C116</f>
        <v>0</v>
      </c>
      <c r="D414" s="231" t="e">
        <f>'4 Site'!#REF!</f>
        <v>#REF!</v>
      </c>
      <c r="E414" s="231" t="e">
        <f>'4 Site'!#REF!</f>
        <v>#REF!</v>
      </c>
      <c r="F414" s="231" t="e">
        <f>'4 Site'!#REF!</f>
        <v>#REF!</v>
      </c>
      <c r="G414" s="1864" t="s">
        <v>884</v>
      </c>
      <c r="H414" s="1864"/>
      <c r="I414" s="1864" t="s">
        <v>885</v>
      </c>
      <c r="J414" s="1864"/>
      <c r="K414" s="995" t="s">
        <v>1579</v>
      </c>
    </row>
    <row r="415" spans="1:11" x14ac:dyDescent="0.15">
      <c r="A415" s="855" t="s">
        <v>680</v>
      </c>
      <c r="B415" s="850">
        <v>4</v>
      </c>
      <c r="C415" s="859">
        <f>'4 Site'!C117</f>
        <v>0</v>
      </c>
      <c r="D415" s="860" t="e">
        <f>'4 Site'!#REF!</f>
        <v>#REF!</v>
      </c>
      <c r="E415" s="860" t="e">
        <f>'4 Site'!#REF!</f>
        <v>#REF!</v>
      </c>
      <c r="F415" s="860" t="e">
        <f>'4 Site'!#REF!</f>
        <v>#REF!</v>
      </c>
      <c r="G415" s="1930" t="s">
        <v>818</v>
      </c>
      <c r="H415" s="1930"/>
      <c r="I415" s="1930"/>
      <c r="J415" s="1930"/>
      <c r="K415" s="929"/>
    </row>
    <row r="416" spans="1:11" x14ac:dyDescent="0.15">
      <c r="A416" s="238" t="s">
        <v>1549</v>
      </c>
      <c r="B416" s="318">
        <v>1</v>
      </c>
      <c r="C416" s="1136">
        <f>'4 Site'!C119</f>
        <v>0</v>
      </c>
      <c r="D416" s="231" t="e">
        <f>'4 Site'!#REF!</f>
        <v>#REF!</v>
      </c>
      <c r="E416" s="231" t="e">
        <f>'4 Site'!#REF!</f>
        <v>#REF!</v>
      </c>
      <c r="F416" s="231" t="e">
        <f>'4 Site'!#REF!</f>
        <v>#REF!</v>
      </c>
      <c r="G416" s="1864" t="s">
        <v>886</v>
      </c>
      <c r="H416" s="1864"/>
      <c r="I416" s="1864" t="s">
        <v>937</v>
      </c>
      <c r="J416" s="1864"/>
      <c r="K416" s="986" t="s">
        <v>1667</v>
      </c>
    </row>
    <row r="417" spans="1:11" x14ac:dyDescent="0.15">
      <c r="A417" s="238" t="s">
        <v>1550</v>
      </c>
      <c r="B417" s="318">
        <v>1</v>
      </c>
      <c r="C417" s="1136" t="e">
        <f>'4 Site'!#REF!</f>
        <v>#REF!</v>
      </c>
      <c r="D417" s="231" t="e">
        <f>'4 Site'!#REF!</f>
        <v>#REF!</v>
      </c>
      <c r="E417" s="231" t="e">
        <f>'4 Site'!#REF!</f>
        <v>#REF!</v>
      </c>
      <c r="F417" s="231" t="e">
        <f>'4 Site'!#REF!</f>
        <v>#REF!</v>
      </c>
      <c r="G417" s="1864" t="s">
        <v>888</v>
      </c>
      <c r="H417" s="1864"/>
      <c r="I417" s="1864" t="s">
        <v>820</v>
      </c>
      <c r="J417" s="1864"/>
      <c r="K417" s="995" t="s">
        <v>1667</v>
      </c>
    </row>
    <row r="418" spans="1:11" ht="30" x14ac:dyDescent="0.15">
      <c r="A418" s="238" t="s">
        <v>1551</v>
      </c>
      <c r="B418" s="318">
        <v>1</v>
      </c>
      <c r="C418" s="1136">
        <f>'4 Site'!C120</f>
        <v>0</v>
      </c>
      <c r="D418" s="231" t="e">
        <f>'4 Site'!#REF!</f>
        <v>#REF!</v>
      </c>
      <c r="E418" s="231" t="e">
        <f>'4 Site'!#REF!</f>
        <v>#REF!</v>
      </c>
      <c r="F418" s="231" t="e">
        <f>'4 Site'!#REF!</f>
        <v>#REF!</v>
      </c>
      <c r="G418" s="1864" t="s">
        <v>887</v>
      </c>
      <c r="H418" s="1864"/>
      <c r="I418" s="1864" t="s">
        <v>1056</v>
      </c>
      <c r="J418" s="1864"/>
      <c r="K418" s="983" t="s">
        <v>1586</v>
      </c>
    </row>
    <row r="419" spans="1:11" ht="61" thickBot="1" x14ac:dyDescent="0.2">
      <c r="A419" s="241" t="s">
        <v>1552</v>
      </c>
      <c r="B419" s="836">
        <v>1</v>
      </c>
      <c r="C419" s="1143">
        <f>'4 Site'!C124</f>
        <v>0</v>
      </c>
      <c r="D419" s="320" t="e">
        <f>'4 Site'!#REF!</f>
        <v>#REF!</v>
      </c>
      <c r="E419" s="320" t="e">
        <f>'4 Site'!#REF!</f>
        <v>#REF!</v>
      </c>
      <c r="F419" s="320" t="e">
        <f>'4 Site'!#REF!</f>
        <v>#REF!</v>
      </c>
      <c r="G419" s="1925" t="s">
        <v>1587</v>
      </c>
      <c r="H419" s="1925"/>
      <c r="I419" s="1925" t="s">
        <v>1588</v>
      </c>
      <c r="J419" s="1925"/>
      <c r="K419" s="1001" t="s">
        <v>1668</v>
      </c>
    </row>
    <row r="420" spans="1:11" x14ac:dyDescent="0.15">
      <c r="A420" s="2447"/>
      <c r="B420" s="2448"/>
      <c r="C420" s="2448"/>
      <c r="D420" s="2448"/>
      <c r="E420" s="2448"/>
      <c r="F420" s="2448"/>
      <c r="G420" s="2448"/>
      <c r="H420" s="2448"/>
      <c r="I420" s="2448"/>
      <c r="J420" s="2532"/>
      <c r="K420" s="2219"/>
    </row>
    <row r="421" spans="1:11" x14ac:dyDescent="0.15">
      <c r="A421" s="369" t="s">
        <v>1086</v>
      </c>
      <c r="B421" s="2"/>
      <c r="C421" s="309"/>
      <c r="D421" s="309"/>
      <c r="E421" s="2496" t="e">
        <f>'4 Site'!#REF!</f>
        <v>#REF!</v>
      </c>
      <c r="F421" s="2496" t="e">
        <f>'4 Site'!#REF!</f>
        <v>#REF!</v>
      </c>
      <c r="G421" s="2496">
        <f>'4 Site'!D126</f>
        <v>0</v>
      </c>
      <c r="H421" s="2496">
        <f>'4 Site'!E126</f>
        <v>0</v>
      </c>
      <c r="I421" s="2496">
        <f>'4 Site'!F126</f>
        <v>0</v>
      </c>
      <c r="J421" s="2533">
        <f>'4 Site'!G126</f>
        <v>0</v>
      </c>
      <c r="K421" s="2502"/>
    </row>
    <row r="422" spans="1:11" x14ac:dyDescent="0.15">
      <c r="A422" s="369" t="s">
        <v>492</v>
      </c>
      <c r="B422" s="2"/>
      <c r="C422" s="309"/>
      <c r="D422" s="309"/>
      <c r="E422" s="2534" t="e">
        <f>'4 Site'!#REF!</f>
        <v>#REF!</v>
      </c>
      <c r="F422" s="2534" t="e">
        <f>'4 Site'!#REF!</f>
        <v>#REF!</v>
      </c>
      <c r="G422" s="2534">
        <f>'4 Site'!D127</f>
        <v>0</v>
      </c>
      <c r="H422" s="2534">
        <f>'4 Site'!E127</f>
        <v>0</v>
      </c>
      <c r="I422" s="2534">
        <f>'4 Site'!F127</f>
        <v>0</v>
      </c>
      <c r="J422" s="2535">
        <f>'4 Site'!G127</f>
        <v>0</v>
      </c>
      <c r="K422" s="2502"/>
    </row>
    <row r="423" spans="1:11" ht="16" thickBot="1" x14ac:dyDescent="0.2">
      <c r="A423" s="370" t="s">
        <v>867</v>
      </c>
      <c r="B423" s="23"/>
      <c r="C423" s="371"/>
      <c r="D423" s="371"/>
      <c r="E423" s="1910" t="e">
        <f>'4 Site'!#REF!</f>
        <v>#REF!</v>
      </c>
      <c r="F423" s="1910" t="e">
        <f>'4 Site'!#REF!</f>
        <v>#REF!</v>
      </c>
      <c r="G423" s="1910">
        <f>'4 Site'!D128</f>
        <v>0</v>
      </c>
      <c r="H423" s="1910">
        <f>'4 Site'!E128</f>
        <v>0</v>
      </c>
      <c r="I423" s="1910">
        <f>'4 Site'!F128</f>
        <v>0</v>
      </c>
      <c r="J423" s="2536">
        <f>'4 Site'!G128</f>
        <v>0</v>
      </c>
      <c r="K423" s="2503"/>
    </row>
    <row r="424" spans="1:11" x14ac:dyDescent="0.15">
      <c r="A424" s="1165"/>
      <c r="K424" s="1127"/>
    </row>
    <row r="425" spans="1:11" ht="17" thickBot="1" x14ac:dyDescent="0.2">
      <c r="A425" s="2376" t="s">
        <v>687</v>
      </c>
      <c r="B425" s="1852"/>
      <c r="C425" s="1852"/>
      <c r="D425" s="1852"/>
      <c r="E425" s="1852"/>
      <c r="F425" s="1852"/>
      <c r="G425" s="1852"/>
      <c r="H425" s="1852"/>
      <c r="I425" s="1852"/>
      <c r="J425" s="1129"/>
      <c r="K425" s="1129"/>
    </row>
    <row r="426" spans="1:11" x14ac:dyDescent="0.15">
      <c r="A426" s="1876" t="s">
        <v>508</v>
      </c>
      <c r="B426" s="1877"/>
      <c r="C426" s="2453"/>
      <c r="D426" s="2454" t="s">
        <v>507</v>
      </c>
      <c r="E426" s="2455"/>
      <c r="F426" s="2456"/>
      <c r="G426" s="2457" t="s">
        <v>688</v>
      </c>
      <c r="H426" s="2127"/>
      <c r="I426" s="2127" t="s">
        <v>360</v>
      </c>
      <c r="J426" s="2127"/>
      <c r="K426" s="2142" t="s">
        <v>1398</v>
      </c>
    </row>
    <row r="427" spans="1:11" ht="24" x14ac:dyDescent="0.15">
      <c r="A427" s="2136"/>
      <c r="B427" s="424" t="s">
        <v>176</v>
      </c>
      <c r="C427" s="844" t="s">
        <v>1167</v>
      </c>
      <c r="D427" s="359" t="s">
        <v>509</v>
      </c>
      <c r="E427" s="360" t="s">
        <v>230</v>
      </c>
      <c r="F427" s="361" t="s">
        <v>231</v>
      </c>
      <c r="G427" s="2527"/>
      <c r="H427" s="2128"/>
      <c r="I427" s="2128"/>
      <c r="J427" s="2128"/>
      <c r="K427" s="2143"/>
    </row>
    <row r="428" spans="1:11" x14ac:dyDescent="0.15">
      <c r="A428" s="2531"/>
      <c r="B428" s="945">
        <f>B433+B442+B450+B463</f>
        <v>42</v>
      </c>
      <c r="C428" s="946">
        <f>'5 Health'!C6</f>
        <v>0</v>
      </c>
      <c r="D428" s="947" t="e">
        <f>'5 Health'!#REF!</f>
        <v>#REF!</v>
      </c>
      <c r="E428" s="947" t="e">
        <f>'5 Health'!#REF!</f>
        <v>#REF!</v>
      </c>
      <c r="F428" s="947" t="e">
        <f>'5 Health'!#REF!</f>
        <v>#REF!</v>
      </c>
      <c r="G428" s="2528"/>
      <c r="H428" s="2529"/>
      <c r="I428" s="2529"/>
      <c r="J428" s="2529"/>
      <c r="K428" s="2530"/>
    </row>
    <row r="429" spans="1:11" x14ac:dyDescent="0.15">
      <c r="A429" s="1002"/>
      <c r="B429" s="1003"/>
      <c r="C429" s="1004"/>
      <c r="D429" s="1004"/>
      <c r="E429" s="1004"/>
      <c r="F429" s="1005"/>
      <c r="G429" s="2538" t="s">
        <v>828</v>
      </c>
      <c r="H429" s="2539"/>
      <c r="I429" s="2539"/>
      <c r="J429" s="2539"/>
      <c r="K429" s="1015"/>
    </row>
    <row r="430" spans="1:11" ht="90" x14ac:dyDescent="0.15">
      <c r="A430" s="1006"/>
      <c r="B430" s="832"/>
      <c r="C430" s="1007"/>
      <c r="D430" s="1007"/>
      <c r="E430" s="965"/>
      <c r="F430" s="1008"/>
      <c r="G430" s="270" t="s">
        <v>1171</v>
      </c>
      <c r="H430" s="1124"/>
      <c r="I430" s="1124"/>
      <c r="J430" s="1124"/>
      <c r="K430" s="1126"/>
    </row>
    <row r="431" spans="1:11" ht="60" x14ac:dyDescent="0.15">
      <c r="A431" s="858" t="s">
        <v>39</v>
      </c>
      <c r="B431" s="318" t="s">
        <v>58</v>
      </c>
      <c r="C431" s="809" t="str">
        <f>'5 Health'!C9</f>
        <v xml:space="preserve"> </v>
      </c>
      <c r="D431" s="2405" t="e">
        <f>'5 Health'!#REF!</f>
        <v>#REF!</v>
      </c>
      <c r="E431" s="2405" t="e">
        <f>'5 Health'!#REF!</f>
        <v>#REF!</v>
      </c>
      <c r="F431" s="2405" t="e">
        <f>'5 Health'!#REF!</f>
        <v>#REF!</v>
      </c>
      <c r="G431" s="1939" t="s">
        <v>697</v>
      </c>
      <c r="H431" s="1975"/>
      <c r="I431" s="1864" t="s">
        <v>933</v>
      </c>
      <c r="J431" s="1864"/>
      <c r="K431" s="988" t="s">
        <v>1669</v>
      </c>
    </row>
    <row r="432" spans="1:11" ht="61" thickBot="1" x14ac:dyDescent="0.2">
      <c r="A432" s="858" t="s">
        <v>41</v>
      </c>
      <c r="B432" s="318" t="s">
        <v>58</v>
      </c>
      <c r="C432" s="809" t="str">
        <f>'5 Health'!C10</f>
        <v xml:space="preserve"> </v>
      </c>
      <c r="D432" s="2402" t="e">
        <f>'5 Health'!#REF!</f>
        <v>#REF!</v>
      </c>
      <c r="E432" s="2402" t="e">
        <f>'5 Health'!#REF!</f>
        <v>#REF!</v>
      </c>
      <c r="F432" s="2402" t="e">
        <f>'5 Health'!#REF!</f>
        <v>#REF!</v>
      </c>
      <c r="G432" s="1925" t="s">
        <v>698</v>
      </c>
      <c r="H432" s="2540"/>
      <c r="I432" s="1864" t="s">
        <v>844</v>
      </c>
      <c r="J432" s="1864"/>
      <c r="K432" s="930" t="s">
        <v>1670</v>
      </c>
    </row>
    <row r="433" spans="1:11" x14ac:dyDescent="0.15">
      <c r="A433" s="862" t="s">
        <v>700</v>
      </c>
      <c r="B433" s="863">
        <v>14</v>
      </c>
      <c r="C433" s="1009">
        <f>'5 Health'!C11</f>
        <v>0</v>
      </c>
      <c r="D433" s="1010" t="e">
        <f>'5 Health'!#REF!</f>
        <v>#REF!</v>
      </c>
      <c r="E433" s="1010" t="e">
        <f>'5 Health'!#REF!</f>
        <v>#REF!</v>
      </c>
      <c r="F433" s="1010" t="e">
        <f>'5 Health'!#REF!</f>
        <v>#REF!</v>
      </c>
      <c r="G433" s="2537" t="s">
        <v>821</v>
      </c>
      <c r="H433" s="2473"/>
      <c r="I433" s="2364"/>
      <c r="J433" s="2364"/>
      <c r="K433" s="929"/>
    </row>
    <row r="434" spans="1:11" ht="45" x14ac:dyDescent="0.15">
      <c r="A434" s="238" t="s">
        <v>1553</v>
      </c>
      <c r="B434" s="318">
        <v>1</v>
      </c>
      <c r="C434" s="1149">
        <f>'5 Health'!C12</f>
        <v>0</v>
      </c>
      <c r="D434" s="231" t="e">
        <f>'5 Health'!#REF!</f>
        <v>#REF!</v>
      </c>
      <c r="E434" s="231" t="e">
        <f>'5 Health'!#REF!</f>
        <v>#REF!</v>
      </c>
      <c r="F434" s="231" t="e">
        <f>'5 Health'!#REF!</f>
        <v>#REF!</v>
      </c>
      <c r="G434" s="1864" t="s">
        <v>192</v>
      </c>
      <c r="H434" s="1864"/>
      <c r="I434" s="1864" t="s">
        <v>845</v>
      </c>
      <c r="J434" s="1927"/>
      <c r="K434" s="103" t="s">
        <v>1671</v>
      </c>
    </row>
    <row r="435" spans="1:11" ht="60" x14ac:dyDescent="0.15">
      <c r="A435" s="238" t="s">
        <v>1554</v>
      </c>
      <c r="B435" s="318">
        <v>5</v>
      </c>
      <c r="C435" s="1149">
        <f>'5 Health'!C13</f>
        <v>0</v>
      </c>
      <c r="D435" s="231" t="e">
        <f>'5 Health'!#REF!</f>
        <v>#REF!</v>
      </c>
      <c r="E435" s="231" t="e">
        <f>'5 Health'!#REF!</f>
        <v>#REF!</v>
      </c>
      <c r="F435" s="231" t="e">
        <f>'5 Health'!#REF!</f>
        <v>#REF!</v>
      </c>
      <c r="G435" s="1864" t="s">
        <v>805</v>
      </c>
      <c r="H435" s="1864"/>
      <c r="I435" s="1864" t="s">
        <v>1075</v>
      </c>
      <c r="J435" s="1927"/>
      <c r="K435" s="103" t="s">
        <v>1672</v>
      </c>
    </row>
    <row r="436" spans="1:11" ht="30" x14ac:dyDescent="0.15">
      <c r="A436" s="238" t="s">
        <v>1555</v>
      </c>
      <c r="B436" s="318">
        <v>1</v>
      </c>
      <c r="C436" s="1149">
        <f>'5 Health'!C14</f>
        <v>0</v>
      </c>
      <c r="D436" s="231" t="e">
        <f>'5 Health'!#REF!</f>
        <v>#REF!</v>
      </c>
      <c r="E436" s="231" t="e">
        <f>'5 Health'!#REF!</f>
        <v>#REF!</v>
      </c>
      <c r="F436" s="231" t="e">
        <f>'5 Health'!#REF!</f>
        <v>#REF!</v>
      </c>
      <c r="G436" s="1864" t="s">
        <v>1012</v>
      </c>
      <c r="H436" s="1864"/>
      <c r="I436" s="1864" t="s">
        <v>846</v>
      </c>
      <c r="J436" s="1927"/>
      <c r="K436" s="103" t="s">
        <v>1673</v>
      </c>
    </row>
    <row r="437" spans="1:11" ht="30" x14ac:dyDescent="0.15">
      <c r="A437" s="238" t="s">
        <v>1556</v>
      </c>
      <c r="B437" s="318">
        <v>2</v>
      </c>
      <c r="C437" s="1149">
        <f>'5 Health'!C15</f>
        <v>0</v>
      </c>
      <c r="D437" s="231" t="e">
        <f>'5 Health'!#REF!</f>
        <v>#REF!</v>
      </c>
      <c r="E437" s="231" t="e">
        <f>'5 Health'!#REF!</f>
        <v>#REF!</v>
      </c>
      <c r="F437" s="231" t="e">
        <f>'5 Health'!#REF!</f>
        <v>#REF!</v>
      </c>
      <c r="G437" s="1864" t="s">
        <v>699</v>
      </c>
      <c r="H437" s="1864"/>
      <c r="I437" s="1864" t="s">
        <v>847</v>
      </c>
      <c r="J437" s="1927"/>
      <c r="K437" s="103" t="s">
        <v>1589</v>
      </c>
    </row>
    <row r="438" spans="1:11" x14ac:dyDescent="0.15">
      <c r="A438" s="238" t="s">
        <v>1557</v>
      </c>
      <c r="B438" s="318">
        <v>2</v>
      </c>
      <c r="C438" s="1149" t="str">
        <f>'5 Health'!C16</f>
        <v xml:space="preserve"> </v>
      </c>
      <c r="D438" s="231" t="e">
        <f>'5 Health'!#REF!</f>
        <v>#REF!</v>
      </c>
      <c r="E438" s="231" t="e">
        <f>'5 Health'!#REF!</f>
        <v>#REF!</v>
      </c>
      <c r="F438" s="231" t="e">
        <f>'5 Health'!#REF!</f>
        <v>#REF!</v>
      </c>
      <c r="G438" s="1864" t="s">
        <v>264</v>
      </c>
      <c r="H438" s="1864"/>
      <c r="I438" s="1864" t="s">
        <v>848</v>
      </c>
      <c r="J438" s="1927"/>
      <c r="K438" s="103" t="s">
        <v>1729</v>
      </c>
    </row>
    <row r="439" spans="1:11" ht="60" x14ac:dyDescent="0.15">
      <c r="A439" s="238" t="s">
        <v>1558</v>
      </c>
      <c r="B439" s="318">
        <v>1</v>
      </c>
      <c r="C439" s="1149">
        <f>'5 Health'!C29</f>
        <v>0</v>
      </c>
      <c r="D439" s="231" t="e">
        <f>'5 Health'!#REF!</f>
        <v>#REF!</v>
      </c>
      <c r="E439" s="231" t="e">
        <f>'5 Health'!#REF!</f>
        <v>#REF!</v>
      </c>
      <c r="F439" s="231" t="e">
        <f>'5 Health'!#REF!</f>
        <v>#REF!</v>
      </c>
      <c r="G439" s="1864" t="s">
        <v>1015</v>
      </c>
      <c r="H439" s="1864"/>
      <c r="I439" s="1864" t="s">
        <v>1080</v>
      </c>
      <c r="J439" s="1927"/>
      <c r="K439" s="103" t="s">
        <v>1590</v>
      </c>
    </row>
    <row r="440" spans="1:11" x14ac:dyDescent="0.15">
      <c r="A440" s="238" t="s">
        <v>1559</v>
      </c>
      <c r="B440" s="318">
        <v>1</v>
      </c>
      <c r="C440" s="1149">
        <f>'5 Health'!C30</f>
        <v>0</v>
      </c>
      <c r="D440" s="231" t="e">
        <f>'5 Health'!#REF!</f>
        <v>#REF!</v>
      </c>
      <c r="E440" s="231" t="e">
        <f>'5 Health'!#REF!</f>
        <v>#REF!</v>
      </c>
      <c r="F440" s="231" t="e">
        <f>'5 Health'!#REF!</f>
        <v>#REF!</v>
      </c>
      <c r="G440" s="1864" t="s">
        <v>251</v>
      </c>
      <c r="H440" s="1864"/>
      <c r="I440" s="1864" t="s">
        <v>849</v>
      </c>
      <c r="J440" s="1927"/>
      <c r="K440" s="103" t="s">
        <v>1674</v>
      </c>
    </row>
    <row r="441" spans="1:11" ht="31" thickBot="1" x14ac:dyDescent="0.2">
      <c r="A441" s="241" t="s">
        <v>1560</v>
      </c>
      <c r="B441" s="836">
        <v>1</v>
      </c>
      <c r="C441" s="1159">
        <f>'5 Health'!C31</f>
        <v>0</v>
      </c>
      <c r="D441" s="320" t="e">
        <f>'5 Health'!#REF!</f>
        <v>#REF!</v>
      </c>
      <c r="E441" s="320" t="e">
        <f>'5 Health'!#REF!</f>
        <v>#REF!</v>
      </c>
      <c r="F441" s="320" t="e">
        <f>'5 Health'!#REF!</f>
        <v>#REF!</v>
      </c>
      <c r="G441" s="1925" t="s">
        <v>194</v>
      </c>
      <c r="H441" s="1925"/>
      <c r="I441" s="1925" t="s">
        <v>850</v>
      </c>
      <c r="J441" s="1986"/>
      <c r="K441" s="268" t="s">
        <v>1591</v>
      </c>
    </row>
    <row r="442" spans="1:11" x14ac:dyDescent="0.15">
      <c r="A442" s="855" t="s">
        <v>701</v>
      </c>
      <c r="B442" s="850">
        <v>7</v>
      </c>
      <c r="C442" s="859">
        <f>'5 Health'!C32</f>
        <v>0</v>
      </c>
      <c r="D442" s="860" t="e">
        <f>'5 Health'!#REF!</f>
        <v>#REF!</v>
      </c>
      <c r="E442" s="860" t="e">
        <f>'5 Health'!#REF!</f>
        <v>#REF!</v>
      </c>
      <c r="F442" s="860" t="e">
        <f>'5 Health'!#REF!</f>
        <v>#REF!</v>
      </c>
      <c r="G442" s="1930" t="s">
        <v>191</v>
      </c>
      <c r="H442" s="1930"/>
      <c r="I442" s="1930"/>
      <c r="J442" s="1931"/>
      <c r="K442" s="929"/>
    </row>
    <row r="443" spans="1:11" ht="45" x14ac:dyDescent="0.15">
      <c r="A443" s="238" t="s">
        <v>1561</v>
      </c>
      <c r="B443" s="318">
        <v>1</v>
      </c>
      <c r="C443" s="1149">
        <f>'5 Health'!C33</f>
        <v>0</v>
      </c>
      <c r="D443" s="231" t="e">
        <f>'5 Health'!#REF!</f>
        <v>#REF!</v>
      </c>
      <c r="E443" s="231" t="e">
        <f>'5 Health'!#REF!</f>
        <v>#REF!</v>
      </c>
      <c r="F443" s="231" t="e">
        <f>'5 Health'!#REF!</f>
        <v>#REF!</v>
      </c>
      <c r="G443" s="1864" t="s">
        <v>889</v>
      </c>
      <c r="H443" s="1864"/>
      <c r="I443" s="1864" t="s">
        <v>868</v>
      </c>
      <c r="J443" s="1927"/>
      <c r="K443" s="103" t="s">
        <v>1592</v>
      </c>
    </row>
    <row r="444" spans="1:11" ht="45" x14ac:dyDescent="0.15">
      <c r="A444" s="238" t="s">
        <v>1562</v>
      </c>
      <c r="B444" s="318">
        <v>1</v>
      </c>
      <c r="C444" s="1149">
        <f>'5 Health'!C34</f>
        <v>0</v>
      </c>
      <c r="D444" s="231" t="e">
        <f>'5 Health'!#REF!</f>
        <v>#REF!</v>
      </c>
      <c r="E444" s="231" t="e">
        <f>'5 Health'!#REF!</f>
        <v>#REF!</v>
      </c>
      <c r="F444" s="231" t="e">
        <f>'5 Health'!#REF!</f>
        <v>#REF!</v>
      </c>
      <c r="G444" s="1864" t="s">
        <v>890</v>
      </c>
      <c r="H444" s="1864"/>
      <c r="I444" s="1864" t="s">
        <v>872</v>
      </c>
      <c r="J444" s="1927"/>
      <c r="K444" s="103" t="s">
        <v>1675</v>
      </c>
    </row>
    <row r="445" spans="1:11" x14ac:dyDescent="0.15">
      <c r="A445" s="238" t="s">
        <v>1563</v>
      </c>
      <c r="B445" s="318">
        <v>1</v>
      </c>
      <c r="C445" s="1149">
        <f>'5 Health'!C35</f>
        <v>0</v>
      </c>
      <c r="D445" s="231" t="e">
        <f>'5 Health'!#REF!</f>
        <v>#REF!</v>
      </c>
      <c r="E445" s="231" t="e">
        <f>'5 Health'!#REF!</f>
        <v>#REF!</v>
      </c>
      <c r="F445" s="231" t="e">
        <f>'5 Health'!#REF!</f>
        <v>#REF!</v>
      </c>
      <c r="G445" s="1864" t="s">
        <v>891</v>
      </c>
      <c r="H445" s="1864"/>
      <c r="I445" s="1864" t="s">
        <v>851</v>
      </c>
      <c r="J445" s="1927"/>
      <c r="K445" s="103" t="s">
        <v>1676</v>
      </c>
    </row>
    <row r="446" spans="1:11" x14ac:dyDescent="0.15">
      <c r="A446" s="238" t="s">
        <v>1564</v>
      </c>
      <c r="B446" s="318">
        <v>1</v>
      </c>
      <c r="C446" s="1149">
        <f>'5 Health'!C36</f>
        <v>0</v>
      </c>
      <c r="D446" s="231" t="e">
        <f>'5 Health'!#REF!</f>
        <v>#REF!</v>
      </c>
      <c r="E446" s="231" t="e">
        <f>'5 Health'!#REF!</f>
        <v>#REF!</v>
      </c>
      <c r="F446" s="231" t="e">
        <f>'5 Health'!#REF!</f>
        <v>#REF!</v>
      </c>
      <c r="G446" s="1864" t="s">
        <v>414</v>
      </c>
      <c r="H446" s="1864"/>
      <c r="I446" s="1864" t="s">
        <v>852</v>
      </c>
      <c r="J446" s="1927"/>
      <c r="K446" s="103" t="s">
        <v>1593</v>
      </c>
    </row>
    <row r="447" spans="1:11" ht="75" x14ac:dyDescent="0.15">
      <c r="A447" s="238" t="s">
        <v>1565</v>
      </c>
      <c r="B447" s="318">
        <v>1</v>
      </c>
      <c r="C447" s="1149">
        <f>'5 Health'!C37</f>
        <v>0</v>
      </c>
      <c r="D447" s="231" t="e">
        <f>'5 Health'!#REF!</f>
        <v>#REF!</v>
      </c>
      <c r="E447" s="231" t="e">
        <f>'5 Health'!#REF!</f>
        <v>#REF!</v>
      </c>
      <c r="F447" s="231" t="e">
        <f>'5 Health'!#REF!</f>
        <v>#REF!</v>
      </c>
      <c r="G447" s="1864" t="s">
        <v>892</v>
      </c>
      <c r="H447" s="1864"/>
      <c r="I447" s="1864" t="s">
        <v>853</v>
      </c>
      <c r="J447" s="1927"/>
      <c r="K447" s="103" t="s">
        <v>1677</v>
      </c>
    </row>
    <row r="448" spans="1:11" ht="45" x14ac:dyDescent="0.15">
      <c r="A448" s="238" t="s">
        <v>1566</v>
      </c>
      <c r="B448" s="318">
        <v>1</v>
      </c>
      <c r="C448" s="1149">
        <f>'5 Health'!C38</f>
        <v>0</v>
      </c>
      <c r="D448" s="231" t="e">
        <f>'5 Health'!#REF!</f>
        <v>#REF!</v>
      </c>
      <c r="E448" s="231" t="e">
        <f>'5 Health'!#REF!</f>
        <v>#REF!</v>
      </c>
      <c r="F448" s="231" t="e">
        <f>'5 Health'!#REF!</f>
        <v>#REF!</v>
      </c>
      <c r="G448" s="1864" t="s">
        <v>893</v>
      </c>
      <c r="H448" s="1864"/>
      <c r="I448" s="1864" t="s">
        <v>854</v>
      </c>
      <c r="J448" s="1927"/>
      <c r="K448" s="103" t="s">
        <v>1678</v>
      </c>
    </row>
    <row r="449" spans="1:11" ht="16" thickBot="1" x14ac:dyDescent="0.2">
      <c r="A449" s="241" t="s">
        <v>1567</v>
      </c>
      <c r="B449" s="836">
        <v>1</v>
      </c>
      <c r="C449" s="1149">
        <f>'5 Health'!C39</f>
        <v>0</v>
      </c>
      <c r="D449" s="231" t="e">
        <f>'5 Health'!#REF!</f>
        <v>#REF!</v>
      </c>
      <c r="E449" s="231" t="e">
        <f>'5 Health'!#REF!</f>
        <v>#REF!</v>
      </c>
      <c r="F449" s="231" t="e">
        <f>'5 Health'!#REF!</f>
        <v>#REF!</v>
      </c>
      <c r="G449" s="1925" t="s">
        <v>1594</v>
      </c>
      <c r="H449" s="1925"/>
      <c r="I449" s="1925" t="s">
        <v>1595</v>
      </c>
      <c r="J449" s="1986"/>
      <c r="K449" s="268" t="s">
        <v>1596</v>
      </c>
    </row>
    <row r="450" spans="1:11" x14ac:dyDescent="0.15">
      <c r="A450" s="855" t="s">
        <v>717</v>
      </c>
      <c r="B450" s="850">
        <v>8</v>
      </c>
      <c r="C450" s="859">
        <f>'5 Health'!C41</f>
        <v>0</v>
      </c>
      <c r="D450" s="860" t="e">
        <f>'5 Health'!#REF!</f>
        <v>#REF!</v>
      </c>
      <c r="E450" s="860" t="e">
        <f>'5 Health'!#REF!</f>
        <v>#REF!</v>
      </c>
      <c r="F450" s="860" t="e">
        <f>'5 Health'!#REF!</f>
        <v>#REF!</v>
      </c>
      <c r="G450" s="1930" t="s">
        <v>718</v>
      </c>
      <c r="H450" s="1930"/>
      <c r="I450" s="1930"/>
      <c r="J450" s="1931"/>
      <c r="K450" s="929"/>
    </row>
    <row r="451" spans="1:11" x14ac:dyDescent="0.15">
      <c r="A451" s="238" t="s">
        <v>1568</v>
      </c>
      <c r="B451" s="318">
        <v>4</v>
      </c>
      <c r="C451" s="541">
        <f>'5 Health'!C42</f>
        <v>0</v>
      </c>
      <c r="D451" s="231" t="e">
        <f>'5 Health'!#REF!</f>
        <v>#REF!</v>
      </c>
      <c r="E451" s="231" t="e">
        <f>'5 Health'!#REF!</f>
        <v>#REF!</v>
      </c>
      <c r="F451" s="231" t="e">
        <f>'5 Health'!#REF!</f>
        <v>#REF!</v>
      </c>
      <c r="G451" s="1864" t="s">
        <v>162</v>
      </c>
      <c r="H451" s="1864"/>
      <c r="I451" s="1864" t="s">
        <v>869</v>
      </c>
      <c r="J451" s="1927"/>
      <c r="K451" s="2244" t="s">
        <v>1679</v>
      </c>
    </row>
    <row r="452" spans="1:11" x14ac:dyDescent="0.15">
      <c r="A452" s="2541"/>
      <c r="B452" s="2542"/>
      <c r="C452" s="2542"/>
      <c r="D452" s="2542"/>
      <c r="E452" s="2542"/>
      <c r="F452" s="2543"/>
      <c r="G452" s="1157">
        <f>'5 Health'!D43</f>
        <v>0</v>
      </c>
      <c r="H452" s="24" t="s">
        <v>720</v>
      </c>
      <c r="I452" s="1864"/>
      <c r="J452" s="1927"/>
      <c r="K452" s="2502"/>
    </row>
    <row r="453" spans="1:11" x14ac:dyDescent="0.15">
      <c r="A453" s="2544"/>
      <c r="B453" s="2545"/>
      <c r="C453" s="2545"/>
      <c r="D453" s="2545"/>
      <c r="E453" s="2545"/>
      <c r="F453" s="2546"/>
      <c r="G453" s="32" t="s">
        <v>557</v>
      </c>
      <c r="H453" s="1864" t="s">
        <v>1281</v>
      </c>
      <c r="I453" s="1864"/>
      <c r="J453" s="1927"/>
      <c r="K453" s="2502"/>
    </row>
    <row r="454" spans="1:11" x14ac:dyDescent="0.15">
      <c r="A454" s="2544"/>
      <c r="B454" s="2545"/>
      <c r="C454" s="2545"/>
      <c r="D454" s="2545"/>
      <c r="E454" s="2545"/>
      <c r="F454" s="2546"/>
      <c r="G454" s="32" t="s">
        <v>799</v>
      </c>
      <c r="H454" s="1864" t="s">
        <v>1282</v>
      </c>
      <c r="I454" s="1864"/>
      <c r="J454" s="1927"/>
      <c r="K454" s="2502"/>
    </row>
    <row r="455" spans="1:11" x14ac:dyDescent="0.15">
      <c r="A455" s="2544"/>
      <c r="B455" s="2545"/>
      <c r="C455" s="2545"/>
      <c r="D455" s="2545"/>
      <c r="E455" s="2545"/>
      <c r="F455" s="2546"/>
      <c r="G455" s="32" t="s">
        <v>558</v>
      </c>
      <c r="H455" s="1864" t="s">
        <v>1283</v>
      </c>
      <c r="I455" s="1864"/>
      <c r="J455" s="1927"/>
      <c r="K455" s="2502"/>
    </row>
    <row r="456" spans="1:11" x14ac:dyDescent="0.15">
      <c r="A456" s="2547"/>
      <c r="B456" s="2548"/>
      <c r="C456" s="2548"/>
      <c r="D456" s="2548"/>
      <c r="E456" s="2548"/>
      <c r="F456" s="2549"/>
      <c r="G456" s="32" t="s">
        <v>822</v>
      </c>
      <c r="H456" s="1864" t="s">
        <v>1284</v>
      </c>
      <c r="I456" s="1864"/>
      <c r="J456" s="1927"/>
      <c r="K456" s="2502"/>
    </row>
    <row r="457" spans="1:11" x14ac:dyDescent="0.15">
      <c r="A457" s="238" t="s">
        <v>1569</v>
      </c>
      <c r="B457" s="318">
        <v>4</v>
      </c>
      <c r="C457" s="541">
        <f>'5 Health'!C48</f>
        <v>0</v>
      </c>
      <c r="D457" s="231" t="e">
        <f>'5 Health'!#REF!</f>
        <v>#REF!</v>
      </c>
      <c r="E457" s="231" t="e">
        <f>'5 Health'!#REF!</f>
        <v>#REF!</v>
      </c>
      <c r="F457" s="231" t="e">
        <f>'5 Health'!#REF!</f>
        <v>#REF!</v>
      </c>
      <c r="G457" s="1864" t="s">
        <v>165</v>
      </c>
      <c r="H457" s="1864"/>
      <c r="I457" s="1864" t="s">
        <v>870</v>
      </c>
      <c r="J457" s="1927"/>
      <c r="K457" s="2220" t="s">
        <v>1597</v>
      </c>
    </row>
    <row r="458" spans="1:11" x14ac:dyDescent="0.15">
      <c r="A458" s="2044"/>
      <c r="B458" s="2045"/>
      <c r="C458" s="2045"/>
      <c r="D458" s="2045"/>
      <c r="E458" s="2045"/>
      <c r="F458" s="2045"/>
      <c r="G458" s="1157" t="s">
        <v>1767</v>
      </c>
      <c r="H458" s="794" t="s">
        <v>722</v>
      </c>
      <c r="I458" s="1864"/>
      <c r="J458" s="1927"/>
      <c r="K458" s="2502"/>
    </row>
    <row r="459" spans="1:11" x14ac:dyDescent="0.15">
      <c r="A459" s="2044"/>
      <c r="B459" s="2045"/>
      <c r="C459" s="2045"/>
      <c r="D459" s="2045"/>
      <c r="E459" s="2045"/>
      <c r="F459" s="2045"/>
      <c r="G459" s="32" t="s">
        <v>557</v>
      </c>
      <c r="H459" s="1864" t="s">
        <v>1285</v>
      </c>
      <c r="I459" s="1864"/>
      <c r="J459" s="1927"/>
      <c r="K459" s="2502"/>
    </row>
    <row r="460" spans="1:11" x14ac:dyDescent="0.15">
      <c r="A460" s="2044"/>
      <c r="B460" s="2045"/>
      <c r="C460" s="2045"/>
      <c r="D460" s="2045"/>
      <c r="E460" s="2045"/>
      <c r="F460" s="2045"/>
      <c r="G460" s="32" t="s">
        <v>799</v>
      </c>
      <c r="H460" s="1864" t="s">
        <v>1286</v>
      </c>
      <c r="I460" s="1864"/>
      <c r="J460" s="1927"/>
      <c r="K460" s="2502"/>
    </row>
    <row r="461" spans="1:11" x14ac:dyDescent="0.15">
      <c r="A461" s="2044"/>
      <c r="B461" s="2045"/>
      <c r="C461" s="2045"/>
      <c r="D461" s="2045"/>
      <c r="E461" s="2045"/>
      <c r="F461" s="2045"/>
      <c r="G461" s="32" t="s">
        <v>558</v>
      </c>
      <c r="H461" s="1864" t="s">
        <v>1287</v>
      </c>
      <c r="I461" s="1864"/>
      <c r="J461" s="1927"/>
      <c r="K461" s="2502"/>
    </row>
    <row r="462" spans="1:11" ht="16" thickBot="1" x14ac:dyDescent="0.2">
      <c r="A462" s="2553"/>
      <c r="B462" s="2554"/>
      <c r="C462" s="2554"/>
      <c r="D462" s="2554"/>
      <c r="E462" s="2554"/>
      <c r="F462" s="2554"/>
      <c r="G462" s="55" t="s">
        <v>822</v>
      </c>
      <c r="H462" s="1983" t="s">
        <v>1288</v>
      </c>
      <c r="I462" s="1983"/>
      <c r="J462" s="1996"/>
      <c r="K462" s="2503"/>
    </row>
    <row r="463" spans="1:11" x14ac:dyDescent="0.15">
      <c r="A463" s="855" t="s">
        <v>723</v>
      </c>
      <c r="B463" s="850">
        <v>13</v>
      </c>
      <c r="C463" s="859">
        <f>'5 Health'!C54</f>
        <v>0</v>
      </c>
      <c r="D463" s="860" t="e">
        <f>'5 Health'!#REF!</f>
        <v>#REF!</v>
      </c>
      <c r="E463" s="860" t="e">
        <f>'5 Health'!#REF!</f>
        <v>#REF!</v>
      </c>
      <c r="F463" s="860" t="e">
        <f>'5 Health'!#REF!</f>
        <v>#REF!</v>
      </c>
      <c r="G463" s="1930" t="s">
        <v>353</v>
      </c>
      <c r="H463" s="1930"/>
      <c r="I463" s="1930"/>
      <c r="J463" s="1931"/>
      <c r="K463" s="929"/>
    </row>
    <row r="464" spans="1:11" x14ac:dyDescent="0.15">
      <c r="A464" s="238" t="s">
        <v>1570</v>
      </c>
      <c r="B464" s="318">
        <v>4</v>
      </c>
      <c r="C464" s="541">
        <f>'5 Health'!C55</f>
        <v>0</v>
      </c>
      <c r="D464" s="231" t="e">
        <f>'5 Health'!#REF!</f>
        <v>#REF!</v>
      </c>
      <c r="E464" s="231" t="e">
        <f>'5 Health'!#REF!</f>
        <v>#REF!</v>
      </c>
      <c r="F464" s="231" t="e">
        <f>'5 Health'!#REF!</f>
        <v>#REF!</v>
      </c>
      <c r="G464" s="1864" t="s">
        <v>724</v>
      </c>
      <c r="H464" s="1864"/>
      <c r="I464" s="434" t="s">
        <v>557</v>
      </c>
      <c r="J464" s="1014" t="s">
        <v>1245</v>
      </c>
      <c r="K464" s="2228" t="s">
        <v>1680</v>
      </c>
    </row>
    <row r="465" spans="1:11" x14ac:dyDescent="0.15">
      <c r="A465" s="1968"/>
      <c r="B465" s="1908"/>
      <c r="C465" s="1908"/>
      <c r="D465" s="1908"/>
      <c r="E465" s="1908"/>
      <c r="F465" s="1908"/>
      <c r="G465" s="2550">
        <f>'5 Health'!D56</f>
        <v>0</v>
      </c>
      <c r="H465" s="2104" t="s">
        <v>725</v>
      </c>
      <c r="I465" s="434" t="s">
        <v>799</v>
      </c>
      <c r="J465" s="1014" t="s">
        <v>1246</v>
      </c>
      <c r="K465" s="1866"/>
    </row>
    <row r="466" spans="1:11" x14ac:dyDescent="0.15">
      <c r="A466" s="1968"/>
      <c r="B466" s="1908"/>
      <c r="C466" s="1908"/>
      <c r="D466" s="1908"/>
      <c r="E466" s="1908"/>
      <c r="F466" s="1908"/>
      <c r="G466" s="2551">
        <f>'5 Health'!D57</f>
        <v>0</v>
      </c>
      <c r="H466" s="2104"/>
      <c r="I466" s="434" t="s">
        <v>558</v>
      </c>
      <c r="J466" s="1014" t="s">
        <v>1247</v>
      </c>
      <c r="K466" s="1866"/>
    </row>
    <row r="467" spans="1:11" x14ac:dyDescent="0.15">
      <c r="A467" s="1968"/>
      <c r="B467" s="1908"/>
      <c r="C467" s="1908"/>
      <c r="D467" s="1908"/>
      <c r="E467" s="1908"/>
      <c r="F467" s="1908"/>
      <c r="G467" s="2551">
        <f>'5 Health'!D58</f>
        <v>0</v>
      </c>
      <c r="H467" s="2104"/>
      <c r="I467" s="434" t="s">
        <v>822</v>
      </c>
      <c r="J467" s="1014" t="s">
        <v>871</v>
      </c>
      <c r="K467" s="1866"/>
    </row>
    <row r="468" spans="1:11" x14ac:dyDescent="0.15">
      <c r="A468" s="1968"/>
      <c r="B468" s="1908"/>
      <c r="C468" s="1908"/>
      <c r="D468" s="1908"/>
      <c r="E468" s="1908"/>
      <c r="F468" s="1908"/>
      <c r="G468" s="2552">
        <f>'5 Health'!D59</f>
        <v>0</v>
      </c>
      <c r="H468" s="2104"/>
      <c r="I468" s="1864" t="s">
        <v>1273</v>
      </c>
      <c r="J468" s="1927"/>
      <c r="K468" s="1866"/>
    </row>
    <row r="469" spans="1:11" x14ac:dyDescent="0.15">
      <c r="A469" s="238" t="s">
        <v>1571</v>
      </c>
      <c r="B469" s="318">
        <v>4</v>
      </c>
      <c r="C469" s="541">
        <f>'5 Health'!C60</f>
        <v>0</v>
      </c>
      <c r="D469" s="231" t="e">
        <f>'5 Health'!#REF!</f>
        <v>#REF!</v>
      </c>
      <c r="E469" s="231" t="e">
        <f>'5 Health'!#REF!</f>
        <v>#REF!</v>
      </c>
      <c r="F469" s="231" t="e">
        <f>'5 Health'!#REF!</f>
        <v>#REF!</v>
      </c>
      <c r="G469" s="1864" t="s">
        <v>267</v>
      </c>
      <c r="H469" s="1864"/>
      <c r="I469" s="1864" t="s">
        <v>1076</v>
      </c>
      <c r="J469" s="1927"/>
      <c r="K469" s="2228" t="s">
        <v>1598</v>
      </c>
    </row>
    <row r="470" spans="1:11" ht="21.5" customHeight="1" x14ac:dyDescent="0.15">
      <c r="A470" s="2044"/>
      <c r="B470" s="2045"/>
      <c r="C470" s="2045"/>
      <c r="D470" s="2045"/>
      <c r="E470" s="2045"/>
      <c r="F470" s="2045"/>
      <c r="G470" s="1136">
        <f>'5 Health'!D61</f>
        <v>0</v>
      </c>
      <c r="H470" s="24" t="s">
        <v>730</v>
      </c>
      <c r="I470" s="1864"/>
      <c r="J470" s="1927"/>
      <c r="K470" s="1866"/>
    </row>
    <row r="471" spans="1:11" ht="33.5" customHeight="1" x14ac:dyDescent="0.15">
      <c r="A471" s="2044"/>
      <c r="B471" s="2045"/>
      <c r="C471" s="2045"/>
      <c r="D471" s="2045"/>
      <c r="E471" s="2045"/>
      <c r="F471" s="2045"/>
      <c r="G471" s="1864"/>
      <c r="H471" s="1864"/>
      <c r="I471" s="1864"/>
      <c r="J471" s="1927"/>
      <c r="K471" s="1866"/>
    </row>
    <row r="472" spans="1:11" x14ac:dyDescent="0.15">
      <c r="A472" s="2044"/>
      <c r="B472" s="2045"/>
      <c r="C472" s="2045"/>
      <c r="D472" s="2045"/>
      <c r="E472" s="2045"/>
      <c r="F472" s="2045"/>
      <c r="G472" s="1136">
        <f>'5 Health'!D63</f>
        <v>0</v>
      </c>
      <c r="H472" s="1864" t="s">
        <v>726</v>
      </c>
      <c r="I472" s="1864"/>
      <c r="J472" s="1927"/>
      <c r="K472" s="1866"/>
    </row>
    <row r="473" spans="1:11" x14ac:dyDescent="0.15">
      <c r="A473" s="2044"/>
      <c r="B473" s="2045"/>
      <c r="C473" s="2045"/>
      <c r="D473" s="2045"/>
      <c r="E473" s="2045"/>
      <c r="F473" s="2045"/>
      <c r="G473" s="1136">
        <f>'5 Health'!D64</f>
        <v>0</v>
      </c>
      <c r="H473" s="1864" t="s">
        <v>727</v>
      </c>
      <c r="I473" s="1864"/>
      <c r="J473" s="1927"/>
      <c r="K473" s="1866"/>
    </row>
    <row r="474" spans="1:11" x14ac:dyDescent="0.15">
      <c r="A474" s="2044"/>
      <c r="B474" s="2045"/>
      <c r="C474" s="2045"/>
      <c r="D474" s="2045"/>
      <c r="E474" s="2045"/>
      <c r="F474" s="2045"/>
      <c r="G474" s="1136">
        <f>'5 Health'!D65</f>
        <v>0</v>
      </c>
      <c r="H474" s="1864" t="s">
        <v>728</v>
      </c>
      <c r="I474" s="1864"/>
      <c r="J474" s="1927"/>
      <c r="K474" s="1866"/>
    </row>
    <row r="475" spans="1:11" x14ac:dyDescent="0.15">
      <c r="A475" s="2044"/>
      <c r="B475" s="2045"/>
      <c r="C475" s="2045"/>
      <c r="D475" s="2045"/>
      <c r="E475" s="2045"/>
      <c r="F475" s="2045"/>
      <c r="G475" s="1136">
        <f>'5 Health'!D66</f>
        <v>0</v>
      </c>
      <c r="H475" s="1864" t="s">
        <v>729</v>
      </c>
      <c r="I475" s="1864"/>
      <c r="J475" s="1927"/>
      <c r="K475" s="1866"/>
    </row>
    <row r="476" spans="1:11" x14ac:dyDescent="0.15">
      <c r="A476" s="2044"/>
      <c r="B476" s="2045"/>
      <c r="C476" s="2045"/>
      <c r="D476" s="2045"/>
      <c r="E476" s="2045"/>
      <c r="F476" s="2045"/>
      <c r="G476" s="1864"/>
      <c r="H476" s="1864"/>
      <c r="I476" s="1864"/>
      <c r="J476" s="1927"/>
      <c r="K476" s="1866"/>
    </row>
    <row r="477" spans="1:11" x14ac:dyDescent="0.15">
      <c r="A477" s="238" t="s">
        <v>1572</v>
      </c>
      <c r="B477" s="318">
        <v>4</v>
      </c>
      <c r="C477" s="541">
        <f>'5 Health'!C68</f>
        <v>0</v>
      </c>
      <c r="D477" s="291" t="e">
        <f>'5 Health'!#REF!</f>
        <v>#REF!</v>
      </c>
      <c r="E477" s="291" t="e">
        <f>'5 Health'!#REF!</f>
        <v>#REF!</v>
      </c>
      <c r="F477" s="291" t="e">
        <f>'5 Health'!#REF!</f>
        <v>#REF!</v>
      </c>
      <c r="G477" s="1864" t="s">
        <v>198</v>
      </c>
      <c r="H477" s="1864"/>
      <c r="I477" s="1864" t="s">
        <v>734</v>
      </c>
      <c r="J477" s="1927"/>
      <c r="K477" s="2228" t="s">
        <v>1681</v>
      </c>
    </row>
    <row r="478" spans="1:11" x14ac:dyDescent="0.15">
      <c r="A478" s="2044"/>
      <c r="B478" s="2045"/>
      <c r="C478" s="2045"/>
      <c r="D478" s="2045"/>
      <c r="E478" s="2045"/>
      <c r="F478" s="2045"/>
      <c r="G478" s="1157">
        <f>'5 Health'!D69</f>
        <v>0</v>
      </c>
      <c r="H478" s="24" t="s">
        <v>1356</v>
      </c>
      <c r="I478" s="1864"/>
      <c r="J478" s="1927"/>
      <c r="K478" s="1866"/>
    </row>
    <row r="479" spans="1:11" x14ac:dyDescent="0.15">
      <c r="A479" s="2044"/>
      <c r="B479" s="2045"/>
      <c r="C479" s="2045"/>
      <c r="D479" s="2045"/>
      <c r="E479" s="2045"/>
      <c r="F479" s="2045"/>
      <c r="G479" s="32" t="s">
        <v>557</v>
      </c>
      <c r="H479" s="1864" t="s">
        <v>1289</v>
      </c>
      <c r="I479" s="1864"/>
      <c r="J479" s="1927"/>
      <c r="K479" s="1866"/>
    </row>
    <row r="480" spans="1:11" x14ac:dyDescent="0.15">
      <c r="A480" s="2044"/>
      <c r="B480" s="2045"/>
      <c r="C480" s="2045"/>
      <c r="D480" s="2045"/>
      <c r="E480" s="2045"/>
      <c r="F480" s="2045"/>
      <c r="G480" s="32" t="s">
        <v>799</v>
      </c>
      <c r="H480" s="1864" t="s">
        <v>1290</v>
      </c>
      <c r="I480" s="1864"/>
      <c r="J480" s="1927"/>
      <c r="K480" s="1866"/>
    </row>
    <row r="481" spans="1:11" x14ac:dyDescent="0.15">
      <c r="A481" s="2044"/>
      <c r="B481" s="2045"/>
      <c r="C481" s="2045"/>
      <c r="D481" s="2045"/>
      <c r="E481" s="2045"/>
      <c r="F481" s="2045"/>
      <c r="G481" s="32" t="s">
        <v>558</v>
      </c>
      <c r="H481" s="1864" t="s">
        <v>1291</v>
      </c>
      <c r="I481" s="1864"/>
      <c r="J481" s="1927"/>
      <c r="K481" s="1866"/>
    </row>
    <row r="482" spans="1:11" x14ac:dyDescent="0.15">
      <c r="A482" s="2044"/>
      <c r="B482" s="2045"/>
      <c r="C482" s="2045"/>
      <c r="D482" s="2045"/>
      <c r="E482" s="2045"/>
      <c r="F482" s="2045"/>
      <c r="G482" s="32" t="s">
        <v>822</v>
      </c>
      <c r="H482" s="1864" t="s">
        <v>1292</v>
      </c>
      <c r="I482" s="1864"/>
      <c r="J482" s="1927"/>
      <c r="K482" s="1866"/>
    </row>
    <row r="483" spans="1:11" ht="31" thickBot="1" x14ac:dyDescent="0.2">
      <c r="A483" s="538" t="s">
        <v>1573</v>
      </c>
      <c r="B483" s="539">
        <v>1</v>
      </c>
      <c r="C483" s="1160">
        <f>'5 Health'!C74</f>
        <v>0</v>
      </c>
      <c r="D483" s="1155" t="e">
        <f>'5 Health'!#REF!</f>
        <v>#REF!</v>
      </c>
      <c r="E483" s="1155" t="e">
        <f>'5 Health'!#REF!</f>
        <v>#REF!</v>
      </c>
      <c r="F483" s="1155" t="e">
        <f>'5 Health'!#REF!</f>
        <v>#REF!</v>
      </c>
      <c r="G483" s="2558" t="s">
        <v>736</v>
      </c>
      <c r="H483" s="2558"/>
      <c r="I483" s="2558" t="s">
        <v>1066</v>
      </c>
      <c r="J483" s="2559"/>
      <c r="K483" s="1073" t="s">
        <v>1682</v>
      </c>
    </row>
    <row r="484" spans="1:11" x14ac:dyDescent="0.15">
      <c r="A484" s="1916"/>
      <c r="B484" s="1917"/>
      <c r="C484" s="1917"/>
      <c r="D484" s="1917"/>
      <c r="E484" s="1917"/>
      <c r="F484" s="1917"/>
      <c r="G484" s="1917"/>
      <c r="H484" s="1917"/>
      <c r="I484" s="1917"/>
      <c r="J484" s="1917"/>
      <c r="K484" s="818"/>
    </row>
    <row r="485" spans="1:11" x14ac:dyDescent="0.15">
      <c r="A485" s="369" t="s">
        <v>1086</v>
      </c>
      <c r="B485" s="2"/>
      <c r="C485" s="309"/>
      <c r="D485" s="309"/>
      <c r="E485" s="2496" t="e">
        <f>'5 Health'!#REF!</f>
        <v>#REF!</v>
      </c>
      <c r="F485" s="2496" t="e">
        <f>'5 Health'!#REF!</f>
        <v>#REF!</v>
      </c>
      <c r="G485" s="2496">
        <f>'5 Health'!D76</f>
        <v>0</v>
      </c>
      <c r="H485" s="2496">
        <f>'5 Health'!E76</f>
        <v>0</v>
      </c>
      <c r="I485" s="2496">
        <f>'5 Health'!F76</f>
        <v>0</v>
      </c>
      <c r="J485" s="2496">
        <f>'5 Health'!G76</f>
        <v>0</v>
      </c>
      <c r="K485" s="818"/>
    </row>
    <row r="486" spans="1:11" x14ac:dyDescent="0.15">
      <c r="A486" s="369" t="s">
        <v>492</v>
      </c>
      <c r="B486" s="2"/>
      <c r="C486" s="309"/>
      <c r="D486" s="309"/>
      <c r="E486" s="2497" t="e">
        <f>'5 Health'!#REF!</f>
        <v>#REF!</v>
      </c>
      <c r="F486" s="2497" t="e">
        <f>'5 Health'!#REF!</f>
        <v>#REF!</v>
      </c>
      <c r="G486" s="2497">
        <f>'5 Health'!D77</f>
        <v>0</v>
      </c>
      <c r="H486" s="2497">
        <f>'5 Health'!E77</f>
        <v>0</v>
      </c>
      <c r="I486" s="2497">
        <f>'5 Health'!F77</f>
        <v>0</v>
      </c>
      <c r="J486" s="2497">
        <f>'5 Health'!G77</f>
        <v>0</v>
      </c>
      <c r="K486" s="818"/>
    </row>
    <row r="487" spans="1:11" x14ac:dyDescent="0.15">
      <c r="A487" s="1165"/>
      <c r="K487" s="1125"/>
    </row>
    <row r="488" spans="1:11" ht="17" thickBot="1" x14ac:dyDescent="0.2">
      <c r="A488" s="2376" t="s">
        <v>737</v>
      </c>
      <c r="B488" s="1852"/>
      <c r="C488" s="1852"/>
      <c r="D488" s="1852"/>
      <c r="E488" s="1852"/>
      <c r="F488" s="1852"/>
      <c r="G488" s="1852"/>
      <c r="H488" s="1852"/>
      <c r="I488" s="1852"/>
      <c r="J488" s="1131"/>
      <c r="K488" s="1131"/>
    </row>
    <row r="489" spans="1:11" x14ac:dyDescent="0.15">
      <c r="A489" s="2339" t="s">
        <v>508</v>
      </c>
      <c r="B489" s="2340"/>
      <c r="C489" s="2340"/>
      <c r="D489" s="2343" t="s">
        <v>507</v>
      </c>
      <c r="E489" s="2343"/>
      <c r="F489" s="2343"/>
      <c r="G489" s="2563" t="s">
        <v>738</v>
      </c>
      <c r="H489" s="2564"/>
      <c r="I489" s="2564" t="s">
        <v>360</v>
      </c>
      <c r="J489" s="2566"/>
      <c r="K489" s="2555" t="s">
        <v>1398</v>
      </c>
    </row>
    <row r="490" spans="1:11" ht="24" x14ac:dyDescent="0.15">
      <c r="A490" s="2136"/>
      <c r="B490" s="424" t="s">
        <v>176</v>
      </c>
      <c r="C490" s="424" t="s">
        <v>1167</v>
      </c>
      <c r="D490" s="341" t="s">
        <v>509</v>
      </c>
      <c r="E490" s="341" t="s">
        <v>230</v>
      </c>
      <c r="F490" s="341" t="s">
        <v>231</v>
      </c>
      <c r="G490" s="2565"/>
      <c r="H490" s="2566"/>
      <c r="I490" s="2566"/>
      <c r="J490" s="2566"/>
      <c r="K490" s="2556"/>
    </row>
    <row r="491" spans="1:11" ht="16" thickBot="1" x14ac:dyDescent="0.2">
      <c r="A491" s="2137"/>
      <c r="B491" s="856">
        <f>SUM(B495,B514,B524)</f>
        <v>39</v>
      </c>
      <c r="C491" s="429">
        <f>'6 Materials'!C6</f>
        <v>0</v>
      </c>
      <c r="D491" s="857" t="e">
        <f>'6 Materials'!#REF!</f>
        <v>#REF!</v>
      </c>
      <c r="E491" s="857" t="e">
        <f>'6 Materials'!#REF!</f>
        <v>#REF!</v>
      </c>
      <c r="F491" s="857" t="e">
        <f>'6 Materials'!#REF!</f>
        <v>#REF!</v>
      </c>
      <c r="G491" s="2567"/>
      <c r="H491" s="2568"/>
      <c r="I491" s="2568"/>
      <c r="J491" s="2568"/>
      <c r="K491" s="2557"/>
    </row>
    <row r="492" spans="1:11" x14ac:dyDescent="0.15">
      <c r="A492" s="1002"/>
      <c r="B492" s="1016"/>
      <c r="C492" s="1017"/>
      <c r="D492" s="959"/>
      <c r="E492" s="960"/>
      <c r="F492" s="1018"/>
      <c r="G492" s="2471" t="s">
        <v>828</v>
      </c>
      <c r="H492" s="2461"/>
      <c r="I492" s="2461"/>
      <c r="J492" s="2461"/>
      <c r="K492" s="929"/>
    </row>
    <row r="493" spans="1:11" x14ac:dyDescent="0.15">
      <c r="A493" s="1019"/>
      <c r="B493" s="1020"/>
      <c r="C493" s="964"/>
      <c r="D493" s="965"/>
      <c r="E493" s="1017"/>
      <c r="F493" s="1021"/>
      <c r="G493" s="1940" t="s">
        <v>1170</v>
      </c>
      <c r="H493" s="2033"/>
      <c r="I493" s="2033"/>
      <c r="J493" s="2033"/>
      <c r="K493" s="1025"/>
    </row>
    <row r="494" spans="1:11" ht="31" thickBot="1" x14ac:dyDescent="0.2">
      <c r="A494" s="927" t="s">
        <v>39</v>
      </c>
      <c r="B494" s="836" t="s">
        <v>58</v>
      </c>
      <c r="C494" s="820" t="e">
        <f>'6 Materials'!#REF!</f>
        <v>#REF!</v>
      </c>
      <c r="D494" s="2560" t="e">
        <f>'6 Materials'!#REF!</f>
        <v>#REF!</v>
      </c>
      <c r="E494" s="2560" t="e">
        <f>'6 Materials'!#REF!</f>
        <v>#REF!</v>
      </c>
      <c r="F494" s="2560" t="e">
        <f>'6 Materials'!#REF!</f>
        <v>#REF!</v>
      </c>
      <c r="G494" s="2561" t="s">
        <v>8</v>
      </c>
      <c r="H494" s="2562"/>
      <c r="I494" s="1925" t="s">
        <v>1274</v>
      </c>
      <c r="J494" s="1986"/>
      <c r="K494" s="268" t="s">
        <v>1683</v>
      </c>
    </row>
    <row r="495" spans="1:11" x14ac:dyDescent="0.15">
      <c r="A495" s="872" t="s">
        <v>740</v>
      </c>
      <c r="B495" s="850">
        <v>21</v>
      </c>
      <c r="C495" s="859">
        <f>'6 Materials'!C7</f>
        <v>0</v>
      </c>
      <c r="D495" s="1022" t="e">
        <f>'6 Materials'!#REF!</f>
        <v>#REF!</v>
      </c>
      <c r="E495" s="1022" t="e">
        <f>'6 Materials'!#REF!</f>
        <v>#REF!</v>
      </c>
      <c r="F495" s="1022" t="e">
        <f>'6 Materials'!#REF!</f>
        <v>#REF!</v>
      </c>
      <c r="G495" s="1930" t="s">
        <v>756</v>
      </c>
      <c r="H495" s="1930"/>
      <c r="I495" s="1930"/>
      <c r="J495" s="1931"/>
      <c r="K495" s="929"/>
    </row>
    <row r="496" spans="1:11" x14ac:dyDescent="0.15">
      <c r="A496" s="238" t="s">
        <v>1607</v>
      </c>
      <c r="B496" s="318">
        <v>10</v>
      </c>
      <c r="C496" s="1136">
        <f>'6 Materials'!C8</f>
        <v>0</v>
      </c>
      <c r="D496" s="231" t="e">
        <f>'6 Materials'!#REF!</f>
        <v>#REF!</v>
      </c>
      <c r="E496" s="231" t="e">
        <f>'6 Materials'!#REF!</f>
        <v>#REF!</v>
      </c>
      <c r="F496" s="231" t="e">
        <f>'6 Materials'!#REF!</f>
        <v>#REF!</v>
      </c>
      <c r="G496" s="1864" t="s">
        <v>199</v>
      </c>
      <c r="H496" s="1864"/>
      <c r="I496" s="1864" t="s">
        <v>833</v>
      </c>
      <c r="J496" s="1927"/>
      <c r="K496" s="103" t="s">
        <v>1609</v>
      </c>
    </row>
    <row r="497" spans="1:11" x14ac:dyDescent="0.15">
      <c r="A497" s="238" t="s">
        <v>1608</v>
      </c>
      <c r="B497" s="318">
        <v>4</v>
      </c>
      <c r="C497" s="541">
        <f>'6 Materials'!C9</f>
        <v>0</v>
      </c>
      <c r="D497" s="291" t="e">
        <f>'6 Materials'!#REF!</f>
        <v>#REF!</v>
      </c>
      <c r="E497" s="291" t="e">
        <f>'6 Materials'!#REF!</f>
        <v>#REF!</v>
      </c>
      <c r="F497" s="291" t="e">
        <f>'6 Materials'!#REF!</f>
        <v>#REF!</v>
      </c>
      <c r="G497" s="1864" t="s">
        <v>206</v>
      </c>
      <c r="H497" s="1864"/>
      <c r="I497" s="1864"/>
      <c r="J497" s="1927"/>
      <c r="K497" s="2501" t="s">
        <v>1684</v>
      </c>
    </row>
    <row r="498" spans="1:11" x14ac:dyDescent="0.15">
      <c r="A498" s="2026"/>
      <c r="B498" s="2027"/>
      <c r="C498" s="2027"/>
      <c r="D498" s="2027"/>
      <c r="E498" s="2027"/>
      <c r="F498" s="2428"/>
      <c r="G498" s="1864" t="s">
        <v>873</v>
      </c>
      <c r="H498" s="1864"/>
      <c r="I498" s="1864"/>
      <c r="J498" s="1927"/>
      <c r="K498" s="2502"/>
    </row>
    <row r="499" spans="1:11" x14ac:dyDescent="0.15">
      <c r="A499" s="1916"/>
      <c r="B499" s="1917"/>
      <c r="C499" s="1917"/>
      <c r="D499" s="1917"/>
      <c r="E499" s="1917"/>
      <c r="F499" s="2430"/>
      <c r="G499" s="2571">
        <f>'6 Materials'!D11</f>
        <v>0</v>
      </c>
      <c r="H499" s="1864" t="s">
        <v>825</v>
      </c>
      <c r="I499" s="32" t="s">
        <v>557</v>
      </c>
      <c r="J499" s="1026" t="s">
        <v>1248</v>
      </c>
      <c r="K499" s="2502"/>
    </row>
    <row r="500" spans="1:11" x14ac:dyDescent="0.15">
      <c r="A500" s="1916"/>
      <c r="B500" s="1917"/>
      <c r="C500" s="1917"/>
      <c r="D500" s="1917"/>
      <c r="E500" s="1917"/>
      <c r="F500" s="2430"/>
      <c r="G500" s="2571">
        <f>'6 Materials'!D12</f>
        <v>0</v>
      </c>
      <c r="H500" s="1864"/>
      <c r="I500" s="32" t="s">
        <v>799</v>
      </c>
      <c r="J500" s="1026" t="s">
        <v>1249</v>
      </c>
      <c r="K500" s="2502"/>
    </row>
    <row r="501" spans="1:11" x14ac:dyDescent="0.15">
      <c r="A501" s="1916"/>
      <c r="B501" s="1917"/>
      <c r="C501" s="1917"/>
      <c r="D501" s="1917"/>
      <c r="E501" s="1917"/>
      <c r="F501" s="2430"/>
      <c r="G501" s="2571">
        <f>'6 Materials'!D13</f>
        <v>0</v>
      </c>
      <c r="H501" s="1864"/>
      <c r="I501" s="32" t="s">
        <v>558</v>
      </c>
      <c r="J501" s="1026" t="s">
        <v>1250</v>
      </c>
      <c r="K501" s="2502"/>
    </row>
    <row r="502" spans="1:11" x14ac:dyDescent="0.15">
      <c r="A502" s="2123"/>
      <c r="B502" s="2124"/>
      <c r="C502" s="2124"/>
      <c r="D502" s="2124"/>
      <c r="E502" s="2124"/>
      <c r="F502" s="2570"/>
      <c r="G502" s="2571">
        <f>'6 Materials'!D14</f>
        <v>0</v>
      </c>
      <c r="H502" s="1864"/>
      <c r="I502" s="32" t="s">
        <v>822</v>
      </c>
      <c r="J502" s="1026" t="s">
        <v>1251</v>
      </c>
      <c r="K502" s="2569"/>
    </row>
    <row r="503" spans="1:11" x14ac:dyDescent="0.15">
      <c r="A503" s="238" t="s">
        <v>1610</v>
      </c>
      <c r="B503" s="318">
        <v>3</v>
      </c>
      <c r="C503" s="541">
        <f>'6 Materials'!C15</f>
        <v>0</v>
      </c>
      <c r="D503" s="291" t="e">
        <f>'6 Materials'!#REF!</f>
        <v>#REF!</v>
      </c>
      <c r="E503" s="291" t="e">
        <f>'6 Materials'!#REF!</f>
        <v>#REF!</v>
      </c>
      <c r="F503" s="291" t="e">
        <f>'6 Materials'!#REF!</f>
        <v>#REF!</v>
      </c>
      <c r="G503" s="1864" t="s">
        <v>210</v>
      </c>
      <c r="H503" s="1864"/>
      <c r="I503" s="1864" t="s">
        <v>219</v>
      </c>
      <c r="J503" s="1927"/>
      <c r="K503" s="2501" t="s">
        <v>1685</v>
      </c>
    </row>
    <row r="504" spans="1:11" x14ac:dyDescent="0.15">
      <c r="A504" s="2026"/>
      <c r="B504" s="2027"/>
      <c r="C504" s="2027"/>
      <c r="D504" s="2027"/>
      <c r="E504" s="2027"/>
      <c r="F504" s="2428"/>
      <c r="G504" s="1864" t="s">
        <v>874</v>
      </c>
      <c r="H504" s="1864"/>
      <c r="I504" s="1864"/>
      <c r="J504" s="1927"/>
      <c r="K504" s="2502"/>
    </row>
    <row r="505" spans="1:11" x14ac:dyDescent="0.15">
      <c r="A505" s="1916"/>
      <c r="B505" s="1917"/>
      <c r="C505" s="1917"/>
      <c r="D505" s="1917"/>
      <c r="E505" s="1917"/>
      <c r="F505" s="2430"/>
      <c r="G505" s="2571" t="e">
        <f>'6 Materials'!#REF!</f>
        <v>#REF!</v>
      </c>
      <c r="H505" s="1864" t="s">
        <v>826</v>
      </c>
      <c r="I505" s="32" t="s">
        <v>557</v>
      </c>
      <c r="J505" s="1026" t="s">
        <v>1252</v>
      </c>
      <c r="K505" s="2502"/>
    </row>
    <row r="506" spans="1:11" x14ac:dyDescent="0.15">
      <c r="A506" s="1916"/>
      <c r="B506" s="1917"/>
      <c r="C506" s="1917"/>
      <c r="D506" s="1917"/>
      <c r="E506" s="1917"/>
      <c r="F506" s="2430"/>
      <c r="G506" s="2571" t="e">
        <f>'6 Materials'!#REF!</f>
        <v>#REF!</v>
      </c>
      <c r="H506" s="1864"/>
      <c r="I506" s="32" t="s">
        <v>799</v>
      </c>
      <c r="J506" s="1026" t="s">
        <v>1253</v>
      </c>
      <c r="K506" s="2502"/>
    </row>
    <row r="507" spans="1:11" x14ac:dyDescent="0.15">
      <c r="A507" s="2123"/>
      <c r="B507" s="2124"/>
      <c r="C507" s="2124"/>
      <c r="D507" s="2124"/>
      <c r="E507" s="2124"/>
      <c r="F507" s="2570"/>
      <c r="G507" s="2571" t="e">
        <f>'6 Materials'!#REF!</f>
        <v>#REF!</v>
      </c>
      <c r="H507" s="1864"/>
      <c r="I507" s="32" t="s">
        <v>558</v>
      </c>
      <c r="J507" s="1026" t="s">
        <v>1254</v>
      </c>
      <c r="K507" s="2569"/>
    </row>
    <row r="508" spans="1:11" x14ac:dyDescent="0.15">
      <c r="A508" s="238" t="s">
        <v>758</v>
      </c>
      <c r="B508" s="318">
        <v>3</v>
      </c>
      <c r="C508" s="541">
        <f>'6 Materials'!C17</f>
        <v>0</v>
      </c>
      <c r="D508" s="291"/>
      <c r="E508" s="291"/>
      <c r="F508" s="291"/>
      <c r="G508" s="1864" t="s">
        <v>214</v>
      </c>
      <c r="H508" s="1864"/>
      <c r="I508" s="1864" t="s">
        <v>834</v>
      </c>
      <c r="J508" s="1927"/>
      <c r="K508" s="2501" t="s">
        <v>1686</v>
      </c>
    </row>
    <row r="509" spans="1:11" x14ac:dyDescent="0.15">
      <c r="A509" s="2026"/>
      <c r="B509" s="2027"/>
      <c r="C509" s="2027"/>
      <c r="D509" s="2027"/>
      <c r="E509" s="2027"/>
      <c r="F509" s="2428"/>
      <c r="G509" s="1864" t="s">
        <v>1279</v>
      </c>
      <c r="H509" s="1864"/>
      <c r="I509" s="1864"/>
      <c r="J509" s="1927"/>
      <c r="K509" s="2502"/>
    </row>
    <row r="510" spans="1:11" x14ac:dyDescent="0.15">
      <c r="A510" s="1916"/>
      <c r="B510" s="1917"/>
      <c r="C510" s="1917"/>
      <c r="D510" s="1917"/>
      <c r="E510" s="1917"/>
      <c r="F510" s="2430"/>
      <c r="G510" s="2571">
        <f>'6 Materials'!D19</f>
        <v>0</v>
      </c>
      <c r="H510" s="1864" t="s">
        <v>827</v>
      </c>
      <c r="I510" s="32" t="s">
        <v>557</v>
      </c>
      <c r="J510" s="1026" t="s">
        <v>1255</v>
      </c>
      <c r="K510" s="2502"/>
    </row>
    <row r="511" spans="1:11" x14ac:dyDescent="0.15">
      <c r="A511" s="1916"/>
      <c r="B511" s="1917"/>
      <c r="C511" s="1917"/>
      <c r="D511" s="1917"/>
      <c r="E511" s="1917"/>
      <c r="F511" s="2430"/>
      <c r="G511" s="2571">
        <f>'6 Materials'!D20</f>
        <v>0</v>
      </c>
      <c r="H511" s="1864"/>
      <c r="I511" s="32" t="s">
        <v>799</v>
      </c>
      <c r="J511" s="1026" t="s">
        <v>1256</v>
      </c>
      <c r="K511" s="2502"/>
    </row>
    <row r="512" spans="1:11" x14ac:dyDescent="0.15">
      <c r="A512" s="2123"/>
      <c r="B512" s="2124"/>
      <c r="C512" s="2124"/>
      <c r="D512" s="2124"/>
      <c r="E512" s="2124"/>
      <c r="F512" s="2570"/>
      <c r="G512" s="2571">
        <f>'6 Materials'!D21</f>
        <v>0</v>
      </c>
      <c r="H512" s="1864"/>
      <c r="I512" s="32" t="s">
        <v>558</v>
      </c>
      <c r="J512" s="1026" t="s">
        <v>829</v>
      </c>
      <c r="K512" s="2569"/>
    </row>
    <row r="513" spans="1:11" ht="61" thickBot="1" x14ac:dyDescent="0.2">
      <c r="A513" s="241" t="s">
        <v>759</v>
      </c>
      <c r="B513" s="836">
        <v>1</v>
      </c>
      <c r="C513" s="1143">
        <f>'6 Materials'!C22</f>
        <v>0</v>
      </c>
      <c r="D513" s="320" t="e">
        <f>'6 Materials'!#REF!</f>
        <v>#REF!</v>
      </c>
      <c r="E513" s="320" t="e">
        <f>'6 Materials'!#REF!</f>
        <v>#REF!</v>
      </c>
      <c r="F513" s="320" t="e">
        <f>'6 Materials'!#REF!</f>
        <v>#REF!</v>
      </c>
      <c r="G513" s="1925" t="s">
        <v>760</v>
      </c>
      <c r="H513" s="1925"/>
      <c r="I513" s="1925" t="s">
        <v>835</v>
      </c>
      <c r="J513" s="1986"/>
      <c r="K513" s="1023" t="s">
        <v>1687</v>
      </c>
    </row>
    <row r="514" spans="1:11" x14ac:dyDescent="0.15">
      <c r="A514" s="1024" t="s">
        <v>743</v>
      </c>
      <c r="B514" s="863">
        <v>9</v>
      </c>
      <c r="C514" s="864">
        <f>'6 Materials'!C24</f>
        <v>0</v>
      </c>
      <c r="D514" s="865" t="e">
        <f>'6 Materials'!#REF!</f>
        <v>#REF!</v>
      </c>
      <c r="E514" s="865" t="e">
        <f>'6 Materials'!#REF!</f>
        <v>#REF!</v>
      </c>
      <c r="F514" s="865" t="e">
        <f>'6 Materials'!#REF!</f>
        <v>#REF!</v>
      </c>
      <c r="G514" s="1941" t="s">
        <v>201</v>
      </c>
      <c r="H514" s="1941"/>
      <c r="I514" s="1941"/>
      <c r="J514" s="1942"/>
      <c r="K514" s="929"/>
    </row>
    <row r="515" spans="1:11" x14ac:dyDescent="0.15">
      <c r="A515" s="238" t="s">
        <v>1611</v>
      </c>
      <c r="B515" s="318">
        <v>4</v>
      </c>
      <c r="C515" s="541">
        <f>'6 Materials'!C25</f>
        <v>0</v>
      </c>
      <c r="D515" s="231" t="e">
        <f>'6 Materials'!#REF!</f>
        <v>#REF!</v>
      </c>
      <c r="E515" s="231" t="e">
        <f>'6 Materials'!#REF!</f>
        <v>#REF!</v>
      </c>
      <c r="F515" s="231" t="e">
        <f>'6 Materials'!#REF!</f>
        <v>#REF!</v>
      </c>
      <c r="G515" s="1983" t="s">
        <v>745</v>
      </c>
      <c r="H515" s="1864"/>
      <c r="I515" s="1996" t="s">
        <v>1612</v>
      </c>
      <c r="J515" s="2066"/>
      <c r="K515" s="2501" t="s">
        <v>1613</v>
      </c>
    </row>
    <row r="516" spans="1:11" x14ac:dyDescent="0.15">
      <c r="A516" s="1916"/>
      <c r="B516" s="1917"/>
      <c r="C516" s="1917"/>
      <c r="D516" s="1917"/>
      <c r="E516" s="1917"/>
      <c r="F516" s="1917"/>
      <c r="G516" s="2572">
        <f>'6 Materials'!D26</f>
        <v>0</v>
      </c>
      <c r="H516" s="1983" t="s">
        <v>746</v>
      </c>
      <c r="I516" s="32" t="s">
        <v>799</v>
      </c>
      <c r="J516" s="1026" t="s">
        <v>1308</v>
      </c>
      <c r="K516" s="2502"/>
    </row>
    <row r="517" spans="1:11" x14ac:dyDescent="0.15">
      <c r="A517" s="1916"/>
      <c r="B517" s="1917"/>
      <c r="C517" s="1917"/>
      <c r="D517" s="1917"/>
      <c r="E517" s="1917"/>
      <c r="F517" s="1917"/>
      <c r="G517" s="2573">
        <f>'6 Materials'!D27</f>
        <v>0</v>
      </c>
      <c r="H517" s="2126"/>
      <c r="I517" s="32" t="s">
        <v>558</v>
      </c>
      <c r="J517" s="1026" t="s">
        <v>1309</v>
      </c>
      <c r="K517" s="2502"/>
    </row>
    <row r="518" spans="1:11" x14ac:dyDescent="0.15">
      <c r="A518" s="2123"/>
      <c r="B518" s="2124"/>
      <c r="C518" s="2124"/>
      <c r="D518" s="2124"/>
      <c r="E518" s="2124"/>
      <c r="F518" s="2124"/>
      <c r="G518" s="2574">
        <f>'6 Materials'!D28</f>
        <v>0</v>
      </c>
      <c r="H518" s="1939"/>
      <c r="I518" s="32" t="s">
        <v>822</v>
      </c>
      <c r="J518" s="1026" t="s">
        <v>876</v>
      </c>
      <c r="K518" s="2569"/>
    </row>
    <row r="519" spans="1:11" ht="45" x14ac:dyDescent="0.15">
      <c r="A519" s="238" t="s">
        <v>1615</v>
      </c>
      <c r="B519" s="318">
        <v>1</v>
      </c>
      <c r="C519" s="1136">
        <f>'6 Materials'!C29</f>
        <v>0</v>
      </c>
      <c r="D519" s="231" t="e">
        <f>'6 Materials'!#REF!</f>
        <v>#REF!</v>
      </c>
      <c r="E519" s="231" t="e">
        <f>'6 Materials'!#REF!</f>
        <v>#REF!</v>
      </c>
      <c r="F519" s="231" t="e">
        <f>'6 Materials'!#REF!</f>
        <v>#REF!</v>
      </c>
      <c r="G519" s="1939" t="s">
        <v>28</v>
      </c>
      <c r="H519" s="1864"/>
      <c r="I519" s="1864" t="s">
        <v>1180</v>
      </c>
      <c r="J519" s="1927"/>
      <c r="K519" s="983" t="s">
        <v>1614</v>
      </c>
    </row>
    <row r="520" spans="1:11" ht="45" x14ac:dyDescent="0.15">
      <c r="A520" s="238" t="s">
        <v>1616</v>
      </c>
      <c r="B520" s="318">
        <v>1</v>
      </c>
      <c r="C520" s="1136">
        <f>'6 Materials'!C30</f>
        <v>0</v>
      </c>
      <c r="D520" s="231" t="e">
        <f>'6 Materials'!#REF!</f>
        <v>#REF!</v>
      </c>
      <c r="E520" s="231" t="e">
        <f>'6 Materials'!#REF!</f>
        <v>#REF!</v>
      </c>
      <c r="F520" s="231" t="e">
        <f>'6 Materials'!#REF!</f>
        <v>#REF!</v>
      </c>
      <c r="G520" s="1864" t="s">
        <v>23</v>
      </c>
      <c r="H520" s="1864"/>
      <c r="I520" s="1864" t="s">
        <v>836</v>
      </c>
      <c r="J520" s="1927"/>
      <c r="K520" s="983" t="s">
        <v>1688</v>
      </c>
    </row>
    <row r="521" spans="1:11" ht="60" x14ac:dyDescent="0.15">
      <c r="A521" s="238" t="s">
        <v>1617</v>
      </c>
      <c r="B521" s="318">
        <v>1</v>
      </c>
      <c r="C521" s="1136">
        <f>'6 Materials'!C31</f>
        <v>0</v>
      </c>
      <c r="D521" s="231" t="e">
        <f>'6 Materials'!#REF!</f>
        <v>#REF!</v>
      </c>
      <c r="E521" s="231" t="e">
        <f>'6 Materials'!#REF!</f>
        <v>#REF!</v>
      </c>
      <c r="F521" s="231" t="e">
        <f>'6 Materials'!#REF!</f>
        <v>#REF!</v>
      </c>
      <c r="G521" s="1864" t="s">
        <v>25</v>
      </c>
      <c r="H521" s="1864"/>
      <c r="I521" s="1864" t="s">
        <v>837</v>
      </c>
      <c r="J521" s="1927"/>
      <c r="K521" s="983" t="s">
        <v>1689</v>
      </c>
    </row>
    <row r="522" spans="1:11" ht="45" x14ac:dyDescent="0.15">
      <c r="A522" s="238" t="s">
        <v>1618</v>
      </c>
      <c r="B522" s="318">
        <v>1</v>
      </c>
      <c r="C522" s="1136">
        <f>'6 Materials'!C32</f>
        <v>0</v>
      </c>
      <c r="D522" s="231" t="e">
        <f>'6 Materials'!#REF!</f>
        <v>#REF!</v>
      </c>
      <c r="E522" s="231" t="e">
        <f>'6 Materials'!#REF!</f>
        <v>#REF!</v>
      </c>
      <c r="F522" s="231" t="e">
        <f>'6 Materials'!#REF!</f>
        <v>#REF!</v>
      </c>
      <c r="G522" s="1864" t="s">
        <v>205</v>
      </c>
      <c r="H522" s="1864"/>
      <c r="I522" s="1864" t="s">
        <v>838</v>
      </c>
      <c r="J522" s="1927"/>
      <c r="K522" s="983" t="s">
        <v>1690</v>
      </c>
    </row>
    <row r="523" spans="1:11" ht="31" thickBot="1" x14ac:dyDescent="0.2">
      <c r="A523" s="241" t="s">
        <v>1619</v>
      </c>
      <c r="B523" s="836">
        <v>1</v>
      </c>
      <c r="C523" s="1136"/>
      <c r="D523" s="231" t="e">
        <f>'6 Materials'!#REF!</f>
        <v>#REF!</v>
      </c>
      <c r="E523" s="231" t="e">
        <f>'6 Materials'!#REF!</f>
        <v>#REF!</v>
      </c>
      <c r="F523" s="231" t="e">
        <f>'6 Materials'!#REF!</f>
        <v>#REF!</v>
      </c>
      <c r="G523" s="1925" t="s">
        <v>30</v>
      </c>
      <c r="H523" s="1925"/>
      <c r="I523" s="1925" t="s">
        <v>899</v>
      </c>
      <c r="J523" s="1986"/>
      <c r="K523" s="1023" t="s">
        <v>1623</v>
      </c>
    </row>
    <row r="524" spans="1:11" x14ac:dyDescent="0.15">
      <c r="A524" s="872" t="s">
        <v>752</v>
      </c>
      <c r="B524" s="850">
        <v>9</v>
      </c>
      <c r="C524" s="859">
        <f>'6 Materials'!C34</f>
        <v>0</v>
      </c>
      <c r="D524" s="860" t="e">
        <f>'6 Materials'!#REF!</f>
        <v>#REF!</v>
      </c>
      <c r="E524" s="860" t="e">
        <f>'6 Materials'!#REF!</f>
        <v>#REF!</v>
      </c>
      <c r="F524" s="860" t="e">
        <f>'6 Materials'!#REF!</f>
        <v>#REF!</v>
      </c>
      <c r="G524" s="1930" t="s">
        <v>207</v>
      </c>
      <c r="H524" s="1930"/>
      <c r="I524" s="1930"/>
      <c r="J524" s="1931"/>
      <c r="K524" s="929"/>
    </row>
    <row r="525" spans="1:11" x14ac:dyDescent="0.15">
      <c r="A525" s="238" t="s">
        <v>1620</v>
      </c>
      <c r="B525" s="318">
        <v>4</v>
      </c>
      <c r="C525" s="541">
        <f>'6 Materials'!C35</f>
        <v>0</v>
      </c>
      <c r="D525" s="231" t="e">
        <f>'6 Materials'!#REF!</f>
        <v>#REF!</v>
      </c>
      <c r="E525" s="231" t="e">
        <f>'6 Materials'!#REF!</f>
        <v>#REF!</v>
      </c>
      <c r="F525" s="231" t="e">
        <f>'6 Materials'!#REF!</f>
        <v>#REF!</v>
      </c>
      <c r="G525" s="1927" t="s">
        <v>208</v>
      </c>
      <c r="H525" s="1956"/>
      <c r="I525" s="1956"/>
      <c r="J525" s="1956"/>
      <c r="K525" s="988"/>
    </row>
    <row r="526" spans="1:11" x14ac:dyDescent="0.15">
      <c r="A526" s="1968"/>
      <c r="B526" s="1908"/>
      <c r="C526" s="1908"/>
      <c r="D526" s="1908"/>
      <c r="E526" s="1908"/>
      <c r="F526" s="1908"/>
      <c r="G526" s="1864" t="s">
        <v>900</v>
      </c>
      <c r="H526" s="1864"/>
      <c r="I526" s="1864"/>
      <c r="J526" s="1927"/>
      <c r="K526" s="2501" t="s">
        <v>1684</v>
      </c>
    </row>
    <row r="527" spans="1:11" x14ac:dyDescent="0.15">
      <c r="A527" s="1968"/>
      <c r="B527" s="1908"/>
      <c r="C527" s="1908"/>
      <c r="D527" s="1908"/>
      <c r="E527" s="1908"/>
      <c r="F527" s="1908"/>
      <c r="G527" s="2571">
        <f>'6 Materials'!D37</f>
        <v>0</v>
      </c>
      <c r="H527" s="1864" t="s">
        <v>823</v>
      </c>
      <c r="I527" s="32" t="s">
        <v>557</v>
      </c>
      <c r="J527" s="270" t="s">
        <v>1257</v>
      </c>
      <c r="K527" s="2502"/>
    </row>
    <row r="528" spans="1:11" x14ac:dyDescent="0.15">
      <c r="A528" s="1968"/>
      <c r="B528" s="1908"/>
      <c r="C528" s="1908"/>
      <c r="D528" s="1908"/>
      <c r="E528" s="1908"/>
      <c r="F528" s="1908"/>
      <c r="G528" s="2571">
        <f>'6 Materials'!D38</f>
        <v>0</v>
      </c>
      <c r="H528" s="1864"/>
      <c r="I528" s="32" t="s">
        <v>799</v>
      </c>
      <c r="J528" s="270" t="s">
        <v>1258</v>
      </c>
      <c r="K528" s="2502"/>
    </row>
    <row r="529" spans="1:11" x14ac:dyDescent="0.15">
      <c r="A529" s="1968"/>
      <c r="B529" s="1908"/>
      <c r="C529" s="1908"/>
      <c r="D529" s="1908"/>
      <c r="E529" s="1908"/>
      <c r="F529" s="1908"/>
      <c r="G529" s="2571">
        <f>'6 Materials'!D39</f>
        <v>0</v>
      </c>
      <c r="H529" s="1864"/>
      <c r="I529" s="32" t="s">
        <v>558</v>
      </c>
      <c r="J529" s="270" t="s">
        <v>1259</v>
      </c>
      <c r="K529" s="2502"/>
    </row>
    <row r="530" spans="1:11" x14ac:dyDescent="0.15">
      <c r="A530" s="1968"/>
      <c r="B530" s="1908"/>
      <c r="C530" s="1908"/>
      <c r="D530" s="1908"/>
      <c r="E530" s="1908"/>
      <c r="F530" s="1908"/>
      <c r="G530" s="2571">
        <f>'6 Materials'!D40</f>
        <v>0</v>
      </c>
      <c r="H530" s="1864"/>
      <c r="I530" s="32" t="s">
        <v>822</v>
      </c>
      <c r="J530" s="270" t="s">
        <v>1260</v>
      </c>
      <c r="K530" s="2569"/>
    </row>
    <row r="531" spans="1:11" x14ac:dyDescent="0.15">
      <c r="A531" s="238" t="s">
        <v>1621</v>
      </c>
      <c r="B531" s="318">
        <v>3</v>
      </c>
      <c r="C531" s="541">
        <f>'6 Materials'!C41</f>
        <v>0</v>
      </c>
      <c r="D531" s="231" t="e">
        <f>'6 Materials'!#REF!</f>
        <v>#REF!</v>
      </c>
      <c r="E531" s="231" t="e">
        <f>'6 Materials'!#REF!</f>
        <v>#REF!</v>
      </c>
      <c r="F531" s="231" t="e">
        <f>'6 Materials'!#REF!</f>
        <v>#REF!</v>
      </c>
      <c r="G531" s="1864" t="s">
        <v>755</v>
      </c>
      <c r="H531" s="1864"/>
      <c r="I531" s="1864"/>
      <c r="J531" s="1927"/>
      <c r="K531" s="2501" t="s">
        <v>1684</v>
      </c>
    </row>
    <row r="532" spans="1:11" x14ac:dyDescent="0.15">
      <c r="A532" s="1968"/>
      <c r="B532" s="1908"/>
      <c r="C532" s="1908"/>
      <c r="D532" s="1908"/>
      <c r="E532" s="1908"/>
      <c r="F532" s="1908"/>
      <c r="G532" s="1864" t="s">
        <v>901</v>
      </c>
      <c r="H532" s="1864"/>
      <c r="I532" s="1864"/>
      <c r="J532" s="1927"/>
      <c r="K532" s="2502"/>
    </row>
    <row r="533" spans="1:11" x14ac:dyDescent="0.15">
      <c r="A533" s="1968"/>
      <c r="B533" s="1908"/>
      <c r="C533" s="1908"/>
      <c r="D533" s="1908"/>
      <c r="E533" s="1908"/>
      <c r="F533" s="1908"/>
      <c r="G533" s="2571">
        <f>'6 Materials'!D43</f>
        <v>0</v>
      </c>
      <c r="H533" s="1983" t="s">
        <v>824</v>
      </c>
      <c r="I533" s="32" t="s">
        <v>557</v>
      </c>
      <c r="J533" s="270" t="s">
        <v>1261</v>
      </c>
      <c r="K533" s="2502"/>
    </row>
    <row r="534" spans="1:11" x14ac:dyDescent="0.15">
      <c r="A534" s="1968"/>
      <c r="B534" s="1908"/>
      <c r="C534" s="1908"/>
      <c r="D534" s="1908"/>
      <c r="E534" s="1908"/>
      <c r="F534" s="1908"/>
      <c r="G534" s="2571">
        <f>'6 Materials'!D44</f>
        <v>0</v>
      </c>
      <c r="H534" s="2126"/>
      <c r="I534" s="32" t="s">
        <v>799</v>
      </c>
      <c r="J534" s="270" t="s">
        <v>1262</v>
      </c>
      <c r="K534" s="2502"/>
    </row>
    <row r="535" spans="1:11" x14ac:dyDescent="0.15">
      <c r="A535" s="1968"/>
      <c r="B535" s="1908"/>
      <c r="C535" s="1908"/>
      <c r="D535" s="1908"/>
      <c r="E535" s="1908"/>
      <c r="F535" s="1908"/>
      <c r="G535" s="2571">
        <f>'6 Materials'!D45</f>
        <v>0</v>
      </c>
      <c r="H535" s="1939"/>
      <c r="I535" s="32" t="s">
        <v>558</v>
      </c>
      <c r="J535" s="270" t="s">
        <v>1263</v>
      </c>
      <c r="K535" s="2569"/>
    </row>
    <row r="536" spans="1:11" x14ac:dyDescent="0.15">
      <c r="A536" s="238" t="s">
        <v>1622</v>
      </c>
      <c r="B536" s="318">
        <v>2</v>
      </c>
      <c r="C536" s="972">
        <f>'6 Materials'!C47</f>
        <v>0</v>
      </c>
      <c r="D536" s="231" t="e">
        <f>'6 Materials'!#REF!</f>
        <v>#REF!</v>
      </c>
      <c r="E536" s="231" t="e">
        <f>'6 Materials'!#REF!</f>
        <v>#REF!</v>
      </c>
      <c r="F536" s="231" t="e">
        <f>'6 Materials'!#REF!</f>
        <v>#REF!</v>
      </c>
      <c r="G536" s="1864" t="s">
        <v>200</v>
      </c>
      <c r="H536" s="1864"/>
      <c r="I536" s="1864"/>
      <c r="J536" s="1927"/>
      <c r="K536" s="2244" t="s">
        <v>1684</v>
      </c>
    </row>
    <row r="537" spans="1:11" x14ac:dyDescent="0.15">
      <c r="A537" s="1968"/>
      <c r="B537" s="1908"/>
      <c r="C537" s="1908"/>
      <c r="D537" s="1908"/>
      <c r="E537" s="1908"/>
      <c r="F537" s="1908"/>
      <c r="G537" s="1864" t="s">
        <v>839</v>
      </c>
      <c r="H537" s="1864"/>
      <c r="I537" s="1864"/>
      <c r="J537" s="1927"/>
      <c r="K537" s="2502"/>
    </row>
    <row r="538" spans="1:11" x14ac:dyDescent="0.15">
      <c r="A538" s="1968"/>
      <c r="B538" s="1908"/>
      <c r="C538" s="1908"/>
      <c r="D538" s="1908"/>
      <c r="E538" s="1908"/>
      <c r="F538" s="1908"/>
      <c r="G538" s="2575" t="e">
        <f>'6 Materials'!#REF!</f>
        <v>#REF!</v>
      </c>
      <c r="H538" s="1864" t="s">
        <v>824</v>
      </c>
      <c r="I538" s="32" t="s">
        <v>557</v>
      </c>
      <c r="J538" s="270" t="s">
        <v>1264</v>
      </c>
      <c r="K538" s="2502"/>
    </row>
    <row r="539" spans="1:11" ht="16" thickBot="1" x14ac:dyDescent="0.2">
      <c r="A539" s="2050"/>
      <c r="B539" s="2079"/>
      <c r="C539" s="2079"/>
      <c r="D539" s="2079"/>
      <c r="E539" s="2079"/>
      <c r="F539" s="2079"/>
      <c r="G539" s="2576" t="e">
        <f>'6 Materials'!#REF!</f>
        <v>#REF!</v>
      </c>
      <c r="H539" s="1925"/>
      <c r="I539" s="76" t="s">
        <v>799</v>
      </c>
      <c r="J539" s="271" t="s">
        <v>1265</v>
      </c>
      <c r="K539" s="2503"/>
    </row>
    <row r="540" spans="1:11" x14ac:dyDescent="0.15">
      <c r="A540" s="2119"/>
      <c r="B540" s="2120"/>
      <c r="C540" s="2120"/>
      <c r="D540" s="2120"/>
      <c r="E540" s="2120"/>
      <c r="F540" s="2120"/>
      <c r="G540" s="2120"/>
      <c r="H540" s="2120"/>
      <c r="I540" s="2120"/>
      <c r="J540" s="2120"/>
      <c r="K540" s="818"/>
    </row>
    <row r="541" spans="1:11" x14ac:dyDescent="0.15">
      <c r="A541" s="369" t="s">
        <v>1083</v>
      </c>
      <c r="B541" s="2"/>
      <c r="C541" s="309"/>
      <c r="D541" s="309"/>
      <c r="E541" s="2496" t="e">
        <f>'6 Materials'!#REF!</f>
        <v>#REF!</v>
      </c>
      <c r="F541" s="2496" t="e">
        <f>'6 Materials'!#REF!</f>
        <v>#REF!</v>
      </c>
      <c r="G541" s="2496">
        <f>'6 Materials'!D49</f>
        <v>0</v>
      </c>
      <c r="H541" s="2496">
        <f>'6 Materials'!E49</f>
        <v>0</v>
      </c>
      <c r="I541" s="2496">
        <f>'6 Materials'!F49</f>
        <v>0</v>
      </c>
      <c r="J541" s="2496">
        <f>'6 Materials'!G49</f>
        <v>0</v>
      </c>
      <c r="K541" s="818"/>
    </row>
    <row r="542" spans="1:11" ht="16" thickBot="1" x14ac:dyDescent="0.2">
      <c r="A542" s="376" t="s">
        <v>492</v>
      </c>
      <c r="B542" s="23"/>
      <c r="C542" s="371"/>
      <c r="D542" s="371"/>
      <c r="E542" s="2452" t="e">
        <f>'6 Materials'!#REF!</f>
        <v>#REF!</v>
      </c>
      <c r="F542" s="2452" t="e">
        <f>'6 Materials'!#REF!</f>
        <v>#REF!</v>
      </c>
      <c r="G542" s="2452">
        <f>'6 Materials'!D50</f>
        <v>0</v>
      </c>
      <c r="H542" s="2452">
        <f>'6 Materials'!E50</f>
        <v>0</v>
      </c>
      <c r="I542" s="2452">
        <f>'6 Materials'!F50</f>
        <v>0</v>
      </c>
      <c r="J542" s="2452">
        <f>'6 Materials'!G50</f>
        <v>0</v>
      </c>
      <c r="K542" s="818"/>
    </row>
    <row r="543" spans="1:11" ht="16" thickBot="1" x14ac:dyDescent="0.2">
      <c r="A543" s="1165"/>
    </row>
    <row r="544" spans="1:11" ht="21" x14ac:dyDescent="0.15">
      <c r="A544" s="2376" t="s">
        <v>762</v>
      </c>
      <c r="B544" s="1852"/>
      <c r="C544" s="1852"/>
      <c r="D544" s="1852"/>
      <c r="E544" s="1852"/>
      <c r="F544" s="1852"/>
      <c r="G544" s="1852"/>
      <c r="H544" s="1852"/>
      <c r="I544" s="1852"/>
      <c r="J544" s="1122"/>
      <c r="K544" s="1123"/>
    </row>
    <row r="545" spans="1:11" x14ac:dyDescent="0.15">
      <c r="A545" s="2312" t="s">
        <v>508</v>
      </c>
      <c r="B545" s="2313"/>
      <c r="C545" s="2313"/>
      <c r="D545" s="2314" t="s">
        <v>507</v>
      </c>
      <c r="E545" s="2314"/>
      <c r="F545" s="2314"/>
      <c r="G545" s="1893" t="s">
        <v>763</v>
      </c>
      <c r="H545" s="1893"/>
      <c r="I545" s="1893" t="s">
        <v>360</v>
      </c>
      <c r="J545" s="1893"/>
      <c r="K545" s="2577" t="s">
        <v>1398</v>
      </c>
    </row>
    <row r="546" spans="1:11" ht="24" x14ac:dyDescent="0.15">
      <c r="A546" s="1878"/>
      <c r="B546" s="424" t="s">
        <v>176</v>
      </c>
      <c r="C546" s="424" t="s">
        <v>1167</v>
      </c>
      <c r="D546" s="341" t="s">
        <v>509</v>
      </c>
      <c r="E546" s="341" t="s">
        <v>230</v>
      </c>
      <c r="F546" s="341" t="s">
        <v>231</v>
      </c>
      <c r="G546" s="1893"/>
      <c r="H546" s="1893"/>
      <c r="I546" s="1893"/>
      <c r="J546" s="1893"/>
      <c r="K546" s="2577"/>
    </row>
    <row r="547" spans="1:11" x14ac:dyDescent="0.15">
      <c r="A547" s="1878"/>
      <c r="B547" s="843">
        <f>B549+B555+B559+B563</f>
        <v>33</v>
      </c>
      <c r="C547" s="541">
        <f>'7 Disaster Mitigation'!C6</f>
        <v>0</v>
      </c>
      <c r="D547" s="1027" t="e">
        <f>'7 Disaster Mitigation'!#REF!</f>
        <v>#REF!</v>
      </c>
      <c r="E547" s="1027" t="e">
        <f>'7 Disaster Mitigation'!#REF!</f>
        <v>#REF!</v>
      </c>
      <c r="F547" s="1027" t="e">
        <f>'7 Disaster Mitigation'!#REF!</f>
        <v>#REF!</v>
      </c>
      <c r="G547" s="1893"/>
      <c r="H547" s="1893"/>
      <c r="I547" s="1893"/>
      <c r="J547" s="1893"/>
      <c r="K547" s="2577"/>
    </row>
    <row r="548" spans="1:11" x14ac:dyDescent="0.15">
      <c r="A548" s="1028"/>
      <c r="B548" s="898"/>
      <c r="C548" s="899"/>
      <c r="D548" s="899"/>
      <c r="E548" s="899"/>
      <c r="F548" s="899"/>
      <c r="G548" s="2159" t="s">
        <v>1169</v>
      </c>
      <c r="H548" s="2159"/>
      <c r="I548" s="2159"/>
      <c r="J548" s="2159"/>
      <c r="K548" s="99"/>
    </row>
    <row r="549" spans="1:11" x14ac:dyDescent="0.15">
      <c r="A549" s="858" t="s">
        <v>764</v>
      </c>
      <c r="B549" s="843">
        <f>SUM(B550:B554)</f>
        <v>16</v>
      </c>
      <c r="C549" s="541">
        <f>'7 Disaster Mitigation'!C8</f>
        <v>0</v>
      </c>
      <c r="D549" s="1027" t="e">
        <f>'7 Disaster Mitigation'!#REF!</f>
        <v>#REF!</v>
      </c>
      <c r="E549" s="1027" t="e">
        <f>'7 Disaster Mitigation'!#REF!</f>
        <v>#REF!</v>
      </c>
      <c r="F549" s="1027" t="e">
        <f>'7 Disaster Mitigation'!#REF!</f>
        <v>#REF!</v>
      </c>
      <c r="G549" s="2157" t="s">
        <v>766</v>
      </c>
      <c r="H549" s="2157"/>
      <c r="I549" s="2157"/>
      <c r="J549" s="2157"/>
      <c r="K549" s="1029"/>
    </row>
    <row r="550" spans="1:11" ht="18.5" customHeight="1" x14ac:dyDescent="0.15">
      <c r="A550" s="238" t="s">
        <v>1397</v>
      </c>
      <c r="B550" s="318">
        <v>3</v>
      </c>
      <c r="C550" s="1136">
        <f>'7 Disaster Mitigation'!C9</f>
        <v>0</v>
      </c>
      <c r="D550" s="231" t="e">
        <f>'7 Disaster Mitigation'!#REF!</f>
        <v>#REF!</v>
      </c>
      <c r="E550" s="231" t="e">
        <f>'7 Disaster Mitigation'!#REF!</f>
        <v>#REF!</v>
      </c>
      <c r="F550" s="231" t="e">
        <f>'7 Disaster Mitigation'!#REF!</f>
        <v>#REF!</v>
      </c>
      <c r="G550" s="2158" t="s">
        <v>225</v>
      </c>
      <c r="H550" s="2158"/>
      <c r="I550" s="2158" t="s">
        <v>840</v>
      </c>
      <c r="J550" s="2158"/>
      <c r="K550" s="985" t="s">
        <v>1691</v>
      </c>
    </row>
    <row r="551" spans="1:11" x14ac:dyDescent="0.15">
      <c r="A551" s="238" t="s">
        <v>1387</v>
      </c>
      <c r="B551" s="318">
        <v>3</v>
      </c>
      <c r="C551" s="1136">
        <f>'7 Disaster Mitigation'!C10</f>
        <v>0</v>
      </c>
      <c r="D551" s="231" t="e">
        <f>'7 Disaster Mitigation'!#REF!</f>
        <v>#REF!</v>
      </c>
      <c r="E551" s="231" t="e">
        <f>'7 Disaster Mitigation'!#REF!</f>
        <v>#REF!</v>
      </c>
      <c r="F551" s="231" t="e">
        <f>'7 Disaster Mitigation'!#REF!</f>
        <v>#REF!</v>
      </c>
      <c r="G551" s="2158" t="s">
        <v>832</v>
      </c>
      <c r="H551" s="2158"/>
      <c r="I551" s="2158" t="s">
        <v>841</v>
      </c>
      <c r="J551" s="2158"/>
      <c r="K551" s="985" t="s">
        <v>1692</v>
      </c>
    </row>
    <row r="552" spans="1:11" ht="45" x14ac:dyDescent="0.15">
      <c r="A552" s="238" t="s">
        <v>1388</v>
      </c>
      <c r="B552" s="318">
        <v>2</v>
      </c>
      <c r="C552" s="1136">
        <f>'7 Disaster Mitigation'!C11</f>
        <v>0</v>
      </c>
      <c r="D552" s="231" t="e">
        <f>'7 Disaster Mitigation'!#REF!</f>
        <v>#REF!</v>
      </c>
      <c r="E552" s="231" t="e">
        <f>'7 Disaster Mitigation'!#REF!</f>
        <v>#REF!</v>
      </c>
      <c r="F552" s="231" t="e">
        <f>'7 Disaster Mitigation'!#REF!</f>
        <v>#REF!</v>
      </c>
      <c r="G552" s="2159" t="s">
        <v>220</v>
      </c>
      <c r="H552" s="2159"/>
      <c r="I552" s="2159" t="s">
        <v>842</v>
      </c>
      <c r="J552" s="2159"/>
      <c r="K552" s="985" t="s">
        <v>1626</v>
      </c>
    </row>
    <row r="553" spans="1:11" x14ac:dyDescent="0.15">
      <c r="A553" s="238" t="s">
        <v>1389</v>
      </c>
      <c r="B553" s="318">
        <v>3</v>
      </c>
      <c r="C553" s="1136">
        <f>'7 Disaster Mitigation'!C16</f>
        <v>0</v>
      </c>
      <c r="D553" s="231" t="e">
        <f>'7 Disaster Mitigation'!#REF!</f>
        <v>#REF!</v>
      </c>
      <c r="E553" s="231" t="e">
        <f>'7 Disaster Mitigation'!#REF!</f>
        <v>#REF!</v>
      </c>
      <c r="F553" s="231" t="e">
        <f>'7 Disaster Mitigation'!#REF!</f>
        <v>#REF!</v>
      </c>
      <c r="G553" s="2159" t="s">
        <v>222</v>
      </c>
      <c r="H553" s="2159"/>
      <c r="I553" s="2159" t="s">
        <v>902</v>
      </c>
      <c r="J553" s="2159"/>
      <c r="K553" s="985" t="s">
        <v>1693</v>
      </c>
    </row>
    <row r="554" spans="1:11" ht="30" x14ac:dyDescent="0.15">
      <c r="A554" s="238" t="s">
        <v>1390</v>
      </c>
      <c r="B554" s="318">
        <v>5</v>
      </c>
      <c r="C554" s="1136"/>
      <c r="D554" s="231" t="e">
        <f>'7 Disaster Mitigation'!#REF!</f>
        <v>#REF!</v>
      </c>
      <c r="E554" s="231" t="e">
        <f>'7 Disaster Mitigation'!#REF!</f>
        <v>#REF!</v>
      </c>
      <c r="F554" s="231" t="e">
        <f>'7 Disaster Mitigation'!#REF!</f>
        <v>#REF!</v>
      </c>
      <c r="G554" s="2159" t="s">
        <v>359</v>
      </c>
      <c r="H554" s="2159"/>
      <c r="I554" s="2159" t="s">
        <v>875</v>
      </c>
      <c r="J554" s="2159"/>
      <c r="K554" s="985" t="s">
        <v>1694</v>
      </c>
    </row>
    <row r="555" spans="1:11" x14ac:dyDescent="0.15">
      <c r="A555" s="858" t="s">
        <v>772</v>
      </c>
      <c r="B555" s="843">
        <f>SUM(B556:B558)</f>
        <v>9</v>
      </c>
      <c r="C555" s="541">
        <f>'7 Disaster Mitigation'!C19</f>
        <v>0</v>
      </c>
      <c r="D555" s="1027" t="e">
        <f>'7 Disaster Mitigation'!#REF!</f>
        <v>#REF!</v>
      </c>
      <c r="E555" s="1027" t="e">
        <f>'7 Disaster Mitigation'!#REF!</f>
        <v>#REF!</v>
      </c>
      <c r="F555" s="1027" t="e">
        <f>'7 Disaster Mitigation'!#REF!</f>
        <v>#REF!</v>
      </c>
      <c r="G555" s="2157" t="s">
        <v>228</v>
      </c>
      <c r="H555" s="2157"/>
      <c r="I555" s="2157"/>
      <c r="J555" s="2157"/>
      <c r="K555" s="1029"/>
    </row>
    <row r="556" spans="1:11" ht="30" x14ac:dyDescent="0.15">
      <c r="A556" s="238" t="s">
        <v>1391</v>
      </c>
      <c r="B556" s="318">
        <v>3</v>
      </c>
      <c r="C556" s="1136">
        <f>'7 Disaster Mitigation'!C20</f>
        <v>0</v>
      </c>
      <c r="D556" s="231" t="e">
        <f>'7 Disaster Mitigation'!#REF!</f>
        <v>#REF!</v>
      </c>
      <c r="E556" s="231" t="e">
        <f>'7 Disaster Mitigation'!#REF!</f>
        <v>#REF!</v>
      </c>
      <c r="F556" s="231" t="e">
        <f>'7 Disaster Mitigation'!#REF!</f>
        <v>#REF!</v>
      </c>
      <c r="G556" s="2159" t="s">
        <v>37</v>
      </c>
      <c r="H556" s="2159"/>
      <c r="I556" s="2159" t="s">
        <v>1357</v>
      </c>
      <c r="J556" s="2159"/>
      <c r="K556" s="99" t="s">
        <v>1627</v>
      </c>
    </row>
    <row r="557" spans="1:11" x14ac:dyDescent="0.15">
      <c r="A557" s="238" t="s">
        <v>1392</v>
      </c>
      <c r="B557" s="318">
        <v>3</v>
      </c>
      <c r="C557" s="1136">
        <f>'7 Disaster Mitigation'!C21</f>
        <v>0</v>
      </c>
      <c r="D557" s="231" t="e">
        <f>'7 Disaster Mitigation'!#REF!</f>
        <v>#REF!</v>
      </c>
      <c r="E557" s="231" t="e">
        <f>'7 Disaster Mitigation'!#REF!</f>
        <v>#REF!</v>
      </c>
      <c r="F557" s="231" t="e">
        <f>'7 Disaster Mitigation'!#REF!</f>
        <v>#REF!</v>
      </c>
      <c r="G557" s="2159" t="s">
        <v>227</v>
      </c>
      <c r="H557" s="2159"/>
      <c r="I557" s="2159" t="s">
        <v>903</v>
      </c>
      <c r="J557" s="2159"/>
      <c r="K557" s="99" t="s">
        <v>1628</v>
      </c>
    </row>
    <row r="558" spans="1:11" x14ac:dyDescent="0.15">
      <c r="A558" s="238" t="s">
        <v>1393</v>
      </c>
      <c r="B558" s="318">
        <v>3</v>
      </c>
      <c r="C558" s="1136">
        <f>'7 Disaster Mitigation'!C22</f>
        <v>0</v>
      </c>
      <c r="D558" s="231" t="e">
        <f>'7 Disaster Mitigation'!#REF!</f>
        <v>#REF!</v>
      </c>
      <c r="E558" s="231" t="e">
        <f>'7 Disaster Mitigation'!#REF!</f>
        <v>#REF!</v>
      </c>
      <c r="F558" s="231" t="e">
        <f>'7 Disaster Mitigation'!#REF!</f>
        <v>#REF!</v>
      </c>
      <c r="G558" s="2159" t="s">
        <v>195</v>
      </c>
      <c r="H558" s="2159"/>
      <c r="I558" s="2159" t="s">
        <v>904</v>
      </c>
      <c r="J558" s="2159"/>
      <c r="K558" s="984" t="s">
        <v>1629</v>
      </c>
    </row>
    <row r="559" spans="1:11" x14ac:dyDescent="0.15">
      <c r="A559" s="858" t="s">
        <v>776</v>
      </c>
      <c r="B559" s="843">
        <f>SUM(B560:B562)</f>
        <v>6</v>
      </c>
      <c r="C559" s="541">
        <f>'7 Disaster Mitigation'!C23</f>
        <v>0</v>
      </c>
      <c r="D559" s="1027" t="e">
        <f>'7 Disaster Mitigation'!#REF!</f>
        <v>#REF!</v>
      </c>
      <c r="E559" s="1027" t="e">
        <f>'7 Disaster Mitigation'!#REF!</f>
        <v>#REF!</v>
      </c>
      <c r="F559" s="1027" t="e">
        <f>'7 Disaster Mitigation'!#REF!</f>
        <v>#REF!</v>
      </c>
      <c r="G559" s="2157" t="s">
        <v>780</v>
      </c>
      <c r="H559" s="2157"/>
      <c r="I559" s="2157"/>
      <c r="J559" s="2157"/>
      <c r="K559" s="1029"/>
    </row>
    <row r="560" spans="1:11" ht="60" x14ac:dyDescent="0.15">
      <c r="A560" s="238" t="s">
        <v>1394</v>
      </c>
      <c r="B560" s="318">
        <v>2</v>
      </c>
      <c r="C560" s="1136">
        <f>'7 Disaster Mitigation'!C24</f>
        <v>0</v>
      </c>
      <c r="D560" s="231" t="e">
        <f>'7 Disaster Mitigation'!#REF!</f>
        <v>#REF!</v>
      </c>
      <c r="E560" s="231" t="e">
        <f>'7 Disaster Mitigation'!#REF!</f>
        <v>#REF!</v>
      </c>
      <c r="F560" s="231" t="e">
        <f>'7 Disaster Mitigation'!#REF!</f>
        <v>#REF!</v>
      </c>
      <c r="G560" s="2159" t="s">
        <v>843</v>
      </c>
      <c r="H560" s="2159"/>
      <c r="I560" s="2159" t="s">
        <v>943</v>
      </c>
      <c r="J560" s="2159"/>
      <c r="K560" s="99" t="s">
        <v>1630</v>
      </c>
    </row>
    <row r="561" spans="1:11" ht="60" x14ac:dyDescent="0.15">
      <c r="A561" s="238" t="s">
        <v>1395</v>
      </c>
      <c r="B561" s="318">
        <v>2</v>
      </c>
      <c r="C561" s="1136">
        <f>'7 Disaster Mitigation'!C25</f>
        <v>0</v>
      </c>
      <c r="D561" s="231" t="e">
        <f>'7 Disaster Mitigation'!#REF!</f>
        <v>#REF!</v>
      </c>
      <c r="E561" s="231" t="e">
        <f>'7 Disaster Mitigation'!#REF!</f>
        <v>#REF!</v>
      </c>
      <c r="F561" s="231" t="e">
        <f>'7 Disaster Mitigation'!#REF!</f>
        <v>#REF!</v>
      </c>
      <c r="G561" s="2159" t="s">
        <v>895</v>
      </c>
      <c r="H561" s="2159"/>
      <c r="I561" s="2159" t="s">
        <v>905</v>
      </c>
      <c r="J561" s="2159"/>
      <c r="K561" s="99" t="s">
        <v>1630</v>
      </c>
    </row>
    <row r="562" spans="1:11" ht="60" x14ac:dyDescent="0.15">
      <c r="A562" s="238" t="s">
        <v>1396</v>
      </c>
      <c r="B562" s="318">
        <v>2</v>
      </c>
      <c r="C562" s="1136">
        <f>'7 Disaster Mitigation'!C26</f>
        <v>0</v>
      </c>
      <c r="D562" s="231" t="e">
        <f>'7 Disaster Mitigation'!#REF!</f>
        <v>#REF!</v>
      </c>
      <c r="E562" s="231" t="e">
        <f>'7 Disaster Mitigation'!#REF!</f>
        <v>#REF!</v>
      </c>
      <c r="F562" s="231" t="e">
        <f>'7 Disaster Mitigation'!#REF!</f>
        <v>#REF!</v>
      </c>
      <c r="G562" s="2159" t="s">
        <v>896</v>
      </c>
      <c r="H562" s="2159"/>
      <c r="I562" s="2159" t="s">
        <v>906</v>
      </c>
      <c r="J562" s="2159"/>
      <c r="K562" s="99" t="s">
        <v>1631</v>
      </c>
    </row>
    <row r="563" spans="1:11" x14ac:dyDescent="0.15">
      <c r="A563" s="858" t="s">
        <v>877</v>
      </c>
      <c r="B563" s="843">
        <f>B564</f>
        <v>2</v>
      </c>
      <c r="C563" s="541">
        <f>'7 Disaster Mitigation'!C27</f>
        <v>0</v>
      </c>
      <c r="D563" s="1027" t="e">
        <f>'7 Disaster Mitigation'!#REF!</f>
        <v>#REF!</v>
      </c>
      <c r="E563" s="1027" t="e">
        <f>'7 Disaster Mitigation'!#REF!</f>
        <v>#REF!</v>
      </c>
      <c r="F563" s="1027" t="e">
        <f>'7 Disaster Mitigation'!#REF!</f>
        <v>#REF!</v>
      </c>
      <c r="G563" s="2157" t="s">
        <v>1310</v>
      </c>
      <c r="H563" s="2157"/>
      <c r="I563" s="2157"/>
      <c r="J563" s="2157"/>
      <c r="K563" s="1029"/>
    </row>
    <row r="564" spans="1:11" ht="45" x14ac:dyDescent="0.15">
      <c r="A564" s="238"/>
      <c r="B564" s="318">
        <v>2</v>
      </c>
      <c r="C564" s="1136">
        <f>'7 Disaster Mitigation'!C28</f>
        <v>0</v>
      </c>
      <c r="D564" s="231" t="e">
        <f>'7 Disaster Mitigation'!#REF!</f>
        <v>#REF!</v>
      </c>
      <c r="E564" s="231" t="e">
        <f>'7 Disaster Mitigation'!#REF!</f>
        <v>#REF!</v>
      </c>
      <c r="F564" s="231" t="e">
        <f>'7 Disaster Mitigation'!#REF!</f>
        <v>#REF!</v>
      </c>
      <c r="G564" s="2159" t="s">
        <v>1311</v>
      </c>
      <c r="H564" s="2159"/>
      <c r="I564" s="2159" t="s">
        <v>1632</v>
      </c>
      <c r="J564" s="2159"/>
      <c r="K564" s="99" t="s">
        <v>1695</v>
      </c>
    </row>
    <row r="565" spans="1:11" x14ac:dyDescent="0.15">
      <c r="A565" s="824"/>
      <c r="B565" s="825"/>
      <c r="C565" s="826"/>
      <c r="D565" s="826"/>
      <c r="E565" s="826"/>
      <c r="F565" s="826"/>
      <c r="G565" s="1030"/>
      <c r="H565" s="1030"/>
      <c r="I565" s="1030"/>
      <c r="J565" s="1030"/>
      <c r="K565" s="1031"/>
    </row>
    <row r="566" spans="1:11" ht="16" thickBot="1" x14ac:dyDescent="0.2">
      <c r="A566" s="823" t="s">
        <v>1083</v>
      </c>
      <c r="B566" s="398"/>
      <c r="C566" s="76"/>
      <c r="D566" s="76"/>
      <c r="E566" s="2579" t="e">
        <f>'7 Disaster Mitigation'!#REF!</f>
        <v>#REF!</v>
      </c>
      <c r="F566" s="2579" t="e">
        <f>'7 Disaster Mitigation'!#REF!</f>
        <v>#REF!</v>
      </c>
      <c r="G566" s="2579">
        <f>'7 Disaster Mitigation'!D37</f>
        <v>0</v>
      </c>
      <c r="H566" s="2579">
        <f>'7 Disaster Mitigation'!E37</f>
        <v>0</v>
      </c>
      <c r="I566" s="2579">
        <f>'7 Disaster Mitigation'!F37</f>
        <v>0</v>
      </c>
      <c r="J566" s="2579">
        <f>'7 Disaster Mitigation'!G37</f>
        <v>0</v>
      </c>
      <c r="K566" s="100"/>
    </row>
    <row r="567" spans="1:11" ht="16" thickBot="1" x14ac:dyDescent="0.2">
      <c r="A567" s="376" t="s">
        <v>492</v>
      </c>
      <c r="B567" s="23"/>
      <c r="C567" s="371"/>
      <c r="D567" s="371"/>
      <c r="E567" s="2452" t="e">
        <f>'7 Disaster Mitigation'!#REF!</f>
        <v>#REF!</v>
      </c>
      <c r="F567" s="2452" t="e">
        <f>'7 Disaster Mitigation'!#REF!</f>
        <v>#REF!</v>
      </c>
      <c r="G567" s="2452">
        <f>'7 Disaster Mitigation'!D38</f>
        <v>0</v>
      </c>
      <c r="H567" s="2452">
        <f>'7 Disaster Mitigation'!E38</f>
        <v>0</v>
      </c>
      <c r="I567" s="2452">
        <f>'7 Disaster Mitigation'!F38</f>
        <v>0</v>
      </c>
      <c r="J567" s="2580">
        <f>'7 Disaster Mitigation'!G38</f>
        <v>0</v>
      </c>
      <c r="K567" s="816"/>
    </row>
    <row r="568" spans="1:11" x14ac:dyDescent="0.15">
      <c r="A568" s="1165"/>
    </row>
    <row r="569" spans="1:11" ht="16" x14ac:dyDescent="0.15">
      <c r="A569" s="2376" t="s">
        <v>1384</v>
      </c>
      <c r="B569" s="1852"/>
      <c r="C569" s="1852"/>
      <c r="D569" s="1852"/>
      <c r="E569" s="1852"/>
      <c r="F569" s="1852"/>
      <c r="G569" s="1852"/>
      <c r="H569" s="1852"/>
      <c r="I569" s="1852"/>
    </row>
    <row r="570" spans="1:11" ht="19" x14ac:dyDescent="0.15">
      <c r="A570" s="2312" t="s">
        <v>508</v>
      </c>
      <c r="B570" s="2313"/>
      <c r="C570" s="2313"/>
      <c r="D570" s="2314" t="s">
        <v>507</v>
      </c>
      <c r="E570" s="2314"/>
      <c r="F570" s="2314"/>
      <c r="G570" s="1041"/>
      <c r="H570" s="1042"/>
      <c r="I570" s="1059"/>
    </row>
    <row r="571" spans="1:11" ht="24" x14ac:dyDescent="0.15">
      <c r="A571" s="1878"/>
      <c r="B571" s="424" t="s">
        <v>176</v>
      </c>
      <c r="C571" s="424" t="s">
        <v>1167</v>
      </c>
      <c r="D571" s="341" t="s">
        <v>509</v>
      </c>
      <c r="E571" s="341" t="s">
        <v>230</v>
      </c>
      <c r="F571" s="341" t="s">
        <v>231</v>
      </c>
      <c r="G571" s="1051" t="s">
        <v>1752</v>
      </c>
      <c r="H571" s="1058" t="s">
        <v>1751</v>
      </c>
      <c r="I571" s="1060" t="s">
        <v>1753</v>
      </c>
    </row>
    <row r="572" spans="1:11" ht="32" x14ac:dyDescent="0.15">
      <c r="A572" s="1878"/>
      <c r="B572" s="843">
        <f>SUM(B573:B577)</f>
        <v>5</v>
      </c>
      <c r="C572" s="843">
        <f>'8 Innovation '!C4</f>
        <v>0</v>
      </c>
      <c r="D572" s="1027">
        <f>'8 Innovation '!D4</f>
        <v>0</v>
      </c>
      <c r="E572" s="1027">
        <f>'8 Innovation '!E4</f>
        <v>0</v>
      </c>
      <c r="F572" s="1027">
        <f>'8 Innovation '!F4</f>
        <v>0</v>
      </c>
      <c r="G572" s="1043" t="s">
        <v>1378</v>
      </c>
      <c r="H572" s="1044" t="s">
        <v>1379</v>
      </c>
      <c r="I572" s="1061"/>
    </row>
    <row r="573" spans="1:11" ht="16" x14ac:dyDescent="0.15">
      <c r="A573" s="774" t="s">
        <v>1380</v>
      </c>
      <c r="B573" s="775">
        <v>1</v>
      </c>
      <c r="C573" s="32">
        <f>'8 Innovation '!C5</f>
        <v>0</v>
      </c>
      <c r="D573" s="231" t="str">
        <f>'8 Innovation '!D5</f>
        <v>-</v>
      </c>
      <c r="E573" s="231" t="str">
        <f>'8 Innovation '!E5</f>
        <v>-</v>
      </c>
      <c r="F573" s="231" t="str">
        <f>'8 Innovation '!F5</f>
        <v>-</v>
      </c>
      <c r="G573" s="46"/>
      <c r="H573" s="4"/>
      <c r="I573" s="99"/>
    </row>
    <row r="574" spans="1:11" ht="16" x14ac:dyDescent="0.15">
      <c r="A574" s="774" t="s">
        <v>1381</v>
      </c>
      <c r="B574" s="775">
        <v>1</v>
      </c>
      <c r="C574" s="32">
        <f>'8 Innovation '!C6</f>
        <v>0</v>
      </c>
      <c r="D574" s="231" t="str">
        <f>'8 Innovation '!D6</f>
        <v>-</v>
      </c>
      <c r="E574" s="231" t="str">
        <f>'8 Innovation '!E6</f>
        <v>-</v>
      </c>
      <c r="F574" s="231" t="str">
        <f>'8 Innovation '!F6</f>
        <v>-</v>
      </c>
      <c r="G574" s="1161"/>
      <c r="H574" s="1161"/>
      <c r="I574" s="1162"/>
    </row>
    <row r="575" spans="1:11" ht="16" x14ac:dyDescent="0.15">
      <c r="A575" s="774" t="s">
        <v>1382</v>
      </c>
      <c r="B575" s="775">
        <v>1</v>
      </c>
      <c r="C575" s="32">
        <f>'8 Innovation '!C7</f>
        <v>0</v>
      </c>
      <c r="D575" s="231" t="str">
        <f>'8 Innovation '!D7</f>
        <v>-</v>
      </c>
      <c r="E575" s="231" t="str">
        <f>'8 Innovation '!E7</f>
        <v>-</v>
      </c>
      <c r="F575" s="231" t="str">
        <f>'8 Innovation '!F7</f>
        <v>-</v>
      </c>
      <c r="G575" s="1161"/>
      <c r="H575" s="1163" t="s">
        <v>1599</v>
      </c>
      <c r="I575" s="1162"/>
    </row>
    <row r="576" spans="1:11" ht="16" x14ac:dyDescent="0.15">
      <c r="A576" s="774" t="s">
        <v>1383</v>
      </c>
      <c r="B576" s="775">
        <v>1</v>
      </c>
      <c r="C576" s="32">
        <f>'8 Innovation '!C8</f>
        <v>0</v>
      </c>
      <c r="D576" s="231" t="str">
        <f>'8 Innovation '!D8</f>
        <v>-</v>
      </c>
      <c r="E576" s="231" t="str">
        <f>'8 Innovation '!E8</f>
        <v>-</v>
      </c>
      <c r="F576" s="231" t="str">
        <f>'8 Innovation '!F8</f>
        <v>-</v>
      </c>
      <c r="G576" s="1161"/>
      <c r="H576" s="1161"/>
      <c r="I576" s="1162"/>
    </row>
    <row r="577" spans="1:9" ht="16" x14ac:dyDescent="0.15">
      <c r="A577" s="774" t="s">
        <v>1697</v>
      </c>
      <c r="B577" s="775">
        <v>1</v>
      </c>
      <c r="C577" s="32">
        <f>'8 Innovation '!C9</f>
        <v>0</v>
      </c>
      <c r="D577" s="231" t="str">
        <f>'8 Innovation '!D9</f>
        <v>-</v>
      </c>
      <c r="E577" s="231" t="str">
        <f>'8 Innovation '!E9</f>
        <v>-</v>
      </c>
      <c r="F577" s="231" t="str">
        <f>'8 Innovation '!F9</f>
        <v>-</v>
      </c>
      <c r="G577" s="1161"/>
      <c r="H577" s="1161"/>
      <c r="I577" s="1162"/>
    </row>
    <row r="578" spans="1:9" ht="16" thickBot="1" x14ac:dyDescent="0.2"/>
    <row r="579" spans="1:9" ht="19" thickBot="1" x14ac:dyDescent="0.2">
      <c r="A579" s="1845" t="s">
        <v>1307</v>
      </c>
      <c r="B579" s="1846"/>
      <c r="C579" s="1846"/>
      <c r="D579" s="1846"/>
      <c r="E579" s="1846"/>
      <c r="F579" s="1846"/>
      <c r="G579" s="1846"/>
      <c r="H579" s="1847"/>
    </row>
    <row r="580" spans="1:9" ht="31" thickBot="1" x14ac:dyDescent="0.2">
      <c r="A580" s="2372" t="s">
        <v>920</v>
      </c>
      <c r="B580" s="2373"/>
      <c r="C580" s="2373"/>
      <c r="D580" s="2373"/>
      <c r="E580" s="2373"/>
      <c r="F580" s="2373"/>
      <c r="G580" s="1078">
        <f>100+ D604</f>
        <v>100</v>
      </c>
      <c r="H580" s="550" t="s">
        <v>1121</v>
      </c>
    </row>
    <row r="581" spans="1:9" ht="16" x14ac:dyDescent="0.2">
      <c r="A581" s="504"/>
      <c r="B581" s="401"/>
      <c r="C581" s="1850" t="s">
        <v>921</v>
      </c>
      <c r="D581" s="1850"/>
      <c r="E581" s="1850"/>
      <c r="F581" s="1850"/>
      <c r="G581" s="494" t="s">
        <v>922</v>
      </c>
      <c r="H581" s="505" t="s">
        <v>1116</v>
      </c>
    </row>
    <row r="582" spans="1:9" x14ac:dyDescent="0.2">
      <c r="A582" s="504"/>
      <c r="B582" s="401"/>
      <c r="C582" s="495" t="s">
        <v>928</v>
      </c>
      <c r="E582" s="377"/>
      <c r="F582" s="401"/>
      <c r="G582" s="496">
        <f>C605</f>
        <v>0</v>
      </c>
      <c r="H582" s="506" t="s">
        <v>1117</v>
      </c>
    </row>
    <row r="583" spans="1:9" x14ac:dyDescent="0.2">
      <c r="A583" s="504"/>
      <c r="B583" s="401"/>
      <c r="C583" s="495" t="s">
        <v>929</v>
      </c>
      <c r="E583" s="377"/>
      <c r="F583" s="401"/>
      <c r="G583" s="496">
        <f>C610</f>
        <v>0</v>
      </c>
      <c r="H583" s="506" t="s">
        <v>1118</v>
      </c>
    </row>
    <row r="584" spans="1:9" x14ac:dyDescent="0.2">
      <c r="A584" s="504"/>
      <c r="B584" s="401"/>
      <c r="C584" s="495" t="s">
        <v>930</v>
      </c>
      <c r="E584" s="377"/>
      <c r="F584" s="401"/>
      <c r="G584" s="496">
        <f>C629</f>
        <v>0</v>
      </c>
      <c r="H584" s="506" t="s">
        <v>1118</v>
      </c>
    </row>
    <row r="585" spans="1:9" x14ac:dyDescent="0.2">
      <c r="A585" s="504"/>
      <c r="B585" s="401"/>
      <c r="C585" s="495" t="s">
        <v>923</v>
      </c>
      <c r="E585" s="377"/>
      <c r="F585" s="401"/>
      <c r="G585" s="496">
        <f>C640</f>
        <v>0</v>
      </c>
      <c r="H585" s="507" t="s">
        <v>1119</v>
      </c>
    </row>
    <row r="586" spans="1:9" x14ac:dyDescent="0.2">
      <c r="A586" s="504"/>
      <c r="B586" s="401"/>
      <c r="C586" s="495" t="s">
        <v>688</v>
      </c>
      <c r="E586" s="377"/>
      <c r="F586" s="401"/>
      <c r="G586" s="496">
        <f>C651</f>
        <v>0</v>
      </c>
      <c r="H586" s="507" t="s">
        <v>1119</v>
      </c>
    </row>
    <row r="587" spans="1:9" x14ac:dyDescent="0.2">
      <c r="A587" s="504"/>
      <c r="B587" s="401"/>
      <c r="C587" s="495" t="s">
        <v>738</v>
      </c>
      <c r="E587" s="377"/>
      <c r="F587" s="401"/>
      <c r="G587" s="496">
        <f>C658</f>
        <v>0</v>
      </c>
      <c r="H587" s="507" t="s">
        <v>1120</v>
      </c>
    </row>
    <row r="588" spans="1:9" x14ac:dyDescent="0.2">
      <c r="A588" s="504"/>
      <c r="B588" s="401"/>
      <c r="C588" s="495" t="s">
        <v>763</v>
      </c>
      <c r="E588" s="377"/>
      <c r="F588" s="401"/>
      <c r="G588" s="496">
        <f>C663</f>
        <v>0</v>
      </c>
      <c r="H588" s="507" t="s">
        <v>1119</v>
      </c>
    </row>
    <row r="589" spans="1:9" x14ac:dyDescent="0.2">
      <c r="A589" s="504"/>
      <c r="B589" s="401"/>
      <c r="C589" s="495" t="s">
        <v>1377</v>
      </c>
      <c r="E589" s="377"/>
      <c r="F589" s="401"/>
      <c r="G589" s="496">
        <f>C668</f>
        <v>0</v>
      </c>
      <c r="H589" s="771" t="s">
        <v>1376</v>
      </c>
    </row>
    <row r="590" spans="1:9" ht="19" x14ac:dyDescent="0.25">
      <c r="A590" s="508"/>
      <c r="B590" s="380"/>
      <c r="C590" s="1164"/>
      <c r="D590" s="401"/>
      <c r="E590" s="381"/>
      <c r="F590" s="382" t="s">
        <v>924</v>
      </c>
      <c r="G590" s="562">
        <f>SUM(G582:G589)</f>
        <v>0</v>
      </c>
      <c r="H590" s="509"/>
    </row>
    <row r="591" spans="1:9" ht="19" x14ac:dyDescent="0.25">
      <c r="A591" s="508"/>
      <c r="B591" s="380"/>
      <c r="C591" s="401"/>
      <c r="D591" s="401"/>
      <c r="E591" s="383"/>
      <c r="F591" s="382" t="s">
        <v>925</v>
      </c>
      <c r="G591" s="562">
        <f>G580</f>
        <v>100</v>
      </c>
      <c r="H591" s="1094"/>
    </row>
    <row r="592" spans="1:9" ht="18" x14ac:dyDescent="0.2">
      <c r="A592" s="508"/>
      <c r="B592" s="380"/>
      <c r="C592" s="401"/>
      <c r="D592" s="401"/>
      <c r="E592" s="401"/>
      <c r="F592" s="384" t="s">
        <v>926</v>
      </c>
      <c r="G592" s="1851" t="str">
        <f>IF(G590=0," ",IF(D600&lt;0,"Not Certifiable",(IF(D600&lt;=30,"Certified - Bronze",(IF(D600&lt;=60,"Certified - Silver",(IF(D600&lt;=90,"Certified - Gold",(IF(D600&gt;90,"Certified -Platinum",("""")))))))))))</f>
        <v xml:space="preserve"> </v>
      </c>
      <c r="H592" s="2578"/>
    </row>
    <row r="593" spans="1:8" x14ac:dyDescent="0.15">
      <c r="A593" s="510"/>
      <c r="B593" s="499"/>
      <c r="C593" s="499"/>
      <c r="D593" s="499"/>
      <c r="E593" s="499"/>
      <c r="F593" s="499"/>
      <c r="G593" s="499"/>
      <c r="H593" s="509"/>
    </row>
    <row r="594" spans="1:8" ht="21" x14ac:dyDescent="0.15">
      <c r="A594" s="1853" t="s">
        <v>1090</v>
      </c>
      <c r="B594" s="1854"/>
      <c r="C594" s="1854"/>
      <c r="D594" s="1854"/>
      <c r="E594" s="1854"/>
      <c r="F594" s="1854"/>
      <c r="G594" s="1854"/>
      <c r="H594" s="1855"/>
    </row>
    <row r="595" spans="1:8" ht="21" x14ac:dyDescent="0.15">
      <c r="A595" s="1856"/>
      <c r="B595" s="1857"/>
      <c r="C595" s="1857"/>
      <c r="D595" s="1857"/>
      <c r="E595" s="1857"/>
      <c r="F595" s="1857"/>
      <c r="G595" s="1857"/>
      <c r="H595" s="1858"/>
    </row>
    <row r="596" spans="1:8" x14ac:dyDescent="0.15">
      <c r="A596" s="517"/>
      <c r="B596" s="518"/>
      <c r="C596" s="678" t="s">
        <v>1162</v>
      </c>
      <c r="D596" s="677"/>
      <c r="E596" s="1788" t="s">
        <v>1703</v>
      </c>
      <c r="F596" s="1788"/>
      <c r="G596" s="503" t="s">
        <v>1133</v>
      </c>
      <c r="H596" s="523"/>
    </row>
    <row r="597" spans="1:8" x14ac:dyDescent="0.15">
      <c r="A597" s="517"/>
      <c r="B597" s="518"/>
      <c r="C597" s="511" t="s">
        <v>909</v>
      </c>
      <c r="D597" s="511"/>
      <c r="E597" s="1788" t="s">
        <v>1700</v>
      </c>
      <c r="F597" s="1788"/>
      <c r="G597" s="503" t="s">
        <v>1133</v>
      </c>
      <c r="H597" s="523"/>
    </row>
    <row r="598" spans="1:8" x14ac:dyDescent="0.15">
      <c r="A598" s="517"/>
      <c r="B598" s="518"/>
      <c r="C598" s="512" t="s">
        <v>910</v>
      </c>
      <c r="D598" s="512"/>
      <c r="E598" s="1788" t="s">
        <v>1701</v>
      </c>
      <c r="F598" s="1788"/>
      <c r="G598" s="503" t="s">
        <v>1133</v>
      </c>
      <c r="H598" s="523"/>
    </row>
    <row r="599" spans="1:8" x14ac:dyDescent="0.15">
      <c r="A599" s="517"/>
      <c r="B599" s="518"/>
      <c r="C599" s="513" t="s">
        <v>911</v>
      </c>
      <c r="D599" s="513"/>
      <c r="E599" s="1787" t="s">
        <v>1702</v>
      </c>
      <c r="F599" s="1788"/>
      <c r="G599" s="503" t="s">
        <v>1133</v>
      </c>
      <c r="H599" s="523"/>
    </row>
    <row r="600" spans="1:8" ht="16" thickBot="1" x14ac:dyDescent="0.2">
      <c r="A600" s="1166"/>
      <c r="B600" s="501"/>
      <c r="C600" s="501"/>
      <c r="D600" s="502">
        <f>G590-G591</f>
        <v>-100</v>
      </c>
      <c r="E600" s="501"/>
      <c r="F600" s="501"/>
      <c r="G600" s="501"/>
      <c r="H600" s="515">
        <f>Instructions!A550</f>
        <v>0</v>
      </c>
    </row>
  </sheetData>
  <sheetProtection password="EC74" sheet="1" objects="1" scenarios="1" insertHyperlinks="0"/>
  <customSheetViews>
    <customSheetView guid="{F1B267DB-70DC-6F42-AC92-32AC1AD9EEAB}" zeroValues="0" fitToPage="1" hiddenRows="1" state="hidden" topLeftCell="A158">
      <selection activeCell="A149" sqref="A149"/>
      <rowBreaks count="1" manualBreakCount="1">
        <brk id="46" max="10" man="1"/>
      </rowBreaks>
      <pageMargins left="0.25" right="0.25" top="0.33" bottom="0.56000000000000005" header="0.5" footer="0.25"/>
      <printOptions horizontalCentered="1" headings="1"/>
      <pageSetup scale="40" fitToHeight="25" orientation="landscape" cellComments="asDisplayed" r:id="rId1"/>
      <headerFooter alignWithMargins="0">
        <oddFooter>&amp;LFGBC Commercial Certification
&amp;C&amp;G&amp;R&amp;P of &amp;N</oddFooter>
      </headerFooter>
    </customSheetView>
  </customSheetViews>
  <mergeCells count="766">
    <mergeCell ref="E596:F596"/>
    <mergeCell ref="E597:F597"/>
    <mergeCell ref="E598:F598"/>
    <mergeCell ref="E599:F599"/>
    <mergeCell ref="A488:I488"/>
    <mergeCell ref="A544:I544"/>
    <mergeCell ref="A579:H579"/>
    <mergeCell ref="A580:F580"/>
    <mergeCell ref="C581:F581"/>
    <mergeCell ref="G592:H592"/>
    <mergeCell ref="A594:H594"/>
    <mergeCell ref="A595:H595"/>
    <mergeCell ref="A570:C570"/>
    <mergeCell ref="D570:F570"/>
    <mergeCell ref="A571:A572"/>
    <mergeCell ref="G563:J563"/>
    <mergeCell ref="G564:H564"/>
    <mergeCell ref="I564:J564"/>
    <mergeCell ref="E566:J566"/>
    <mergeCell ref="E567:J567"/>
    <mergeCell ref="A569:I569"/>
    <mergeCell ref="G559:J559"/>
    <mergeCell ref="G560:H560"/>
    <mergeCell ref="I560:J560"/>
    <mergeCell ref="G561:H561"/>
    <mergeCell ref="I561:J561"/>
    <mergeCell ref="G562:H562"/>
    <mergeCell ref="I562:J562"/>
    <mergeCell ref="G555:J555"/>
    <mergeCell ref="G556:H556"/>
    <mergeCell ref="I556:J556"/>
    <mergeCell ref="G557:H557"/>
    <mergeCell ref="I557:J557"/>
    <mergeCell ref="G558:H558"/>
    <mergeCell ref="I558:J558"/>
    <mergeCell ref="G552:H552"/>
    <mergeCell ref="I552:J552"/>
    <mergeCell ref="G553:H553"/>
    <mergeCell ref="I553:J553"/>
    <mergeCell ref="G554:H554"/>
    <mergeCell ref="I554:J554"/>
    <mergeCell ref="G548:J548"/>
    <mergeCell ref="G549:J549"/>
    <mergeCell ref="G550:H550"/>
    <mergeCell ref="I550:J550"/>
    <mergeCell ref="G551:H551"/>
    <mergeCell ref="I551:J551"/>
    <mergeCell ref="A545:C545"/>
    <mergeCell ref="D545:F545"/>
    <mergeCell ref="G545:H547"/>
    <mergeCell ref="I545:J547"/>
    <mergeCell ref="K545:K547"/>
    <mergeCell ref="A546:A547"/>
    <mergeCell ref="A540:J540"/>
    <mergeCell ref="E541:J541"/>
    <mergeCell ref="E542:J542"/>
    <mergeCell ref="G536:J536"/>
    <mergeCell ref="K536:K539"/>
    <mergeCell ref="A537:F539"/>
    <mergeCell ref="G537:J537"/>
    <mergeCell ref="G538:G539"/>
    <mergeCell ref="H538:H539"/>
    <mergeCell ref="G531:J531"/>
    <mergeCell ref="K531:K535"/>
    <mergeCell ref="A532:F535"/>
    <mergeCell ref="G532:J532"/>
    <mergeCell ref="G533:G535"/>
    <mergeCell ref="H533:H535"/>
    <mergeCell ref="G524:J524"/>
    <mergeCell ref="G525:J525"/>
    <mergeCell ref="A526:F530"/>
    <mergeCell ref="G526:J526"/>
    <mergeCell ref="K526:K530"/>
    <mergeCell ref="G527:G530"/>
    <mergeCell ref="H527:H530"/>
    <mergeCell ref="G521:H521"/>
    <mergeCell ref="I521:J521"/>
    <mergeCell ref="G522:H522"/>
    <mergeCell ref="I522:J522"/>
    <mergeCell ref="G523:H523"/>
    <mergeCell ref="I523:J523"/>
    <mergeCell ref="G519:H519"/>
    <mergeCell ref="I519:J519"/>
    <mergeCell ref="G520:H520"/>
    <mergeCell ref="I520:J520"/>
    <mergeCell ref="G513:H513"/>
    <mergeCell ref="I513:J513"/>
    <mergeCell ref="G514:J514"/>
    <mergeCell ref="G515:H515"/>
    <mergeCell ref="I515:J515"/>
    <mergeCell ref="K515:K518"/>
    <mergeCell ref="G508:H508"/>
    <mergeCell ref="I508:J508"/>
    <mergeCell ref="K508:K512"/>
    <mergeCell ref="A509:F512"/>
    <mergeCell ref="G509:J509"/>
    <mergeCell ref="G510:G512"/>
    <mergeCell ref="H510:H512"/>
    <mergeCell ref="G503:H503"/>
    <mergeCell ref="I503:J503"/>
    <mergeCell ref="K503:K507"/>
    <mergeCell ref="A504:F507"/>
    <mergeCell ref="G504:J504"/>
    <mergeCell ref="G505:G507"/>
    <mergeCell ref="H505:H507"/>
    <mergeCell ref="A516:F518"/>
    <mergeCell ref="G516:G518"/>
    <mergeCell ref="H516:H518"/>
    <mergeCell ref="G496:H496"/>
    <mergeCell ref="I496:J496"/>
    <mergeCell ref="G497:H497"/>
    <mergeCell ref="I497:J497"/>
    <mergeCell ref="K497:K502"/>
    <mergeCell ref="A498:F502"/>
    <mergeCell ref="G498:J498"/>
    <mergeCell ref="G499:G502"/>
    <mergeCell ref="H499:H502"/>
    <mergeCell ref="G492:J492"/>
    <mergeCell ref="G493:J493"/>
    <mergeCell ref="D494:F494"/>
    <mergeCell ref="G494:H494"/>
    <mergeCell ref="I494:J494"/>
    <mergeCell ref="G495:J495"/>
    <mergeCell ref="A489:C489"/>
    <mergeCell ref="D489:F489"/>
    <mergeCell ref="G489:H491"/>
    <mergeCell ref="I489:J491"/>
    <mergeCell ref="K489:K491"/>
    <mergeCell ref="A490:A491"/>
    <mergeCell ref="G483:H483"/>
    <mergeCell ref="I483:J483"/>
    <mergeCell ref="A484:J484"/>
    <mergeCell ref="E485:J485"/>
    <mergeCell ref="E486:J486"/>
    <mergeCell ref="G477:H477"/>
    <mergeCell ref="I477:J478"/>
    <mergeCell ref="K477:K482"/>
    <mergeCell ref="A478:F482"/>
    <mergeCell ref="H479:J479"/>
    <mergeCell ref="H480:J480"/>
    <mergeCell ref="H481:J481"/>
    <mergeCell ref="H482:J482"/>
    <mergeCell ref="G469:H469"/>
    <mergeCell ref="I469:J470"/>
    <mergeCell ref="K469:K476"/>
    <mergeCell ref="A470:F476"/>
    <mergeCell ref="G471:J471"/>
    <mergeCell ref="H472:J472"/>
    <mergeCell ref="H473:J473"/>
    <mergeCell ref="H474:J474"/>
    <mergeCell ref="H475:J475"/>
    <mergeCell ref="G476:J476"/>
    <mergeCell ref="G463:J463"/>
    <mergeCell ref="G464:H464"/>
    <mergeCell ref="K464:K468"/>
    <mergeCell ref="A465:F468"/>
    <mergeCell ref="G465:G468"/>
    <mergeCell ref="H465:H468"/>
    <mergeCell ref="I468:J468"/>
    <mergeCell ref="G457:H457"/>
    <mergeCell ref="I457:J458"/>
    <mergeCell ref="K457:K462"/>
    <mergeCell ref="A458:F462"/>
    <mergeCell ref="H459:J459"/>
    <mergeCell ref="H460:J460"/>
    <mergeCell ref="H461:J461"/>
    <mergeCell ref="H462:J462"/>
    <mergeCell ref="G450:J450"/>
    <mergeCell ref="G451:H451"/>
    <mergeCell ref="I451:J452"/>
    <mergeCell ref="K451:K456"/>
    <mergeCell ref="A452:F456"/>
    <mergeCell ref="H453:J453"/>
    <mergeCell ref="H454:J454"/>
    <mergeCell ref="H455:J455"/>
    <mergeCell ref="H456:J456"/>
    <mergeCell ref="G447:H447"/>
    <mergeCell ref="I447:J447"/>
    <mergeCell ref="G448:H448"/>
    <mergeCell ref="I448:J448"/>
    <mergeCell ref="G449:H449"/>
    <mergeCell ref="I449:J449"/>
    <mergeCell ref="G444:H444"/>
    <mergeCell ref="I444:J444"/>
    <mergeCell ref="G445:H445"/>
    <mergeCell ref="I445:J445"/>
    <mergeCell ref="G446:H446"/>
    <mergeCell ref="I446:J446"/>
    <mergeCell ref="G440:H440"/>
    <mergeCell ref="I440:J440"/>
    <mergeCell ref="G441:H441"/>
    <mergeCell ref="I441:J441"/>
    <mergeCell ref="G442:J442"/>
    <mergeCell ref="G443:H443"/>
    <mergeCell ref="I443:J443"/>
    <mergeCell ref="G437:H437"/>
    <mergeCell ref="I437:J437"/>
    <mergeCell ref="G438:H438"/>
    <mergeCell ref="I438:J438"/>
    <mergeCell ref="G439:H439"/>
    <mergeCell ref="I439:J439"/>
    <mergeCell ref="G433:J433"/>
    <mergeCell ref="G434:H434"/>
    <mergeCell ref="I434:J434"/>
    <mergeCell ref="G435:H435"/>
    <mergeCell ref="I435:J435"/>
    <mergeCell ref="G436:H436"/>
    <mergeCell ref="I436:J436"/>
    <mergeCell ref="G429:J429"/>
    <mergeCell ref="D431:F431"/>
    <mergeCell ref="G431:H431"/>
    <mergeCell ref="I431:J431"/>
    <mergeCell ref="D432:F432"/>
    <mergeCell ref="G432:H432"/>
    <mergeCell ref="I432:J432"/>
    <mergeCell ref="A426:C426"/>
    <mergeCell ref="D426:F426"/>
    <mergeCell ref="G426:H428"/>
    <mergeCell ref="I426:J428"/>
    <mergeCell ref="K426:K428"/>
    <mergeCell ref="A427:A428"/>
    <mergeCell ref="A420:J420"/>
    <mergeCell ref="K420:K423"/>
    <mergeCell ref="E421:J421"/>
    <mergeCell ref="E422:J422"/>
    <mergeCell ref="E423:J423"/>
    <mergeCell ref="G417:H417"/>
    <mergeCell ref="I417:J417"/>
    <mergeCell ref="G418:H418"/>
    <mergeCell ref="I418:J418"/>
    <mergeCell ref="G419:H419"/>
    <mergeCell ref="I419:J419"/>
    <mergeCell ref="A425:I425"/>
    <mergeCell ref="G413:H413"/>
    <mergeCell ref="I413:J413"/>
    <mergeCell ref="G414:H414"/>
    <mergeCell ref="I414:J414"/>
    <mergeCell ref="G415:J415"/>
    <mergeCell ref="G416:H416"/>
    <mergeCell ref="I416:J416"/>
    <mergeCell ref="G406:H406"/>
    <mergeCell ref="I406:J410"/>
    <mergeCell ref="K406:K410"/>
    <mergeCell ref="A407:F410"/>
    <mergeCell ref="G411:J411"/>
    <mergeCell ref="G412:H412"/>
    <mergeCell ref="I412:J412"/>
    <mergeCell ref="G395:H395"/>
    <mergeCell ref="I395:J399"/>
    <mergeCell ref="K395:K399"/>
    <mergeCell ref="A396:F399"/>
    <mergeCell ref="G400:H401"/>
    <mergeCell ref="I400:J402"/>
    <mergeCell ref="K400:K405"/>
    <mergeCell ref="A401:F405"/>
    <mergeCell ref="G404:G405"/>
    <mergeCell ref="H404:H405"/>
    <mergeCell ref="G385:H385"/>
    <mergeCell ref="I385:J385"/>
    <mergeCell ref="K385:K389"/>
    <mergeCell ref="A386:F389"/>
    <mergeCell ref="I386:J386"/>
    <mergeCell ref="G390:H390"/>
    <mergeCell ref="I390:J394"/>
    <mergeCell ref="K390:K394"/>
    <mergeCell ref="A391:F394"/>
    <mergeCell ref="H376:H377"/>
    <mergeCell ref="C377:D377"/>
    <mergeCell ref="G379:J379"/>
    <mergeCell ref="G380:H380"/>
    <mergeCell ref="I380:J384"/>
    <mergeCell ref="K380:K384"/>
    <mergeCell ref="A381:F384"/>
    <mergeCell ref="G371:J371"/>
    <mergeCell ref="G372:H372"/>
    <mergeCell ref="I372:J378"/>
    <mergeCell ref="K372:K378"/>
    <mergeCell ref="C374:D374"/>
    <mergeCell ref="G374:G375"/>
    <mergeCell ref="H374:H375"/>
    <mergeCell ref="C375:D375"/>
    <mergeCell ref="C376:D376"/>
    <mergeCell ref="G376:G377"/>
    <mergeCell ref="G363:J363"/>
    <mergeCell ref="G364:H364"/>
    <mergeCell ref="I364:J370"/>
    <mergeCell ref="K364:K370"/>
    <mergeCell ref="C366:D366"/>
    <mergeCell ref="C367:D367"/>
    <mergeCell ref="G367:G368"/>
    <mergeCell ref="H367:H368"/>
    <mergeCell ref="C368:D368"/>
    <mergeCell ref="C369:D369"/>
    <mergeCell ref="A358:A362"/>
    <mergeCell ref="B358:B362"/>
    <mergeCell ref="C358:C362"/>
    <mergeCell ref="D358:D362"/>
    <mergeCell ref="E358:E362"/>
    <mergeCell ref="G349:H349"/>
    <mergeCell ref="I349:J357"/>
    <mergeCell ref="K349:K357"/>
    <mergeCell ref="G351:G352"/>
    <mergeCell ref="H351:H352"/>
    <mergeCell ref="C352:D352"/>
    <mergeCell ref="C353:D353"/>
    <mergeCell ref="G353:G354"/>
    <mergeCell ref="H353:H354"/>
    <mergeCell ref="C354:D354"/>
    <mergeCell ref="F358:F362"/>
    <mergeCell ref="G358:I358"/>
    <mergeCell ref="J358:J362"/>
    <mergeCell ref="K358:K362"/>
    <mergeCell ref="H359:I359"/>
    <mergeCell ref="H360:I360"/>
    <mergeCell ref="H361:I361"/>
    <mergeCell ref="H362:I362"/>
    <mergeCell ref="C355:D355"/>
    <mergeCell ref="G345:H345"/>
    <mergeCell ref="I345:J345"/>
    <mergeCell ref="G346:J346"/>
    <mergeCell ref="G347:H347"/>
    <mergeCell ref="I347:J347"/>
    <mergeCell ref="G348:H348"/>
    <mergeCell ref="I348:J348"/>
    <mergeCell ref="G342:H342"/>
    <mergeCell ref="I342:J342"/>
    <mergeCell ref="G343:H343"/>
    <mergeCell ref="I343:J343"/>
    <mergeCell ref="G344:H344"/>
    <mergeCell ref="I344:J344"/>
    <mergeCell ref="G340:J340"/>
    <mergeCell ref="G341:H341"/>
    <mergeCell ref="I341:J341"/>
    <mergeCell ref="D328:E328"/>
    <mergeCell ref="D329:E329"/>
    <mergeCell ref="D330:E330"/>
    <mergeCell ref="D331:E331"/>
    <mergeCell ref="D332:E332"/>
    <mergeCell ref="D333:E333"/>
    <mergeCell ref="K323:K339"/>
    <mergeCell ref="A324:B324"/>
    <mergeCell ref="C324:F324"/>
    <mergeCell ref="A325:B339"/>
    <mergeCell ref="C325:F325"/>
    <mergeCell ref="G325:H325"/>
    <mergeCell ref="I325:J325"/>
    <mergeCell ref="D326:F326"/>
    <mergeCell ref="D327:E327"/>
    <mergeCell ref="F327:F338"/>
    <mergeCell ref="D334:E334"/>
    <mergeCell ref="D335:E335"/>
    <mergeCell ref="D336:E336"/>
    <mergeCell ref="I339:J339"/>
    <mergeCell ref="G322:H322"/>
    <mergeCell ref="I322:J322"/>
    <mergeCell ref="G323:H323"/>
    <mergeCell ref="I323:J324"/>
    <mergeCell ref="G318:H318"/>
    <mergeCell ref="I318:J318"/>
    <mergeCell ref="G319:H319"/>
    <mergeCell ref="I319:J319"/>
    <mergeCell ref="G320:H320"/>
    <mergeCell ref="I320:J320"/>
    <mergeCell ref="G315:J315"/>
    <mergeCell ref="G316:H316"/>
    <mergeCell ref="I316:J316"/>
    <mergeCell ref="G317:H317"/>
    <mergeCell ref="I317:J317"/>
    <mergeCell ref="G310:J310"/>
    <mergeCell ref="G311:J311"/>
    <mergeCell ref="G313:J313"/>
    <mergeCell ref="G321:H321"/>
    <mergeCell ref="I321:J321"/>
    <mergeCell ref="K307:K309"/>
    <mergeCell ref="A308:A309"/>
    <mergeCell ref="A297:I297"/>
    <mergeCell ref="J297:J301"/>
    <mergeCell ref="E298:I298"/>
    <mergeCell ref="E299:I299"/>
    <mergeCell ref="E300:I300"/>
    <mergeCell ref="E301:I301"/>
    <mergeCell ref="G314:H314"/>
    <mergeCell ref="I314:J314"/>
    <mergeCell ref="D312:F312"/>
    <mergeCell ref="G312:H312"/>
    <mergeCell ref="I312:J312"/>
    <mergeCell ref="A304:I304"/>
    <mergeCell ref="A307:C307"/>
    <mergeCell ref="D307:F307"/>
    <mergeCell ref="G307:H309"/>
    <mergeCell ref="I307:J309"/>
    <mergeCell ref="A306:K306"/>
    <mergeCell ref="G284:I284"/>
    <mergeCell ref="G285:I285"/>
    <mergeCell ref="G286:I286"/>
    <mergeCell ref="G287:I287"/>
    <mergeCell ref="J287:J296"/>
    <mergeCell ref="H288:I288"/>
    <mergeCell ref="H289:I289"/>
    <mergeCell ref="H290:I290"/>
    <mergeCell ref="H291:I291"/>
    <mergeCell ref="H292:I292"/>
    <mergeCell ref="H293:I293"/>
    <mergeCell ref="H294:I294"/>
    <mergeCell ref="H295:I295"/>
    <mergeCell ref="H296:I296"/>
    <mergeCell ref="G279:I279"/>
    <mergeCell ref="G280:I280"/>
    <mergeCell ref="G281:I281"/>
    <mergeCell ref="G282:I282"/>
    <mergeCell ref="G283:I283"/>
    <mergeCell ref="G272:I272"/>
    <mergeCell ref="J272:J278"/>
    <mergeCell ref="A273:I273"/>
    <mergeCell ref="H274:I274"/>
    <mergeCell ref="H275:I275"/>
    <mergeCell ref="H276:I276"/>
    <mergeCell ref="H277:I277"/>
    <mergeCell ref="H278:I278"/>
    <mergeCell ref="G268:I268"/>
    <mergeCell ref="J268:J271"/>
    <mergeCell ref="H269:I269"/>
    <mergeCell ref="C270:F270"/>
    <mergeCell ref="H270:I270"/>
    <mergeCell ref="C271:F271"/>
    <mergeCell ref="H271:I271"/>
    <mergeCell ref="G262:I262"/>
    <mergeCell ref="J262:J266"/>
    <mergeCell ref="H263:I263"/>
    <mergeCell ref="H264:I264"/>
    <mergeCell ref="H265:I265"/>
    <mergeCell ref="H266:I266"/>
    <mergeCell ref="G267:J267"/>
    <mergeCell ref="H260:I260"/>
    <mergeCell ref="A262:A266"/>
    <mergeCell ref="B262:B266"/>
    <mergeCell ref="C262:C266"/>
    <mergeCell ref="D262:D266"/>
    <mergeCell ref="E262:E266"/>
    <mergeCell ref="F262:F266"/>
    <mergeCell ref="G261:J261"/>
    <mergeCell ref="G255:G256"/>
    <mergeCell ref="I255:I256"/>
    <mergeCell ref="J255:J256"/>
    <mergeCell ref="A258:A259"/>
    <mergeCell ref="B258:B259"/>
    <mergeCell ref="C258:C259"/>
    <mergeCell ref="D258:D259"/>
    <mergeCell ref="E258:E259"/>
    <mergeCell ref="F258:F259"/>
    <mergeCell ref="A255:A256"/>
    <mergeCell ref="B255:B256"/>
    <mergeCell ref="C255:C256"/>
    <mergeCell ref="D255:D256"/>
    <mergeCell ref="E255:E256"/>
    <mergeCell ref="F255:F256"/>
    <mergeCell ref="G258:I258"/>
    <mergeCell ref="H259:I259"/>
    <mergeCell ref="G257:J257"/>
    <mergeCell ref="A252:A254"/>
    <mergeCell ref="B252:B254"/>
    <mergeCell ref="C252:C254"/>
    <mergeCell ref="D252:D254"/>
    <mergeCell ref="E252:E254"/>
    <mergeCell ref="F252:F254"/>
    <mergeCell ref="G252:G254"/>
    <mergeCell ref="I252:I254"/>
    <mergeCell ref="J252:J254"/>
    <mergeCell ref="A250:A251"/>
    <mergeCell ref="B250:B251"/>
    <mergeCell ref="C250:C251"/>
    <mergeCell ref="D250:D251"/>
    <mergeCell ref="E250:E251"/>
    <mergeCell ref="F250:F251"/>
    <mergeCell ref="G250:G251"/>
    <mergeCell ref="I250:I251"/>
    <mergeCell ref="J250:J251"/>
    <mergeCell ref="A247:A249"/>
    <mergeCell ref="B247:B249"/>
    <mergeCell ref="C247:C249"/>
    <mergeCell ref="D247:D249"/>
    <mergeCell ref="E247:E249"/>
    <mergeCell ref="F247:F249"/>
    <mergeCell ref="G247:G249"/>
    <mergeCell ref="I247:I249"/>
    <mergeCell ref="J247:J249"/>
    <mergeCell ref="A244:A246"/>
    <mergeCell ref="B244:B246"/>
    <mergeCell ref="C244:C246"/>
    <mergeCell ref="D244:D246"/>
    <mergeCell ref="E244:E246"/>
    <mergeCell ref="F244:F246"/>
    <mergeCell ref="G244:G246"/>
    <mergeCell ref="I244:I246"/>
    <mergeCell ref="J244:J246"/>
    <mergeCell ref="D237:F237"/>
    <mergeCell ref="G237:H237"/>
    <mergeCell ref="D238:F238"/>
    <mergeCell ref="G238:H238"/>
    <mergeCell ref="A240:A243"/>
    <mergeCell ref="B240:B243"/>
    <mergeCell ref="C240:C243"/>
    <mergeCell ref="D240:D243"/>
    <mergeCell ref="E240:E243"/>
    <mergeCell ref="F240:F243"/>
    <mergeCell ref="G240:G243"/>
    <mergeCell ref="G239:J239"/>
    <mergeCell ref="J240:J243"/>
    <mergeCell ref="I240:I243"/>
    <mergeCell ref="G234:I234"/>
    <mergeCell ref="D235:F235"/>
    <mergeCell ref="G235:H235"/>
    <mergeCell ref="D236:F236"/>
    <mergeCell ref="G236:H236"/>
    <mergeCell ref="A230:I230"/>
    <mergeCell ref="A231:C231"/>
    <mergeCell ref="D231:F231"/>
    <mergeCell ref="G231:H232"/>
    <mergeCell ref="I231:I232"/>
    <mergeCell ref="G233:J233"/>
    <mergeCell ref="J231:J232"/>
    <mergeCell ref="A229:J229"/>
    <mergeCell ref="G217:J217"/>
    <mergeCell ref="G218:I218"/>
    <mergeCell ref="G219:J219"/>
    <mergeCell ref="G220:I220"/>
    <mergeCell ref="J220:J222"/>
    <mergeCell ref="A221:F222"/>
    <mergeCell ref="G221:I221"/>
    <mergeCell ref="G222:I222"/>
    <mergeCell ref="A223:J223"/>
    <mergeCell ref="E224:J224"/>
    <mergeCell ref="E225:J225"/>
    <mergeCell ref="E226:J226"/>
    <mergeCell ref="A228:I228"/>
    <mergeCell ref="G211:J211"/>
    <mergeCell ref="G212:H212"/>
    <mergeCell ref="G213:J213"/>
    <mergeCell ref="G214:I214"/>
    <mergeCell ref="G215:J215"/>
    <mergeCell ref="G216:I216"/>
    <mergeCell ref="G204:J204"/>
    <mergeCell ref="G205:I205"/>
    <mergeCell ref="J205:J209"/>
    <mergeCell ref="G191:J191"/>
    <mergeCell ref="A192:A196"/>
    <mergeCell ref="G192:I192"/>
    <mergeCell ref="J192:J196"/>
    <mergeCell ref="B193:F195"/>
    <mergeCell ref="G196:I196"/>
    <mergeCell ref="A206:F210"/>
    <mergeCell ref="G206:G207"/>
    <mergeCell ref="H206:H207"/>
    <mergeCell ref="G208:G209"/>
    <mergeCell ref="H208:H209"/>
    <mergeCell ref="H210:I210"/>
    <mergeCell ref="G197:J197"/>
    <mergeCell ref="A198:A203"/>
    <mergeCell ref="G198:I198"/>
    <mergeCell ref="J198:J202"/>
    <mergeCell ref="B199:F203"/>
    <mergeCell ref="G199:G200"/>
    <mergeCell ref="H199:H200"/>
    <mergeCell ref="G201:G202"/>
    <mergeCell ref="H201:H202"/>
    <mergeCell ref="H203:I203"/>
    <mergeCell ref="G180:J180"/>
    <mergeCell ref="G181:I181"/>
    <mergeCell ref="J181:J190"/>
    <mergeCell ref="A182:F190"/>
    <mergeCell ref="H182:I182"/>
    <mergeCell ref="H183:I183"/>
    <mergeCell ref="G184:H184"/>
    <mergeCell ref="G185:H185"/>
    <mergeCell ref="G186:H186"/>
    <mergeCell ref="G187:H187"/>
    <mergeCell ref="G188:H188"/>
    <mergeCell ref="G189:H189"/>
    <mergeCell ref="G190:H190"/>
    <mergeCell ref="G162:I162"/>
    <mergeCell ref="G163:I163"/>
    <mergeCell ref="G164:I164"/>
    <mergeCell ref="G165:J165"/>
    <mergeCell ref="G166:I166"/>
    <mergeCell ref="J166:J179"/>
    <mergeCell ref="G178:H178"/>
    <mergeCell ref="G179:H179"/>
    <mergeCell ref="A158:C158"/>
    <mergeCell ref="D158:F158"/>
    <mergeCell ref="G158:I158"/>
    <mergeCell ref="G159:I159"/>
    <mergeCell ref="G160:I160"/>
    <mergeCell ref="G161:J161"/>
    <mergeCell ref="A167:F179"/>
    <mergeCell ref="I167:I169"/>
    <mergeCell ref="G170:H170"/>
    <mergeCell ref="G171:H171"/>
    <mergeCell ref="G172:H172"/>
    <mergeCell ref="G173:H173"/>
    <mergeCell ref="G174:H174"/>
    <mergeCell ref="G175:H175"/>
    <mergeCell ref="G176:H176"/>
    <mergeCell ref="G177:H177"/>
    <mergeCell ref="D153:F153"/>
    <mergeCell ref="G153:H153"/>
    <mergeCell ref="G154:J154"/>
    <mergeCell ref="A155:C155"/>
    <mergeCell ref="D155:F155"/>
    <mergeCell ref="G157:J157"/>
    <mergeCell ref="D150:F150"/>
    <mergeCell ref="G150:H150"/>
    <mergeCell ref="D151:F151"/>
    <mergeCell ref="G151:H151"/>
    <mergeCell ref="D152:F152"/>
    <mergeCell ref="G152:H152"/>
    <mergeCell ref="E113:H113"/>
    <mergeCell ref="A147:C148"/>
    <mergeCell ref="D147:F148"/>
    <mergeCell ref="G147:I147"/>
    <mergeCell ref="G148:I148"/>
    <mergeCell ref="D149:F149"/>
    <mergeCell ref="G149:H149"/>
    <mergeCell ref="A144:C144"/>
    <mergeCell ref="D144:F144"/>
    <mergeCell ref="G144:H146"/>
    <mergeCell ref="I144:I146"/>
    <mergeCell ref="D114:D117"/>
    <mergeCell ref="E114:H114"/>
    <mergeCell ref="E115:H115"/>
    <mergeCell ref="E116:H116"/>
    <mergeCell ref="E117:H117"/>
    <mergeCell ref="D129:F129"/>
    <mergeCell ref="G134:I134"/>
    <mergeCell ref="G135:H135"/>
    <mergeCell ref="G138:H138"/>
    <mergeCell ref="A121:I121"/>
    <mergeCell ref="D109:D112"/>
    <mergeCell ref="E109:H109"/>
    <mergeCell ref="E110:H110"/>
    <mergeCell ref="E111:H111"/>
    <mergeCell ref="E112:H112"/>
    <mergeCell ref="E103:H103"/>
    <mergeCell ref="E104:H104"/>
    <mergeCell ref="D105:D107"/>
    <mergeCell ref="E105:H105"/>
    <mergeCell ref="E106:H106"/>
    <mergeCell ref="E107:H107"/>
    <mergeCell ref="E96:H96"/>
    <mergeCell ref="E97:H97"/>
    <mergeCell ref="E98:H98"/>
    <mergeCell ref="D99:D102"/>
    <mergeCell ref="E99:H99"/>
    <mergeCell ref="E100:H100"/>
    <mergeCell ref="E101:H101"/>
    <mergeCell ref="E102:H102"/>
    <mergeCell ref="E108:H108"/>
    <mergeCell ref="E85:H85"/>
    <mergeCell ref="E86:H86"/>
    <mergeCell ref="D87:D95"/>
    <mergeCell ref="E87:H87"/>
    <mergeCell ref="E88:H88"/>
    <mergeCell ref="E89:H89"/>
    <mergeCell ref="E90:H90"/>
    <mergeCell ref="E91:H91"/>
    <mergeCell ref="E92:H92"/>
    <mergeCell ref="E93:H93"/>
    <mergeCell ref="E94:H94"/>
    <mergeCell ref="E95:H95"/>
    <mergeCell ref="E76:H76"/>
    <mergeCell ref="E77:H77"/>
    <mergeCell ref="E78:H78"/>
    <mergeCell ref="D79:D84"/>
    <mergeCell ref="E79:H79"/>
    <mergeCell ref="E80:H80"/>
    <mergeCell ref="E81:H81"/>
    <mergeCell ref="E82:H82"/>
    <mergeCell ref="E83:H83"/>
    <mergeCell ref="E84:H84"/>
    <mergeCell ref="E70:H70"/>
    <mergeCell ref="E71:H71"/>
    <mergeCell ref="E72:H72"/>
    <mergeCell ref="E73:H73"/>
    <mergeCell ref="E74:H74"/>
    <mergeCell ref="E75:H75"/>
    <mergeCell ref="D61:D73"/>
    <mergeCell ref="E61:H61"/>
    <mergeCell ref="E62:H62"/>
    <mergeCell ref="E63:H63"/>
    <mergeCell ref="E64:H64"/>
    <mergeCell ref="E65:H65"/>
    <mergeCell ref="E66:H66"/>
    <mergeCell ref="E67:H67"/>
    <mergeCell ref="E68:H68"/>
    <mergeCell ref="E69:H69"/>
    <mergeCell ref="E55:H55"/>
    <mergeCell ref="E56:H56"/>
    <mergeCell ref="E57:H57"/>
    <mergeCell ref="E58:H58"/>
    <mergeCell ref="E59:H59"/>
    <mergeCell ref="E60:H60"/>
    <mergeCell ref="E50:H50"/>
    <mergeCell ref="E51:H51"/>
    <mergeCell ref="D52:D54"/>
    <mergeCell ref="E52:H52"/>
    <mergeCell ref="E53:H53"/>
    <mergeCell ref="E54:H54"/>
    <mergeCell ref="A40:H40"/>
    <mergeCell ref="E41:F41"/>
    <mergeCell ref="E42:F42"/>
    <mergeCell ref="E43:F43"/>
    <mergeCell ref="E44:F44"/>
    <mergeCell ref="A47:D47"/>
    <mergeCell ref="E47:H49"/>
    <mergeCell ref="A48:B48"/>
    <mergeCell ref="A49:B49"/>
    <mergeCell ref="A46:I46"/>
    <mergeCell ref="A24:H24"/>
    <mergeCell ref="A25:F25"/>
    <mergeCell ref="C26:F26"/>
    <mergeCell ref="A39:H39"/>
    <mergeCell ref="B18:F18"/>
    <mergeCell ref="C20:D20"/>
    <mergeCell ref="E20:H20"/>
    <mergeCell ref="C21:D21"/>
    <mergeCell ref="E21:H21"/>
    <mergeCell ref="C22:D22"/>
    <mergeCell ref="E22:H22"/>
    <mergeCell ref="B15:F15"/>
    <mergeCell ref="B16:F16"/>
    <mergeCell ref="B17:F17"/>
    <mergeCell ref="C6:H6"/>
    <mergeCell ref="C7:F7"/>
    <mergeCell ref="C8:H8"/>
    <mergeCell ref="C9:H9"/>
    <mergeCell ref="C10:F10"/>
    <mergeCell ref="A23:H23"/>
    <mergeCell ref="A1:H1"/>
    <mergeCell ref="A2:H2"/>
    <mergeCell ref="A3:H3"/>
    <mergeCell ref="A4:H4"/>
    <mergeCell ref="B12:F12"/>
    <mergeCell ref="B13:F13"/>
    <mergeCell ref="C5:H5"/>
    <mergeCell ref="B11:F11"/>
    <mergeCell ref="B14:F14"/>
    <mergeCell ref="J144:J146"/>
    <mergeCell ref="A145:A146"/>
    <mergeCell ref="G133:H133"/>
    <mergeCell ref="A140:I140"/>
    <mergeCell ref="A141:J141"/>
    <mergeCell ref="A142:J142"/>
    <mergeCell ref="A143:J143"/>
    <mergeCell ref="A122:I122"/>
    <mergeCell ref="A123:I123"/>
    <mergeCell ref="A124:C124"/>
    <mergeCell ref="D124:F124"/>
    <mergeCell ref="G124:H126"/>
    <mergeCell ref="I124:I126"/>
    <mergeCell ref="A125:A126"/>
    <mergeCell ref="A127:C128"/>
    <mergeCell ref="D127:F128"/>
    <mergeCell ref="G127:H127"/>
    <mergeCell ref="G128:H128"/>
    <mergeCell ref="G130:I130"/>
    <mergeCell ref="G131:H131"/>
    <mergeCell ref="G132:I132"/>
  </mergeCells>
  <dataValidations count="5">
    <dataValidation type="list" allowBlank="1" showInputMessage="1" showErrorMessage="1" sqref="C133:F133" xr:uid="{00000000-0002-0000-1000-000000000000}">
      <formula1>$J$25:$J$28</formula1>
    </dataValidation>
    <dataValidation type="list" allowBlank="1" showInputMessage="1" showErrorMessage="1" sqref="C135" xr:uid="{00000000-0002-0000-1000-000001000000}">
      <formula1>$J$29:$J$31</formula1>
    </dataValidation>
    <dataValidation type="list" allowBlank="1" showInputMessage="1" showErrorMessage="1" sqref="D135:F135" xr:uid="{00000000-0002-0000-1000-000002000000}">
      <formula1>$I$19:$I$22</formula1>
    </dataValidation>
    <dataValidation type="list" allowBlank="1" showInputMessage="1" showErrorMessage="1" sqref="C131:F131" xr:uid="{00000000-0002-0000-1000-000003000000}">
      <formula1>$I$25:$I$28</formula1>
    </dataValidation>
    <dataValidation type="list" allowBlank="1" showInputMessage="1" showErrorMessage="1" sqref="D129:F129" xr:uid="{00000000-0002-0000-1000-000004000000}">
      <formula1>FFSprerequisite</formula1>
    </dataValidation>
  </dataValidations>
  <printOptions horizontalCentered="1" headings="1"/>
  <pageMargins left="0.25" right="0.25" top="0.33" bottom="0.56000000000000005" header="0.5" footer="0.25"/>
  <pageSetup scale="40" fitToHeight="25" orientation="landscape" cellComments="asDisplayed" r:id="rId2"/>
  <headerFooter alignWithMargins="0">
    <oddFooter>&amp;LFGBC Commercial Certification
&amp;C&amp;G&amp;R&amp;P of &amp;N</oddFooter>
  </headerFooter>
  <rowBreaks count="1" manualBreakCount="1">
    <brk id="46" max="10" man="1"/>
  </rowBreaks>
  <legacy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XFD197"/>
  <sheetViews>
    <sheetView showZeros="0" zoomScale="130" zoomScaleNormal="130" zoomScalePageLayoutView="130" workbookViewId="0">
      <selection activeCell="E60" sqref="E60"/>
    </sheetView>
  </sheetViews>
  <sheetFormatPr baseColWidth="10" defaultColWidth="13" defaultRowHeight="14" x14ac:dyDescent="0.2"/>
  <cols>
    <col min="1" max="1" width="13.33203125" style="928" customWidth="1"/>
    <col min="2" max="2" width="45" style="385" customWidth="1"/>
    <col min="3" max="3" width="14.33203125" style="385" bestFit="1" customWidth="1"/>
    <col min="4" max="4" width="10.33203125" style="385" customWidth="1"/>
    <col min="5" max="5" width="10.1640625" style="385" bestFit="1" customWidth="1"/>
    <col min="6" max="7" width="10.1640625" style="385" customWidth="1"/>
    <col min="8" max="8" width="11.33203125" style="385" customWidth="1"/>
    <col min="9" max="9" width="44.33203125" style="385" customWidth="1"/>
    <col min="10" max="10" width="50.83203125" style="909" customWidth="1"/>
    <col min="11" max="16384" width="13" style="385"/>
  </cols>
  <sheetData>
    <row r="1" spans="1:10" x14ac:dyDescent="0.2">
      <c r="A1" s="926"/>
      <c r="B1" s="875" t="s">
        <v>921</v>
      </c>
      <c r="C1" s="875" t="s">
        <v>1705</v>
      </c>
      <c r="D1" s="2581" t="s">
        <v>1706</v>
      </c>
      <c r="E1" s="2581"/>
      <c r="F1" s="1178"/>
      <c r="G1" s="1178"/>
      <c r="H1" s="1178"/>
      <c r="I1" s="876"/>
      <c r="J1" s="903" t="s">
        <v>1116</v>
      </c>
    </row>
    <row r="2" spans="1:10" ht="30" x14ac:dyDescent="0.2">
      <c r="A2" s="926"/>
      <c r="B2" s="877"/>
      <c r="C2" s="877"/>
      <c r="E2" s="32" t="s">
        <v>1704</v>
      </c>
      <c r="F2" s="93"/>
      <c r="G2" s="93"/>
      <c r="H2" s="93"/>
      <c r="I2" s="3"/>
      <c r="J2" s="904"/>
    </row>
    <row r="3" spans="1:10" x14ac:dyDescent="0.2">
      <c r="A3" s="926"/>
      <c r="B3" s="878" t="s">
        <v>928</v>
      </c>
      <c r="C3" s="1132">
        <f>$C$17</f>
        <v>17</v>
      </c>
      <c r="E3" s="1256">
        <f>$E$17</f>
        <v>0</v>
      </c>
      <c r="F3" s="1260"/>
      <c r="G3" s="1260"/>
      <c r="H3" s="1260"/>
      <c r="I3" s="881"/>
      <c r="J3" s="905" t="s">
        <v>1117</v>
      </c>
    </row>
    <row r="4" spans="1:10" x14ac:dyDescent="0.2">
      <c r="A4" s="926"/>
      <c r="B4" s="878" t="s">
        <v>929</v>
      </c>
      <c r="C4" s="1132">
        <f>$C$24</f>
        <v>120</v>
      </c>
      <c r="E4" s="1256">
        <f>$E$24</f>
        <v>0</v>
      </c>
      <c r="F4" s="1260"/>
      <c r="G4" s="1260"/>
      <c r="H4" s="1260"/>
      <c r="I4" s="881"/>
      <c r="J4" s="905" t="s">
        <v>1118</v>
      </c>
    </row>
    <row r="5" spans="1:10" x14ac:dyDescent="0.2">
      <c r="A5" s="926"/>
      <c r="B5" s="878" t="s">
        <v>930</v>
      </c>
      <c r="C5" s="1132">
        <f>$C$48</f>
        <v>110</v>
      </c>
      <c r="E5" s="1256">
        <f>$D$48</f>
        <v>0</v>
      </c>
      <c r="F5" s="1260"/>
      <c r="G5" s="1260"/>
      <c r="H5" s="1260"/>
      <c r="I5" s="881"/>
      <c r="J5" s="905" t="s">
        <v>1118</v>
      </c>
    </row>
    <row r="6" spans="1:10" x14ac:dyDescent="0.2">
      <c r="A6" s="926"/>
      <c r="B6" s="878" t="s">
        <v>923</v>
      </c>
      <c r="C6" s="1132">
        <f>$C$76</f>
        <v>91</v>
      </c>
      <c r="E6" s="1256">
        <f>$D$76</f>
        <v>0</v>
      </c>
      <c r="F6" s="1260"/>
      <c r="G6" s="1260"/>
      <c r="H6" s="1260"/>
      <c r="I6" s="881"/>
      <c r="J6" s="906" t="s">
        <v>1119</v>
      </c>
    </row>
    <row r="7" spans="1:10" x14ac:dyDescent="0.2">
      <c r="A7" s="926"/>
      <c r="B7" s="878" t="s">
        <v>688</v>
      </c>
      <c r="C7" s="1132">
        <f>$C$120</f>
        <v>75</v>
      </c>
      <c r="E7" s="1256">
        <f>$D$120</f>
        <v>0</v>
      </c>
      <c r="F7" s="1260"/>
      <c r="G7" s="1260"/>
      <c r="H7" s="1260"/>
      <c r="I7" s="881"/>
      <c r="J7" s="906" t="s">
        <v>1119</v>
      </c>
    </row>
    <row r="8" spans="1:10" x14ac:dyDescent="0.2">
      <c r="A8" s="926"/>
      <c r="B8" s="878" t="s">
        <v>738</v>
      </c>
      <c r="C8" s="1132">
        <f>$C$151</f>
        <v>39</v>
      </c>
      <c r="E8" s="1257">
        <f>$D$151</f>
        <v>0</v>
      </c>
      <c r="F8" s="1260"/>
      <c r="G8" s="1260"/>
      <c r="H8" s="1260"/>
      <c r="I8" s="881"/>
      <c r="J8" s="906" t="s">
        <v>1120</v>
      </c>
    </row>
    <row r="9" spans="1:10" x14ac:dyDescent="0.2">
      <c r="A9" s="926"/>
      <c r="B9" s="878" t="s">
        <v>763</v>
      </c>
      <c r="C9" s="1132">
        <f>$C$173</f>
        <v>49</v>
      </c>
      <c r="E9" s="1258">
        <f>$D$173</f>
        <v>0</v>
      </c>
      <c r="F9" s="1260"/>
      <c r="G9" s="1260"/>
      <c r="H9" s="1260"/>
      <c r="I9" s="881"/>
      <c r="J9" s="906" t="s">
        <v>1119</v>
      </c>
    </row>
    <row r="10" spans="1:10" x14ac:dyDescent="0.2">
      <c r="A10" s="926"/>
      <c r="B10" s="878" t="s">
        <v>1754</v>
      </c>
      <c r="C10" s="1132">
        <f>$C$192</f>
        <v>5</v>
      </c>
      <c r="E10" s="1258">
        <f>D192</f>
        <v>0</v>
      </c>
      <c r="F10" s="1260"/>
      <c r="G10" s="1260"/>
      <c r="H10" s="1260"/>
      <c r="I10" s="881"/>
      <c r="J10" s="906"/>
    </row>
    <row r="11" spans="1:10" x14ac:dyDescent="0.2">
      <c r="A11" s="926"/>
      <c r="B11" s="884" t="s">
        <v>1708</v>
      </c>
      <c r="C11" s="1262">
        <f>SUM($C$3:$C$10)</f>
        <v>506</v>
      </c>
      <c r="E11" s="1259">
        <f>SUM($E$3:$E$10)</f>
        <v>0</v>
      </c>
      <c r="F11" s="1261"/>
      <c r="G11" s="1261"/>
      <c r="H11" s="1261"/>
      <c r="I11" s="885"/>
      <c r="J11" s="907"/>
    </row>
    <row r="12" spans="1:10" x14ac:dyDescent="0.2">
      <c r="A12" s="926"/>
      <c r="B12" s="884" t="s">
        <v>1709</v>
      </c>
      <c r="C12" s="1262">
        <v>100</v>
      </c>
      <c r="E12" s="1259">
        <f>'Final Application'!$G$25</f>
        <v>195</v>
      </c>
      <c r="F12" s="1261"/>
      <c r="G12" s="1261"/>
      <c r="H12" s="1261"/>
      <c r="I12" s="885"/>
      <c r="J12" s="907"/>
    </row>
    <row r="13" spans="1:10" x14ac:dyDescent="0.2">
      <c r="A13" s="926"/>
      <c r="B13" s="886"/>
      <c r="C13" s="887"/>
      <c r="D13" s="888"/>
      <c r="E13" s="889"/>
      <c r="F13" s="889"/>
      <c r="G13" s="889"/>
      <c r="H13" s="889"/>
      <c r="I13" s="890"/>
      <c r="J13" s="908"/>
    </row>
    <row r="14" spans="1:10" ht="15" thickBot="1" x14ac:dyDescent="0.25">
      <c r="A14" s="926"/>
      <c r="B14" s="90"/>
      <c r="C14" s="309"/>
      <c r="D14" s="309"/>
      <c r="E14" s="93"/>
      <c r="F14" s="93"/>
      <c r="G14" s="93"/>
      <c r="H14" s="93"/>
      <c r="I14" s="3"/>
      <c r="J14" s="907"/>
    </row>
    <row r="15" spans="1:10" ht="31" thickBot="1" x14ac:dyDescent="0.25">
      <c r="A15" s="926"/>
      <c r="B15" s="90"/>
      <c r="C15" s="309"/>
      <c r="D15" s="1221" t="s">
        <v>1781</v>
      </c>
      <c r="E15" s="1222"/>
      <c r="F15" s="1223" t="s">
        <v>1782</v>
      </c>
      <c r="G15" s="1224"/>
      <c r="H15" s="1225"/>
      <c r="I15" s="3"/>
      <c r="J15" s="1076"/>
    </row>
    <row r="16" spans="1:10" ht="30" x14ac:dyDescent="0.2">
      <c r="A16" s="2321"/>
      <c r="B16" s="2322"/>
      <c r="C16" s="1179" t="s">
        <v>1769</v>
      </c>
      <c r="D16" s="1227" t="s">
        <v>1784</v>
      </c>
      <c r="E16" s="1228" t="s">
        <v>1780</v>
      </c>
      <c r="F16" s="1235" t="s">
        <v>229</v>
      </c>
      <c r="G16" s="1218" t="s">
        <v>1783</v>
      </c>
      <c r="H16" s="1236"/>
      <c r="I16" s="1231" t="s">
        <v>1785</v>
      </c>
      <c r="J16" s="98" t="s">
        <v>1712</v>
      </c>
    </row>
    <row r="17" spans="1:10" x14ac:dyDescent="0.2">
      <c r="A17" s="922" t="s">
        <v>472</v>
      </c>
      <c r="B17" s="891"/>
      <c r="C17" s="1226">
        <f>'1 Project Management'!B6</f>
        <v>17</v>
      </c>
      <c r="D17" s="1229"/>
      <c r="E17" s="1230">
        <f>'1 Project Management'!C6</f>
        <v>0</v>
      </c>
      <c r="F17" s="1237" t="e">
        <f>'1 Project Management'!#REF!</f>
        <v>#REF!</v>
      </c>
      <c r="G17" s="892" t="e">
        <f>'1 Project Management'!#REF!</f>
        <v>#REF!</v>
      </c>
      <c r="H17" s="1238" t="e">
        <f>'1 Project Management'!#REF!</f>
        <v>#REF!</v>
      </c>
      <c r="I17" s="1232"/>
      <c r="J17" s="1195"/>
    </row>
    <row r="18" spans="1:10" ht="55" customHeight="1" x14ac:dyDescent="0.2">
      <c r="A18" s="923" t="str">
        <f>'1 Project Management'!A9</f>
        <v>Prerequisite 1</v>
      </c>
      <c r="B18" s="1215" t="str">
        <f>'1 Project Management'!D9</f>
        <v>Green Project Meeting</v>
      </c>
      <c r="C18" s="61" t="str">
        <f>'1 Project Management'!B9</f>
        <v>R</v>
      </c>
      <c r="D18" s="1247"/>
      <c r="E18" s="1242" t="str">
        <f>'1 Project Management'!C9</f>
        <v xml:space="preserve"> </v>
      </c>
      <c r="F18" s="1250" t="e">
        <f>'1 Project Management'!#REF!</f>
        <v>#REF!</v>
      </c>
      <c r="G18" s="1251" t="e">
        <f>'1 Project Management'!#REF!</f>
        <v>#REF!</v>
      </c>
      <c r="H18" s="1252" t="e">
        <f>'1 Project Management'!#REF!</f>
        <v>#REF!</v>
      </c>
      <c r="I18" s="1233"/>
      <c r="J18" s="99" t="str">
        <f>'1 Project Management'!F9</f>
        <v>Provide documentation of design charrette, virtual or in person, such as a copy of the meeting agenda, outline of notes, dated sign in sheet and or screen captures of the virtual attendees.  Provide a copy of the FGBC Checklist that resulted from the Charrette.</v>
      </c>
    </row>
    <row r="19" spans="1:10" ht="45" x14ac:dyDescent="0.2">
      <c r="A19" s="923" t="str">
        <f>'1 Project Management'!A21</f>
        <v>PM2.00</v>
      </c>
      <c r="B19" s="828" t="str">
        <f>'1 Project Management'!D21</f>
        <v>Building Information Modeling</v>
      </c>
      <c r="C19" s="61">
        <f>'1 Project Management'!B21</f>
        <v>5</v>
      </c>
      <c r="D19" s="1247"/>
      <c r="E19" s="1243">
        <f>'1 Project Management'!C21</f>
        <v>0</v>
      </c>
      <c r="F19" s="1250" t="e">
        <f>'1 Project Management'!#REF!</f>
        <v>#REF!</v>
      </c>
      <c r="G19" s="1251" t="e">
        <f>'1 Project Management'!#REF!</f>
        <v>#REF!</v>
      </c>
      <c r="H19" s="1252" t="e">
        <f>'1 Project Management'!#REF!</f>
        <v>#REF!</v>
      </c>
      <c r="I19" s="1233"/>
      <c r="J19" s="99" t="str">
        <f>'1 Project Management'!F22</f>
        <v>Provide a minimum of 6 examples of 3D renderings and conflict reports, Meeting minutes discussing conflict resolution may be submitted in lieu of conflict reports.</v>
      </c>
    </row>
    <row r="20" spans="1:10" ht="84" customHeight="1" x14ac:dyDescent="0.2">
      <c r="A20" s="923" t="str">
        <f>'1 Project Management'!A23</f>
        <v>PM3.00</v>
      </c>
      <c r="B20" s="828" t="str">
        <f>'1 Project Management'!D23</f>
        <v xml:space="preserve">Cost Benefit Analysis </v>
      </c>
      <c r="C20" s="61">
        <f>'1 Project Management'!B23</f>
        <v>5</v>
      </c>
      <c r="D20" s="1247"/>
      <c r="E20" s="1243">
        <f>'1 Project Management'!C23</f>
        <v>0</v>
      </c>
      <c r="F20" s="1250" t="e">
        <f>'1 Project Management'!#REF!</f>
        <v>#REF!</v>
      </c>
      <c r="G20" s="1251" t="e">
        <f>'1 Project Management'!#REF!</f>
        <v>#REF!</v>
      </c>
      <c r="H20" s="1252" t="e">
        <f>'1 Project Management'!#REF!</f>
        <v>#REF!</v>
      </c>
      <c r="I20" s="1233"/>
      <c r="J20" s="99" t="str">
        <f>'1 Project Management'!F24</f>
        <v xml:space="preserve">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v>
      </c>
    </row>
    <row r="21" spans="1:10" ht="46" thickBot="1" x14ac:dyDescent="0.25">
      <c r="A21" s="902" t="str">
        <f>'1 Project Management'!A19</f>
        <v>PM1.05</v>
      </c>
      <c r="B21" s="901" t="str">
        <f>'1 Project Management'!D19</f>
        <v>Green Education</v>
      </c>
      <c r="C21" s="1246">
        <f>'1 Project Management'!B19</f>
        <v>1</v>
      </c>
      <c r="D21" s="1248"/>
      <c r="E21" s="1244">
        <f>'1 Project Management'!C19</f>
        <v>0</v>
      </c>
      <c r="F21" s="1253" t="e">
        <f>'1 Project Management'!#REF!</f>
        <v>#REF!</v>
      </c>
      <c r="G21" s="1254" t="e">
        <f>'1 Project Management'!#REF!</f>
        <v>#REF!</v>
      </c>
      <c r="H21" s="1255" t="e">
        <f>'1 Project Management'!#REF!</f>
        <v>#REF!</v>
      </c>
      <c r="I21" s="1234"/>
      <c r="J21" s="100" t="str">
        <f>'1 Project Management'!F20</f>
        <v xml:space="preserve">Submit a floor plan of the building indicating the location of the signs, the content for each of the 5 signs, and either a graphic design of the sign or a photo of the actual sign.  </v>
      </c>
    </row>
    <row r="22" spans="1:10" ht="15" thickBot="1" x14ac:dyDescent="0.25">
      <c r="A22" s="924"/>
      <c r="B22" s="897"/>
      <c r="C22" s="93"/>
      <c r="D22" s="309"/>
      <c r="E22" s="93"/>
      <c r="F22" s="93"/>
      <c r="G22" s="93"/>
      <c r="H22" s="93"/>
      <c r="I22" s="3"/>
      <c r="J22" s="200"/>
    </row>
    <row r="23" spans="1:10" ht="30" x14ac:dyDescent="0.2">
      <c r="A23" s="923"/>
      <c r="B23" s="893"/>
      <c r="C23" s="1179" t="s">
        <v>1769</v>
      </c>
      <c r="D23" s="1217" t="s">
        <v>1784</v>
      </c>
      <c r="E23" s="1220" t="s">
        <v>1780</v>
      </c>
      <c r="F23" s="1218" t="s">
        <v>229</v>
      </c>
      <c r="G23" s="1218" t="s">
        <v>1783</v>
      </c>
      <c r="H23" s="1219"/>
      <c r="I23" s="1168"/>
      <c r="J23" s="99"/>
    </row>
    <row r="24" spans="1:10" x14ac:dyDescent="0.2">
      <c r="A24" s="922" t="s">
        <v>493</v>
      </c>
      <c r="B24" s="911"/>
      <c r="C24" s="1226">
        <f>'2 Energy '!B6</f>
        <v>120</v>
      </c>
      <c r="D24" s="373"/>
      <c r="E24" s="1193">
        <f>'2 Energy '!C6</f>
        <v>0</v>
      </c>
      <c r="F24" s="1292" t="e">
        <f>'2 Energy '!#REF!</f>
        <v>#REF!</v>
      </c>
      <c r="G24" s="1292" t="e">
        <f>'2 Energy '!#REF!</f>
        <v>#REF!</v>
      </c>
      <c r="H24" s="1292" t="e">
        <f>'2 Energy '!#REF!</f>
        <v>#REF!</v>
      </c>
      <c r="I24" s="1194"/>
      <c r="J24" s="1196"/>
    </row>
    <row r="25" spans="1:10" ht="30" x14ac:dyDescent="0.2">
      <c r="A25" s="1188" t="str">
        <f>'2 Energy '!A9</f>
        <v>Prerequisite 1</v>
      </c>
      <c r="B25" s="1215" t="str">
        <f>'2 Energy '!I9</f>
        <v>Owner Project Requirements (OPR)</v>
      </c>
      <c r="C25" s="842" t="str">
        <f>'2 Energy '!B9</f>
        <v>R</v>
      </c>
      <c r="D25" s="1249"/>
      <c r="E25" s="1241">
        <f>'2 Energy '!C9</f>
        <v>0</v>
      </c>
      <c r="F25" s="1294" t="e">
        <f>'2 Energy '!#REF!</f>
        <v>#REF!</v>
      </c>
      <c r="G25" s="1294" t="e">
        <f>'2 Energy '!#REF!</f>
        <v>#REF!</v>
      </c>
      <c r="H25" s="1294" t="e">
        <f>'2 Energy '!#REF!</f>
        <v>#REF!</v>
      </c>
      <c r="I25" s="1168"/>
      <c r="J25" s="99" t="str">
        <f>'2 Energy '!G9</f>
        <v xml:space="preserve">Submit a narrative explaining the OPR for the project clearly indicating the minimum project goals for each of the FGBC categories. </v>
      </c>
    </row>
    <row r="26" spans="1:10" ht="60" x14ac:dyDescent="0.2">
      <c r="A26" s="1188" t="str">
        <f>'2 Energy '!A10</f>
        <v>Prerequisite 2</v>
      </c>
      <c r="B26" s="1215" t="str">
        <f>'2 Energy '!D10</f>
        <v>Basis of Design (BOD)</v>
      </c>
      <c r="C26" s="842" t="str">
        <f>'2 Energy '!B10</f>
        <v>R</v>
      </c>
      <c r="D26" s="1249"/>
      <c r="E26" s="1241">
        <f>'2 Energy '!C10</f>
        <v>0</v>
      </c>
      <c r="F26" s="1294" t="e">
        <f>'2 Energy '!#REF!</f>
        <v>#REF!</v>
      </c>
      <c r="G26" s="1294" t="e">
        <f>'2 Energy '!#REF!</f>
        <v>#REF!</v>
      </c>
      <c r="H26" s="1294" t="e">
        <f>'2 Energy '!#REF!</f>
        <v>#REF!</v>
      </c>
      <c r="I26" s="1168"/>
      <c r="J26" s="99" t="str">
        <f>'2 Energy '!G10</f>
        <v xml:space="preserve">The design team must submit a narrative that explains how the design decisions support the Owner project requirements.  The BOD must include a description from the design team as to how each of the FGBC category specific owner goals will be achieved. </v>
      </c>
    </row>
    <row r="27" spans="1:10" ht="15" x14ac:dyDescent="0.2">
      <c r="A27" s="1188" t="str">
        <f>'2 Energy '!A11</f>
        <v>Prerequisite 3</v>
      </c>
      <c r="B27" s="1215" t="str">
        <f>'2 Energy '!D11</f>
        <v>Testing and balancing of installed equipment</v>
      </c>
      <c r="C27" s="842" t="str">
        <f>'2 Energy '!B11</f>
        <v>R</v>
      </c>
      <c r="D27" s="1249"/>
      <c r="E27" s="1241">
        <f>'2 Energy '!C11</f>
        <v>0</v>
      </c>
      <c r="F27" s="1294" t="e">
        <f>'2 Energy '!#REF!</f>
        <v>#REF!</v>
      </c>
      <c r="G27" s="1294" t="e">
        <f>'2 Energy '!#REF!</f>
        <v>#REF!</v>
      </c>
      <c r="H27" s="1294" t="e">
        <f>'2 Energy '!#REF!</f>
        <v>#REF!</v>
      </c>
      <c r="I27" s="1168"/>
      <c r="J27" s="99" t="str">
        <f>'2 Energy '!G11</f>
        <v>The design team shall provide a copy of the testing and balancing report.</v>
      </c>
    </row>
    <row r="28" spans="1:10" ht="40.25" customHeight="1" x14ac:dyDescent="0.2">
      <c r="A28" s="1188" t="str">
        <f>'2 Energy '!A12</f>
        <v>Prerequisite 4</v>
      </c>
      <c r="B28" s="1215" t="str">
        <f>'2 Energy '!D12</f>
        <v xml:space="preserve">Minimum Energy Performance </v>
      </c>
      <c r="C28" s="842" t="str">
        <f>'2 Energy '!B12</f>
        <v>R</v>
      </c>
      <c r="D28" s="1249"/>
      <c r="E28" s="1241">
        <f>'2 Energy '!C12</f>
        <v>0</v>
      </c>
      <c r="F28" s="1294" t="e">
        <f>'2 Energy '!#REF!</f>
        <v>#REF!</v>
      </c>
      <c r="G28" s="1294" t="e">
        <f>'2 Energy '!#REF!</f>
        <v>#REF!</v>
      </c>
      <c r="H28" s="1294" t="e">
        <f>'2 Energy '!#REF!</f>
        <v>#REF!</v>
      </c>
      <c r="I28" s="1168"/>
      <c r="J28" s="99" t="str">
        <f>'2 Energy '!G12</f>
        <v>Submit a copy of the Energy Gauge Summit “Total Building Performance Method for Commercial Buildings – Project Summary” (Form 506-2010) or its equivalent) from software approved by the Florida Building Commission that identifies the percent above code minimum the proposed building design has achieved.</v>
      </c>
    </row>
    <row r="29" spans="1:10" ht="36.5" customHeight="1" x14ac:dyDescent="0.2">
      <c r="A29" s="1188" t="str">
        <f>'2 Energy '!A13</f>
        <v>Prerequisite 5</v>
      </c>
      <c r="B29" s="1215" t="str">
        <f>'2 Energy '!D13</f>
        <v>CFC Reduction in HVAC Equipment</v>
      </c>
      <c r="C29" s="842" t="str">
        <f>'2 Energy '!B13</f>
        <v>R</v>
      </c>
      <c r="D29" s="1249"/>
      <c r="E29" s="1241">
        <f>'2 Energy '!C13</f>
        <v>0</v>
      </c>
      <c r="F29" s="1294" t="e">
        <f>'2 Energy '!#REF!</f>
        <v>#REF!</v>
      </c>
      <c r="G29" s="1294" t="e">
        <f>'2 Energy '!#REF!</f>
        <v>#REF!</v>
      </c>
      <c r="H29" s="1294" t="e">
        <f>'2 Energy '!#REF!</f>
        <v>#REF!</v>
      </c>
      <c r="I29" s="1168"/>
      <c r="J29" s="99" t="str">
        <f>'2 Energy '!G13</f>
        <v>Mechanical engineer will submit a signed letter declaring that the building’s new HVAC&amp;R systems do not use CFC-based refrigerants and a mechanical schedule showing HVAC equipment.</v>
      </c>
    </row>
    <row r="30" spans="1:10" ht="63" customHeight="1" x14ac:dyDescent="0.2">
      <c r="A30" s="858" t="str">
        <f>'2 Energy '!A16</f>
        <v>E1.01</v>
      </c>
      <c r="B30" s="828" t="str">
        <f>'2 Energy '!D16</f>
        <v>Input building information into EPA Target Finder</v>
      </c>
      <c r="C30" s="842">
        <f>'2 Energy '!B16</f>
        <v>1</v>
      </c>
      <c r="D30" s="1249"/>
      <c r="E30" s="1240">
        <f>'2 Energy '!C14</f>
        <v>0</v>
      </c>
      <c r="F30" s="1293" t="e">
        <f>'2 Energy '!#REF!</f>
        <v>#REF!</v>
      </c>
      <c r="G30" s="1293" t="e">
        <f>'2 Energy '!#REF!</f>
        <v>#REF!</v>
      </c>
      <c r="H30" s="1293" t="e">
        <f>'2 Energy '!#REF!</f>
        <v>#REF!</v>
      </c>
      <c r="I30" s="1168"/>
      <c r="J30" s="99" t="str">
        <f>'2 Energy '!G16</f>
        <v xml:space="preserve">Submit a copy of the printout of the building from the Target Finder Program.  Please note that there are instances where the Target Finder database does not have enough information to generate a report for your building type.  If you enter your building data and the report results in an error, simply provide a copy of the error report page and you will be awarded 1 point.  </v>
      </c>
    </row>
    <row r="31" spans="1:10" ht="15" x14ac:dyDescent="0.2">
      <c r="A31" s="1191" t="str">
        <f>'2 Energy '!A19</f>
        <v>E2.01</v>
      </c>
      <c r="B31" s="1245" t="str">
        <f>'2 Energy '!D19</f>
        <v>Input building into Portfolio Manager</v>
      </c>
      <c r="C31" s="842">
        <f>'2 Energy '!B19</f>
        <v>1</v>
      </c>
      <c r="D31" s="1249"/>
      <c r="E31" s="1240">
        <f>'2 Energy '!C19</f>
        <v>0</v>
      </c>
      <c r="F31" s="1251" t="e">
        <f>'2 Energy '!#REF!</f>
        <v>#REF!</v>
      </c>
      <c r="G31" s="1251" t="e">
        <f>'2 Energy '!#REF!</f>
        <v>#REF!</v>
      </c>
      <c r="H31" s="1251" t="e">
        <f>'2 Energy '!#REF!</f>
        <v>#REF!</v>
      </c>
      <c r="I31" s="1168"/>
      <c r="J31" s="99" t="str">
        <f>'2 Energy '!G19</f>
        <v>Submit a print out showing the project listed in Portfolio Manager</v>
      </c>
    </row>
    <row r="32" spans="1:10" ht="45" x14ac:dyDescent="0.2">
      <c r="A32" s="1191" t="str">
        <f>'2 Energy '!A20</f>
        <v>E2.02</v>
      </c>
      <c r="B32" s="828" t="str">
        <f>'2 Energy '!D20</f>
        <v>Grant FGBC access to the project Portfolio Manager account</v>
      </c>
      <c r="C32" s="842">
        <f>'2 Energy '!B20</f>
        <v>1</v>
      </c>
      <c r="D32" s="1249"/>
      <c r="E32" s="1240">
        <f>'2 Energy '!C20</f>
        <v>0</v>
      </c>
      <c r="F32" s="1251" t="e">
        <f>'2 Energy '!#REF!</f>
        <v>#REF!</v>
      </c>
      <c r="G32" s="1251" t="e">
        <f>'2 Energy '!#REF!</f>
        <v>#REF!</v>
      </c>
      <c r="H32" s="1251" t="e">
        <f>'2 Energy '!#REF!</f>
        <v>#REF!</v>
      </c>
      <c r="I32" s="1168"/>
      <c r="J32" s="99" t="str">
        <f>'2 Energy '!G20</f>
        <v xml:space="preserve">Submittals: User name and password (access information) for Portfolio Manager
</v>
      </c>
    </row>
    <row r="33" spans="1:16384" ht="60" customHeight="1" x14ac:dyDescent="0.2">
      <c r="A33" s="858" t="s">
        <v>1410</v>
      </c>
      <c r="B33" s="828" t="s">
        <v>10</v>
      </c>
      <c r="C33" s="842">
        <v>4</v>
      </c>
      <c r="D33" s="1249"/>
      <c r="E33" s="1240">
        <f>'2 Energy '!C22</f>
        <v>0</v>
      </c>
      <c r="F33" s="1251" t="e">
        <f>'2 Energy '!#REF!</f>
        <v>#REF!</v>
      </c>
      <c r="G33" s="1251" t="e">
        <f>'2 Energy '!#REF!</f>
        <v>#REF!</v>
      </c>
      <c r="H33" s="1251" t="e">
        <f>'2 Energy '!#REF!</f>
        <v>#REF!</v>
      </c>
      <c r="I33" s="1168"/>
      <c r="J33" s="99" t="str">
        <f>'2 Energy '!G22</f>
        <v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v>
      </c>
    </row>
    <row r="34" spans="1:16384" ht="90" x14ac:dyDescent="0.2">
      <c r="A34" s="858" t="s">
        <v>1411</v>
      </c>
      <c r="B34" s="828" t="s">
        <v>109</v>
      </c>
      <c r="C34" s="842">
        <v>5</v>
      </c>
      <c r="D34" s="1249"/>
      <c r="E34" s="1240">
        <f>'2 Energy '!C23</f>
        <v>0</v>
      </c>
      <c r="F34" s="1251" t="e">
        <f>'2 Energy '!#REF!</f>
        <v>#REF!</v>
      </c>
      <c r="G34" s="1251" t="e">
        <f>'2 Energy '!#REF!</f>
        <v>#REF!</v>
      </c>
      <c r="H34" s="1251" t="e">
        <f>'2 Energy '!#REF!</f>
        <v>#REF!</v>
      </c>
      <c r="I34" s="1168"/>
      <c r="J34" s="99" t="str">
        <f>'2 Energy '!G23</f>
        <v>Copy of signed contract explaining scope of work (contract amount may be excluded).  Provide a copy of the CxA design document review report provided to the owner and design team, provide a copy of the review notes of the specifications provided to the design team, provide a copy of the owner manual for re-commissioning and copy of building operation review contract.</v>
      </c>
    </row>
    <row r="35" spans="1:16384" ht="60" x14ac:dyDescent="0.2">
      <c r="A35" s="1267" t="s">
        <v>1412</v>
      </c>
      <c r="B35" s="1268" t="s">
        <v>110</v>
      </c>
      <c r="C35" s="1269">
        <v>1</v>
      </c>
      <c r="D35" s="1270"/>
      <c r="E35" s="1271">
        <f>'2 Energy '!C24</f>
        <v>0</v>
      </c>
      <c r="F35" s="1272" t="e">
        <f>'2 Energy '!#REF!</f>
        <v>#REF!</v>
      </c>
      <c r="G35" s="1272" t="e">
        <f>'2 Energy '!#REF!</f>
        <v>#REF!</v>
      </c>
      <c r="H35" s="1272" t="e">
        <f>'2 Energy '!#REF!</f>
        <v>#REF!</v>
      </c>
      <c r="I35" s="1273"/>
      <c r="J35" s="104" t="str">
        <f>'2 Energy '!G24</f>
        <v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v>
      </c>
    </row>
    <row r="36" spans="1:16384" s="1190" customFormat="1" ht="150" x14ac:dyDescent="0.2">
      <c r="A36" s="1297" t="str">
        <f>'2 Energy '!A25</f>
        <v>E4</v>
      </c>
      <c r="B36" s="842" t="str">
        <f>'2 Energy '!D25</f>
        <v>Energy Performance Improvement (max of 60pts)</v>
      </c>
      <c r="C36" s="842">
        <f>'2 Energy '!B25</f>
        <v>60</v>
      </c>
      <c r="D36" s="1263"/>
      <c r="E36" s="1239">
        <f>'2 Energy '!C25</f>
        <v>0</v>
      </c>
      <c r="F36" s="1265" t="e">
        <f>'2 Energy '!#REF!</f>
        <v>#REF!</v>
      </c>
      <c r="G36" s="1265" t="e">
        <f>'2 Energy '!#REF!</f>
        <v>#REF!</v>
      </c>
      <c r="H36" s="1265" t="e">
        <f>'2 Energy '!#REF!</f>
        <v>#REF!</v>
      </c>
      <c r="I36" s="1168"/>
      <c r="J36" s="46" t="s">
        <v>1452</v>
      </c>
      <c r="K36" s="385"/>
      <c r="L36" s="385"/>
      <c r="M36" s="385"/>
      <c r="N36" s="385"/>
      <c r="O36" s="385"/>
      <c r="P36" s="385"/>
      <c r="Q36" s="385"/>
      <c r="R36" s="385"/>
      <c r="S36" s="385"/>
      <c r="T36" s="385"/>
      <c r="U36" s="385"/>
      <c r="V36" s="1283"/>
      <c r="W36" s="1284"/>
      <c r="X36" s="1285"/>
      <c r="Y36" s="1284"/>
      <c r="Z36" s="1284"/>
      <c r="AA36" s="1284"/>
      <c r="AB36" s="1284"/>
      <c r="AC36" s="1286"/>
      <c r="AD36" s="953"/>
      <c r="AE36" s="1282"/>
      <c r="AF36" s="1283"/>
      <c r="AG36" s="1284"/>
      <c r="AH36" s="1285"/>
      <c r="AI36" s="1284"/>
      <c r="AJ36" s="1284"/>
      <c r="AK36" s="1284"/>
      <c r="AL36" s="1284"/>
      <c r="AM36" s="1286"/>
      <c r="AN36" s="953"/>
      <c r="AO36" s="1282"/>
      <c r="AP36" s="1283"/>
      <c r="AQ36" s="1284"/>
      <c r="AR36" s="1285"/>
      <c r="AS36" s="1284"/>
      <c r="AT36" s="1284"/>
      <c r="AU36" s="1284"/>
      <c r="AV36" s="1284"/>
      <c r="AW36" s="1286"/>
      <c r="AX36" s="953"/>
      <c r="AY36" s="1282"/>
      <c r="AZ36" s="1283"/>
      <c r="BA36" s="1284"/>
      <c r="BB36" s="1285"/>
      <c r="BC36" s="1284"/>
      <c r="BD36" s="1284"/>
      <c r="BE36" s="1284"/>
      <c r="BF36" s="1284"/>
      <c r="BG36" s="1286"/>
      <c r="BH36" s="953"/>
      <c r="BI36" s="1282"/>
      <c r="BJ36" s="1283"/>
      <c r="BK36" s="1284"/>
      <c r="BL36" s="1285"/>
      <c r="BM36" s="1284"/>
      <c r="BN36" s="1284"/>
      <c r="BO36" s="1284"/>
      <c r="BP36" s="1284"/>
      <c r="BQ36" s="1286"/>
      <c r="BR36" s="953"/>
      <c r="BS36" s="1282"/>
      <c r="BT36" s="1283"/>
      <c r="BU36" s="1284"/>
      <c r="BV36" s="1285"/>
      <c r="BW36" s="1284"/>
      <c r="BX36" s="1284"/>
      <c r="BY36" s="1284"/>
      <c r="BZ36" s="1284"/>
      <c r="CA36" s="1286"/>
      <c r="CB36" s="953"/>
      <c r="CC36" s="1282"/>
      <c r="CD36" s="1283"/>
      <c r="CE36" s="1284"/>
      <c r="CF36" s="1285"/>
      <c r="CG36" s="1284"/>
      <c r="CH36" s="1284"/>
      <c r="CI36" s="1284"/>
      <c r="CJ36" s="1284"/>
      <c r="CK36" s="1286"/>
      <c r="CL36" s="953"/>
      <c r="CM36" s="1282"/>
      <c r="CN36" s="1283"/>
      <c r="CO36" s="1284"/>
      <c r="CP36" s="1285"/>
      <c r="CQ36" s="1284"/>
      <c r="CR36" s="1284"/>
      <c r="CS36" s="1284"/>
      <c r="CT36" s="1284"/>
      <c r="CU36" s="1286"/>
      <c r="CV36" s="953"/>
      <c r="CW36" s="1282"/>
      <c r="CX36" s="1283"/>
      <c r="CY36" s="1284"/>
      <c r="CZ36" s="1285"/>
      <c r="DA36" s="1284"/>
      <c r="DB36" s="1284"/>
      <c r="DC36" s="1284"/>
      <c r="DD36" s="1284"/>
      <c r="DE36" s="1286"/>
      <c r="DF36" s="953"/>
      <c r="DG36" s="1282"/>
      <c r="DH36" s="1283"/>
      <c r="DI36" s="1284"/>
      <c r="DJ36" s="1285"/>
      <c r="DK36" s="1284"/>
      <c r="DL36" s="1284"/>
      <c r="DM36" s="1284"/>
      <c r="DN36" s="1284"/>
      <c r="DO36" s="1286"/>
      <c r="DP36" s="953"/>
      <c r="DQ36" s="1282"/>
      <c r="DR36" s="1283"/>
      <c r="DS36" s="1284"/>
      <c r="DT36" s="1285"/>
      <c r="DU36" s="1284"/>
      <c r="DV36" s="1284"/>
      <c r="DW36" s="1284"/>
      <c r="DX36" s="1284"/>
      <c r="DY36" s="1286"/>
      <c r="DZ36" s="953"/>
      <c r="EA36" s="1282"/>
      <c r="EB36" s="1283"/>
      <c r="EC36" s="1284"/>
      <c r="ED36" s="1285"/>
      <c r="EE36" s="1284"/>
      <c r="EF36" s="1284"/>
      <c r="EG36" s="1284"/>
      <c r="EH36" s="1284"/>
      <c r="EI36" s="1286"/>
      <c r="EJ36" s="953"/>
      <c r="EK36" s="1282"/>
      <c r="EL36" s="1283"/>
      <c r="EM36" s="1284"/>
      <c r="EN36" s="1285"/>
      <c r="EO36" s="1284"/>
      <c r="EP36" s="1284"/>
      <c r="EQ36" s="1284"/>
      <c r="ER36" s="1284"/>
      <c r="ES36" s="1286"/>
      <c r="ET36" s="953"/>
      <c r="EU36" s="1282"/>
      <c r="EV36" s="1283"/>
      <c r="EW36" s="1284"/>
      <c r="EX36" s="1285"/>
      <c r="EY36" s="1284"/>
      <c r="EZ36" s="1284"/>
      <c r="FA36" s="1284"/>
      <c r="FB36" s="1284"/>
      <c r="FC36" s="1286"/>
      <c r="FD36" s="953"/>
      <c r="FE36" s="1282"/>
      <c r="FF36" s="1283"/>
      <c r="FG36" s="1284"/>
      <c r="FH36" s="1285"/>
      <c r="FI36" s="1284"/>
      <c r="FJ36" s="1284"/>
      <c r="FK36" s="1284"/>
      <c r="FL36" s="1284"/>
      <c r="FM36" s="1286"/>
      <c r="FN36" s="953"/>
      <c r="FO36" s="1282"/>
      <c r="FP36" s="1283"/>
      <c r="FQ36" s="1284"/>
      <c r="FR36" s="1285"/>
      <c r="FS36" s="1284"/>
      <c r="FT36" s="1284"/>
      <c r="FU36" s="1284"/>
      <c r="FV36" s="1284"/>
      <c r="FW36" s="1286"/>
      <c r="FX36" s="953"/>
      <c r="FY36" s="1282"/>
      <c r="FZ36" s="1283"/>
      <c r="GA36" s="1284"/>
      <c r="GB36" s="1285"/>
      <c r="GC36" s="1284"/>
      <c r="GD36" s="1284"/>
      <c r="GE36" s="1284"/>
      <c r="GF36" s="1284"/>
      <c r="GG36" s="1286"/>
      <c r="GH36" s="953"/>
      <c r="GI36" s="1282"/>
      <c r="GJ36" s="1283"/>
      <c r="GK36" s="1284"/>
      <c r="GL36" s="1285"/>
      <c r="GM36" s="1284"/>
      <c r="GN36" s="1284"/>
      <c r="GO36" s="1284"/>
      <c r="GP36" s="1284"/>
      <c r="GQ36" s="1286"/>
      <c r="GR36" s="953"/>
      <c r="GS36" s="1282"/>
      <c r="GT36" s="1283"/>
      <c r="GU36" s="1284"/>
      <c r="GV36" s="1285"/>
      <c r="GW36" s="1284"/>
      <c r="GX36" s="1284"/>
      <c r="GY36" s="1284"/>
      <c r="GZ36" s="1284"/>
      <c r="HA36" s="1286"/>
      <c r="HB36" s="953"/>
      <c r="HC36" s="1282"/>
      <c r="HD36" s="1283"/>
      <c r="HE36" s="1284"/>
      <c r="HF36" s="1285"/>
      <c r="HG36" s="1284"/>
      <c r="HH36" s="1284"/>
      <c r="HI36" s="1284"/>
      <c r="HJ36" s="1284"/>
      <c r="HK36" s="1286"/>
      <c r="HL36" s="953"/>
      <c r="HM36" s="1282"/>
      <c r="HN36" s="1283"/>
      <c r="HO36" s="1284"/>
      <c r="HP36" s="1285"/>
      <c r="HQ36" s="1284"/>
      <c r="HR36" s="1284"/>
      <c r="HS36" s="1284"/>
      <c r="HT36" s="1284"/>
      <c r="HU36" s="1286"/>
      <c r="HV36" s="953"/>
      <c r="HW36" s="1282"/>
      <c r="HX36" s="1283"/>
      <c r="HY36" s="1284"/>
      <c r="HZ36" s="1285"/>
      <c r="IA36" s="1284"/>
      <c r="IB36" s="1284"/>
      <c r="IC36" s="1284"/>
      <c r="ID36" s="1284"/>
      <c r="IE36" s="1286"/>
      <c r="IF36" s="953"/>
      <c r="IG36" s="1282"/>
      <c r="IH36" s="1283"/>
      <c r="II36" s="1284"/>
      <c r="IJ36" s="1285"/>
      <c r="IK36" s="1284"/>
      <c r="IL36" s="1284"/>
      <c r="IM36" s="1284"/>
      <c r="IN36" s="1284"/>
      <c r="IO36" s="1286"/>
      <c r="IP36" s="953"/>
      <c r="IQ36" s="1282"/>
      <c r="IR36" s="1283"/>
      <c r="IS36" s="1284"/>
      <c r="IT36" s="1285"/>
      <c r="IU36" s="1284"/>
      <c r="IV36" s="1284"/>
      <c r="IW36" s="1284"/>
      <c r="IX36" s="1284"/>
      <c r="IY36" s="1286"/>
      <c r="IZ36" s="953"/>
      <c r="JA36" s="1282"/>
      <c r="JB36" s="1283"/>
      <c r="JC36" s="1284"/>
      <c r="JD36" s="1285"/>
      <c r="JE36" s="1284"/>
      <c r="JF36" s="1284"/>
      <c r="JG36" s="1284"/>
      <c r="JH36" s="1284"/>
      <c r="JI36" s="1286"/>
      <c r="JJ36" s="953"/>
      <c r="JK36" s="1282"/>
      <c r="JL36" s="1283"/>
      <c r="JM36" s="1284"/>
      <c r="JN36" s="1285"/>
      <c r="JO36" s="1284"/>
      <c r="JP36" s="1284"/>
      <c r="JQ36" s="1284"/>
      <c r="JR36" s="1284"/>
      <c r="JS36" s="1286"/>
      <c r="JT36" s="953"/>
      <c r="JU36" s="1282"/>
      <c r="JV36" s="1283"/>
      <c r="JW36" s="1284"/>
      <c r="JX36" s="1285"/>
      <c r="JY36" s="1284"/>
      <c r="JZ36" s="1284"/>
      <c r="KA36" s="1284"/>
      <c r="KB36" s="1284"/>
      <c r="KC36" s="1286"/>
      <c r="KD36" s="953"/>
      <c r="KE36" s="1282"/>
      <c r="KF36" s="1283"/>
      <c r="KG36" s="1284"/>
      <c r="KH36" s="1285"/>
      <c r="KI36" s="1284"/>
      <c r="KJ36" s="1284"/>
      <c r="KK36" s="1284"/>
      <c r="KL36" s="1284"/>
      <c r="KM36" s="1286"/>
      <c r="KN36" s="953"/>
      <c r="KO36" s="1282"/>
      <c r="KP36" s="1283"/>
      <c r="KQ36" s="1284"/>
      <c r="KR36" s="1285"/>
      <c r="KS36" s="1284"/>
      <c r="KT36" s="1284"/>
      <c r="KU36" s="1284"/>
      <c r="KV36" s="1284"/>
      <c r="KW36" s="1286"/>
      <c r="KX36" s="953"/>
      <c r="KY36" s="1282"/>
      <c r="KZ36" s="1283"/>
      <c r="LA36" s="1284"/>
      <c r="LB36" s="1285"/>
      <c r="LC36" s="1284"/>
      <c r="LD36" s="1284"/>
      <c r="LE36" s="1284"/>
      <c r="LF36" s="1284"/>
      <c r="LG36" s="1286"/>
      <c r="LH36" s="953"/>
      <c r="LI36" s="1282"/>
      <c r="LJ36" s="1283"/>
      <c r="LK36" s="1284"/>
      <c r="LL36" s="1285"/>
      <c r="LM36" s="1284"/>
      <c r="LN36" s="1284"/>
      <c r="LO36" s="1284"/>
      <c r="LP36" s="1284"/>
      <c r="LQ36" s="1286"/>
      <c r="LR36" s="953"/>
      <c r="LS36" s="1282"/>
      <c r="LT36" s="1283"/>
      <c r="LU36" s="1284"/>
      <c r="LV36" s="1285"/>
      <c r="LW36" s="1284"/>
      <c r="LX36" s="1284"/>
      <c r="LY36" s="1284"/>
      <c r="LZ36" s="1284"/>
      <c r="MA36" s="1286"/>
      <c r="MB36" s="953"/>
      <c r="MC36" s="1282"/>
      <c r="MD36" s="1283"/>
      <c r="ME36" s="1284"/>
      <c r="MF36" s="1285"/>
      <c r="MG36" s="1284"/>
      <c r="MH36" s="1284"/>
      <c r="MI36" s="1284"/>
      <c r="MJ36" s="1284"/>
      <c r="MK36" s="1286"/>
      <c r="ML36" s="953"/>
      <c r="MM36" s="1282"/>
      <c r="MN36" s="1283"/>
      <c r="MO36" s="1284"/>
      <c r="MP36" s="1285"/>
      <c r="MQ36" s="1284"/>
      <c r="MR36" s="1284"/>
      <c r="MS36" s="1284"/>
      <c r="MT36" s="1284"/>
      <c r="MU36" s="1286"/>
      <c r="MV36" s="953"/>
      <c r="MW36" s="1282"/>
      <c r="MX36" s="1283"/>
      <c r="MY36" s="1284"/>
      <c r="MZ36" s="1285"/>
      <c r="NA36" s="1284"/>
      <c r="NB36" s="1284"/>
      <c r="NC36" s="1284"/>
      <c r="ND36" s="1284"/>
      <c r="NE36" s="1286"/>
      <c r="NF36" s="953"/>
      <c r="NG36" s="1282"/>
      <c r="NH36" s="1283"/>
      <c r="NI36" s="1284"/>
      <c r="NJ36" s="1285"/>
      <c r="NK36" s="1284"/>
      <c r="NL36" s="1284"/>
      <c r="NM36" s="1284"/>
      <c r="NN36" s="1284"/>
      <c r="NO36" s="1286"/>
      <c r="NP36" s="953"/>
      <c r="NQ36" s="1282"/>
      <c r="NR36" s="1283"/>
      <c r="NS36" s="1284"/>
      <c r="NT36" s="1285"/>
      <c r="NU36" s="1284"/>
      <c r="NV36" s="1284"/>
      <c r="NW36" s="1284"/>
      <c r="NX36" s="1284"/>
      <c r="NY36" s="1286"/>
      <c r="NZ36" s="953"/>
      <c r="OA36" s="1282"/>
      <c r="OB36" s="1283"/>
      <c r="OC36" s="1284"/>
      <c r="OD36" s="1285"/>
      <c r="OE36" s="1284"/>
      <c r="OF36" s="1284"/>
      <c r="OG36" s="1284"/>
      <c r="OH36" s="1284"/>
      <c r="OI36" s="1286"/>
      <c r="OJ36" s="953"/>
      <c r="OK36" s="1282"/>
      <c r="OL36" s="1283"/>
      <c r="OM36" s="1284"/>
      <c r="ON36" s="1285"/>
      <c r="OO36" s="1284"/>
      <c r="OP36" s="1284"/>
      <c r="OQ36" s="1284"/>
      <c r="OR36" s="1284"/>
      <c r="OS36" s="1286"/>
      <c r="OT36" s="953"/>
      <c r="OU36" s="1282"/>
      <c r="OV36" s="1283"/>
      <c r="OW36" s="1284"/>
      <c r="OX36" s="1285"/>
      <c r="OY36" s="1284"/>
      <c r="OZ36" s="1284"/>
      <c r="PA36" s="1284"/>
      <c r="PB36" s="1284"/>
      <c r="PC36" s="1286"/>
      <c r="PD36" s="953"/>
      <c r="PE36" s="1282"/>
      <c r="PF36" s="1283"/>
      <c r="PG36" s="1284"/>
      <c r="PH36" s="1285"/>
      <c r="PI36" s="1284"/>
      <c r="PJ36" s="1284"/>
      <c r="PK36" s="1284"/>
      <c r="PL36" s="1284"/>
      <c r="PM36" s="1286"/>
      <c r="PN36" s="953"/>
      <c r="PO36" s="1282"/>
      <c r="PP36" s="1283"/>
      <c r="PQ36" s="1284"/>
      <c r="PR36" s="1285"/>
      <c r="PS36" s="1284"/>
      <c r="PT36" s="1284"/>
      <c r="PU36" s="1284"/>
      <c r="PV36" s="1284"/>
      <c r="PW36" s="1286"/>
      <c r="PX36" s="953"/>
      <c r="PY36" s="1282"/>
      <c r="PZ36" s="1283"/>
      <c r="QA36" s="1284"/>
      <c r="QB36" s="1285"/>
      <c r="QC36" s="1284"/>
      <c r="QD36" s="1284"/>
      <c r="QE36" s="1284"/>
      <c r="QF36" s="1284"/>
      <c r="QG36" s="1286"/>
      <c r="QH36" s="953"/>
      <c r="QI36" s="1282"/>
      <c r="QJ36" s="1283"/>
      <c r="QK36" s="1284"/>
      <c r="QL36" s="1285"/>
      <c r="QM36" s="1284"/>
      <c r="QN36" s="1284"/>
      <c r="QO36" s="1284"/>
      <c r="QP36" s="1284"/>
      <c r="QQ36" s="1286"/>
      <c r="QR36" s="953"/>
      <c r="QS36" s="1282"/>
      <c r="QT36" s="1283"/>
      <c r="QU36" s="1284"/>
      <c r="QV36" s="1285"/>
      <c r="QW36" s="1284"/>
      <c r="QX36" s="1284"/>
      <c r="QY36" s="1284"/>
      <c r="QZ36" s="1284"/>
      <c r="RA36" s="1286"/>
      <c r="RB36" s="953"/>
      <c r="RC36" s="1282"/>
      <c r="RD36" s="1283"/>
      <c r="RE36" s="1284"/>
      <c r="RF36" s="1285"/>
      <c r="RG36" s="1284"/>
      <c r="RH36" s="1284"/>
      <c r="RI36" s="1284"/>
      <c r="RJ36" s="1284"/>
      <c r="RK36" s="1286"/>
      <c r="RL36" s="953"/>
      <c r="RM36" s="1282"/>
      <c r="RN36" s="1283"/>
      <c r="RO36" s="1284"/>
      <c r="RP36" s="1285"/>
      <c r="RQ36" s="1284"/>
      <c r="RR36" s="1284"/>
      <c r="RS36" s="1284"/>
      <c r="RT36" s="1284"/>
      <c r="RU36" s="1286"/>
      <c r="RV36" s="953"/>
      <c r="RW36" s="1282"/>
      <c r="RX36" s="1283"/>
      <c r="RY36" s="1284"/>
      <c r="RZ36" s="1285"/>
      <c r="SA36" s="1284"/>
      <c r="SB36" s="1284"/>
      <c r="SC36" s="1284"/>
      <c r="SD36" s="1284"/>
      <c r="SE36" s="1286"/>
      <c r="SF36" s="953"/>
      <c r="SG36" s="1282"/>
      <c r="SH36" s="1283"/>
      <c r="SI36" s="1284"/>
      <c r="SJ36" s="1285"/>
      <c r="SK36" s="1284"/>
      <c r="SL36" s="1284"/>
      <c r="SM36" s="1284"/>
      <c r="SN36" s="1284"/>
      <c r="SO36" s="1286"/>
      <c r="SP36" s="953"/>
      <c r="SQ36" s="1282"/>
      <c r="SR36" s="1283"/>
      <c r="SS36" s="1284"/>
      <c r="ST36" s="1285"/>
      <c r="SU36" s="1284"/>
      <c r="SV36" s="1284"/>
      <c r="SW36" s="1284"/>
      <c r="SX36" s="1284"/>
      <c r="SY36" s="1286"/>
      <c r="SZ36" s="953"/>
      <c r="TA36" s="1282"/>
      <c r="TB36" s="1283"/>
      <c r="TC36" s="1284"/>
      <c r="TD36" s="1285"/>
      <c r="TE36" s="1284"/>
      <c r="TF36" s="1284"/>
      <c r="TG36" s="1284"/>
      <c r="TH36" s="1284"/>
      <c r="TI36" s="1286"/>
      <c r="TJ36" s="953"/>
      <c r="TK36" s="1282"/>
      <c r="TL36" s="1283"/>
      <c r="TM36" s="1284"/>
      <c r="TN36" s="1285"/>
      <c r="TO36" s="1284"/>
      <c r="TP36" s="1284"/>
      <c r="TQ36" s="1284"/>
      <c r="TR36" s="1284"/>
      <c r="TS36" s="1286"/>
      <c r="TT36" s="953"/>
      <c r="TU36" s="1282"/>
      <c r="TV36" s="1283"/>
      <c r="TW36" s="1284"/>
      <c r="TX36" s="1285"/>
      <c r="TY36" s="1284"/>
      <c r="TZ36" s="1284"/>
      <c r="UA36" s="1284"/>
      <c r="UB36" s="1284"/>
      <c r="UC36" s="1286"/>
      <c r="UD36" s="953"/>
      <c r="UE36" s="1282"/>
      <c r="UF36" s="1283"/>
      <c r="UG36" s="1284"/>
      <c r="UH36" s="1285"/>
      <c r="UI36" s="1284"/>
      <c r="UJ36" s="1284"/>
      <c r="UK36" s="1284"/>
      <c r="UL36" s="1284"/>
      <c r="UM36" s="1286"/>
      <c r="UN36" s="953"/>
      <c r="UO36" s="1282"/>
      <c r="UP36" s="1283"/>
      <c r="UQ36" s="1284"/>
      <c r="UR36" s="1285"/>
      <c r="US36" s="1284"/>
      <c r="UT36" s="1284"/>
      <c r="UU36" s="1284"/>
      <c r="UV36" s="1284"/>
      <c r="UW36" s="1286"/>
      <c r="UX36" s="953"/>
      <c r="UY36" s="1282"/>
      <c r="UZ36" s="1283"/>
      <c r="VA36" s="1284"/>
      <c r="VB36" s="1285"/>
      <c r="VC36" s="1284"/>
      <c r="VD36" s="1284"/>
      <c r="VE36" s="1284"/>
      <c r="VF36" s="1284"/>
      <c r="VG36" s="1286"/>
      <c r="VH36" s="953"/>
      <c r="VI36" s="1282"/>
      <c r="VJ36" s="1283"/>
      <c r="VK36" s="1284"/>
      <c r="VL36" s="1285"/>
      <c r="VM36" s="1284"/>
      <c r="VN36" s="1284"/>
      <c r="VO36" s="1284"/>
      <c r="VP36" s="1284"/>
      <c r="VQ36" s="1286"/>
      <c r="VR36" s="953"/>
      <c r="VS36" s="1282"/>
      <c r="VT36" s="1283"/>
      <c r="VU36" s="1284"/>
      <c r="VV36" s="1285"/>
      <c r="VW36" s="1284"/>
      <c r="VX36" s="1284"/>
      <c r="VY36" s="1284"/>
      <c r="VZ36" s="1284"/>
      <c r="WA36" s="1286"/>
      <c r="WB36" s="953"/>
      <c r="WC36" s="1282"/>
      <c r="WD36" s="1283"/>
      <c r="WE36" s="1284"/>
      <c r="WF36" s="1285"/>
      <c r="WG36" s="1284"/>
      <c r="WH36" s="1284"/>
      <c r="WI36" s="1284"/>
      <c r="WJ36" s="1284"/>
      <c r="WK36" s="1286"/>
      <c r="WL36" s="953"/>
      <c r="WM36" s="1282"/>
      <c r="WN36" s="1283"/>
      <c r="WO36" s="1284"/>
      <c r="WP36" s="1285"/>
      <c r="WQ36" s="1284"/>
      <c r="WR36" s="1284"/>
      <c r="WS36" s="1284"/>
      <c r="WT36" s="1284"/>
      <c r="WU36" s="1286"/>
      <c r="WV36" s="953"/>
      <c r="WW36" s="1282"/>
      <c r="WX36" s="1283"/>
      <c r="WY36" s="1284"/>
      <c r="WZ36" s="1285"/>
      <c r="XA36" s="1284"/>
      <c r="XB36" s="1284"/>
      <c r="XC36" s="1284"/>
      <c r="XD36" s="1284"/>
      <c r="XE36" s="1286"/>
      <c r="XF36" s="953"/>
      <c r="XG36" s="1282"/>
      <c r="XH36" s="1283"/>
      <c r="XI36" s="1284"/>
      <c r="XJ36" s="1285"/>
      <c r="XK36" s="1284"/>
      <c r="XL36" s="1284"/>
      <c r="XM36" s="1284"/>
      <c r="XN36" s="1284"/>
      <c r="XO36" s="1286"/>
      <c r="XP36" s="953"/>
      <c r="XQ36" s="1282"/>
      <c r="XR36" s="1283"/>
      <c r="XS36" s="1284"/>
      <c r="XT36" s="1285"/>
      <c r="XU36" s="1284"/>
      <c r="XV36" s="1284"/>
      <c r="XW36" s="1284"/>
      <c r="XX36" s="1284"/>
      <c r="XY36" s="1286"/>
      <c r="XZ36" s="953"/>
      <c r="YA36" s="1282"/>
      <c r="YB36" s="1283"/>
      <c r="YC36" s="1284"/>
      <c r="YD36" s="1285"/>
      <c r="YE36" s="1284"/>
      <c r="YF36" s="1284"/>
      <c r="YG36" s="1284"/>
      <c r="YH36" s="1284"/>
      <c r="YI36" s="1286"/>
      <c r="YJ36" s="953"/>
      <c r="YK36" s="1282"/>
      <c r="YL36" s="1283"/>
      <c r="YM36" s="1284"/>
      <c r="YN36" s="1285"/>
      <c r="YO36" s="1284"/>
      <c r="YP36" s="1284"/>
      <c r="YQ36" s="1284"/>
      <c r="YR36" s="1284"/>
      <c r="YS36" s="1286"/>
      <c r="YT36" s="953"/>
      <c r="YU36" s="1282"/>
      <c r="YV36" s="1283"/>
      <c r="YW36" s="1284"/>
      <c r="YX36" s="1285"/>
      <c r="YY36" s="1284"/>
      <c r="YZ36" s="1284"/>
      <c r="ZA36" s="1284"/>
      <c r="ZB36" s="1284"/>
      <c r="ZC36" s="1286"/>
      <c r="ZD36" s="953"/>
      <c r="ZE36" s="1282"/>
      <c r="ZF36" s="1283"/>
      <c r="ZG36" s="1284"/>
      <c r="ZH36" s="1285"/>
      <c r="ZI36" s="1284"/>
      <c r="ZJ36" s="1284"/>
      <c r="ZK36" s="1284"/>
      <c r="ZL36" s="1284"/>
      <c r="ZM36" s="1286"/>
      <c r="ZN36" s="953"/>
      <c r="ZO36" s="1282"/>
      <c r="ZP36" s="1283"/>
      <c r="ZQ36" s="1284"/>
      <c r="ZR36" s="1285"/>
      <c r="ZS36" s="1284"/>
      <c r="ZT36" s="1284"/>
      <c r="ZU36" s="1284"/>
      <c r="ZV36" s="1284"/>
      <c r="ZW36" s="1286"/>
      <c r="ZX36" s="953"/>
      <c r="ZY36" s="1282"/>
      <c r="ZZ36" s="1283"/>
      <c r="AAA36" s="1284"/>
      <c r="AAB36" s="1285"/>
      <c r="AAC36" s="1284"/>
      <c r="AAD36" s="1284"/>
      <c r="AAE36" s="1284"/>
      <c r="AAF36" s="1284"/>
      <c r="AAG36" s="1286"/>
      <c r="AAH36" s="953"/>
      <c r="AAI36" s="1282"/>
      <c r="AAJ36" s="1283"/>
      <c r="AAK36" s="1284"/>
      <c r="AAL36" s="1285"/>
      <c r="AAM36" s="1284"/>
      <c r="AAN36" s="1284"/>
      <c r="AAO36" s="1284"/>
      <c r="AAP36" s="1284"/>
      <c r="AAQ36" s="1286"/>
      <c r="AAR36" s="953"/>
      <c r="AAS36" s="1282"/>
      <c r="AAT36" s="1283"/>
      <c r="AAU36" s="1284"/>
      <c r="AAV36" s="1285"/>
      <c r="AAW36" s="1284"/>
      <c r="AAX36" s="1284"/>
      <c r="AAY36" s="1284"/>
      <c r="AAZ36" s="1284"/>
      <c r="ABA36" s="1286"/>
      <c r="ABB36" s="953"/>
      <c r="ABC36" s="1282"/>
      <c r="ABD36" s="1283"/>
      <c r="ABE36" s="1284"/>
      <c r="ABF36" s="1285"/>
      <c r="ABG36" s="1284"/>
      <c r="ABH36" s="1284"/>
      <c r="ABI36" s="1284"/>
      <c r="ABJ36" s="1284"/>
      <c r="ABK36" s="1286"/>
      <c r="ABL36" s="953"/>
      <c r="ABM36" s="1282"/>
      <c r="ABN36" s="1283"/>
      <c r="ABO36" s="1284"/>
      <c r="ABP36" s="1285"/>
      <c r="ABQ36" s="1284"/>
      <c r="ABR36" s="1284"/>
      <c r="ABS36" s="1284"/>
      <c r="ABT36" s="1284"/>
      <c r="ABU36" s="1286"/>
      <c r="ABV36" s="953"/>
      <c r="ABW36" s="1282"/>
      <c r="ABX36" s="1283"/>
      <c r="ABY36" s="1284"/>
      <c r="ABZ36" s="1285"/>
      <c r="ACA36" s="1284"/>
      <c r="ACB36" s="1284"/>
      <c r="ACC36" s="1284"/>
      <c r="ACD36" s="1284"/>
      <c r="ACE36" s="1286"/>
      <c r="ACF36" s="953"/>
      <c r="ACG36" s="1282"/>
      <c r="ACH36" s="1283"/>
      <c r="ACI36" s="1284"/>
      <c r="ACJ36" s="1285"/>
      <c r="ACK36" s="1284"/>
      <c r="ACL36" s="1284"/>
      <c r="ACM36" s="1284"/>
      <c r="ACN36" s="1284"/>
      <c r="ACO36" s="1286"/>
      <c r="ACP36" s="953"/>
      <c r="ACQ36" s="1282"/>
      <c r="ACR36" s="1283"/>
      <c r="ACS36" s="1284"/>
      <c r="ACT36" s="1285"/>
      <c r="ACU36" s="1284"/>
      <c r="ACV36" s="1284"/>
      <c r="ACW36" s="1284"/>
      <c r="ACX36" s="1284"/>
      <c r="ACY36" s="1286"/>
      <c r="ACZ36" s="953"/>
      <c r="ADA36" s="1282"/>
      <c r="ADB36" s="1283"/>
      <c r="ADC36" s="1284"/>
      <c r="ADD36" s="1285"/>
      <c r="ADE36" s="1284"/>
      <c r="ADF36" s="1284"/>
      <c r="ADG36" s="1284"/>
      <c r="ADH36" s="1284"/>
      <c r="ADI36" s="1286"/>
      <c r="ADJ36" s="953"/>
      <c r="ADK36" s="1282"/>
      <c r="ADL36" s="1283"/>
      <c r="ADM36" s="1284"/>
      <c r="ADN36" s="1285"/>
      <c r="ADO36" s="1284"/>
      <c r="ADP36" s="1284"/>
      <c r="ADQ36" s="1284"/>
      <c r="ADR36" s="1284"/>
      <c r="ADS36" s="1286"/>
      <c r="ADT36" s="953"/>
      <c r="ADU36" s="1282"/>
      <c r="ADV36" s="1283"/>
      <c r="ADW36" s="1284"/>
      <c r="ADX36" s="1285"/>
      <c r="ADY36" s="1284"/>
      <c r="ADZ36" s="1284"/>
      <c r="AEA36" s="1284"/>
      <c r="AEB36" s="1284"/>
      <c r="AEC36" s="1286"/>
      <c r="AED36" s="953"/>
      <c r="AEE36" s="1282"/>
      <c r="AEF36" s="1283"/>
      <c r="AEG36" s="1284"/>
      <c r="AEH36" s="1285"/>
      <c r="AEI36" s="1284"/>
      <c r="AEJ36" s="1284"/>
      <c r="AEK36" s="1284"/>
      <c r="AEL36" s="1284"/>
      <c r="AEM36" s="1286"/>
      <c r="AEN36" s="953"/>
      <c r="AEO36" s="1282"/>
      <c r="AEP36" s="1283"/>
      <c r="AEQ36" s="1284"/>
      <c r="AER36" s="1285"/>
      <c r="AES36" s="1284"/>
      <c r="AET36" s="1284"/>
      <c r="AEU36" s="1284"/>
      <c r="AEV36" s="1284"/>
      <c r="AEW36" s="1286"/>
      <c r="AEX36" s="953"/>
      <c r="AEY36" s="1282"/>
      <c r="AEZ36" s="1283"/>
      <c r="AFA36" s="1284"/>
      <c r="AFB36" s="1285"/>
      <c r="AFC36" s="1284"/>
      <c r="AFD36" s="1284"/>
      <c r="AFE36" s="1284"/>
      <c r="AFF36" s="1284"/>
      <c r="AFG36" s="1286"/>
      <c r="AFH36" s="953"/>
      <c r="AFI36" s="1282"/>
      <c r="AFJ36" s="1283"/>
      <c r="AFK36" s="1284"/>
      <c r="AFL36" s="1285"/>
      <c r="AFM36" s="1284"/>
      <c r="AFN36" s="1284"/>
      <c r="AFO36" s="1284"/>
      <c r="AFP36" s="1284"/>
      <c r="AFQ36" s="1286"/>
      <c r="AFR36" s="953"/>
      <c r="AFS36" s="1282"/>
      <c r="AFT36" s="1283"/>
      <c r="AFU36" s="1284"/>
      <c r="AFV36" s="1285"/>
      <c r="AFW36" s="1284"/>
      <c r="AFX36" s="1284"/>
      <c r="AFY36" s="1284"/>
      <c r="AFZ36" s="1284"/>
      <c r="AGA36" s="1286"/>
      <c r="AGB36" s="953"/>
      <c r="AGC36" s="1282"/>
      <c r="AGD36" s="1283"/>
      <c r="AGE36" s="1284"/>
      <c r="AGF36" s="1285"/>
      <c r="AGG36" s="1284"/>
      <c r="AGH36" s="1284"/>
      <c r="AGI36" s="1284"/>
      <c r="AGJ36" s="1284"/>
      <c r="AGK36" s="1286"/>
      <c r="AGL36" s="953"/>
      <c r="AGM36" s="1282"/>
      <c r="AGN36" s="1283"/>
      <c r="AGO36" s="1284"/>
      <c r="AGP36" s="1285"/>
      <c r="AGQ36" s="1284"/>
      <c r="AGR36" s="1284"/>
      <c r="AGS36" s="1284"/>
      <c r="AGT36" s="1284"/>
      <c r="AGU36" s="1286"/>
      <c r="AGV36" s="953"/>
      <c r="AGW36" s="1282"/>
      <c r="AGX36" s="1283"/>
      <c r="AGY36" s="1284"/>
      <c r="AGZ36" s="1285"/>
      <c r="AHA36" s="1284"/>
      <c r="AHB36" s="1284"/>
      <c r="AHC36" s="1284"/>
      <c r="AHD36" s="1284"/>
      <c r="AHE36" s="1286"/>
      <c r="AHF36" s="953"/>
      <c r="AHG36" s="1282"/>
      <c r="AHH36" s="1283"/>
      <c r="AHI36" s="1284"/>
      <c r="AHJ36" s="1285"/>
      <c r="AHK36" s="1284"/>
      <c r="AHL36" s="1284"/>
      <c r="AHM36" s="1284"/>
      <c r="AHN36" s="1284"/>
      <c r="AHO36" s="1286"/>
      <c r="AHP36" s="953"/>
      <c r="AHQ36" s="1282"/>
      <c r="AHR36" s="1283"/>
      <c r="AHS36" s="1284"/>
      <c r="AHT36" s="1285"/>
      <c r="AHU36" s="1284"/>
      <c r="AHV36" s="1284"/>
      <c r="AHW36" s="1284"/>
      <c r="AHX36" s="1284"/>
      <c r="AHY36" s="1286"/>
      <c r="AHZ36" s="953"/>
      <c r="AIA36" s="1282"/>
      <c r="AIB36" s="1283"/>
      <c r="AIC36" s="1284"/>
      <c r="AID36" s="1285"/>
      <c r="AIE36" s="1284"/>
      <c r="AIF36" s="1284"/>
      <c r="AIG36" s="1284"/>
      <c r="AIH36" s="1284"/>
      <c r="AII36" s="1286"/>
      <c r="AIJ36" s="953"/>
      <c r="AIK36" s="1282"/>
      <c r="AIL36" s="1283"/>
      <c r="AIM36" s="1284"/>
      <c r="AIN36" s="1285"/>
      <c r="AIO36" s="1284"/>
      <c r="AIP36" s="1284"/>
      <c r="AIQ36" s="1284"/>
      <c r="AIR36" s="1284"/>
      <c r="AIS36" s="1286"/>
      <c r="AIT36" s="953"/>
      <c r="AIU36" s="1282"/>
      <c r="AIV36" s="1283"/>
      <c r="AIW36" s="1284"/>
      <c r="AIX36" s="1285"/>
      <c r="AIY36" s="1284"/>
      <c r="AIZ36" s="1284"/>
      <c r="AJA36" s="1284"/>
      <c r="AJB36" s="1284"/>
      <c r="AJC36" s="1286"/>
      <c r="AJD36" s="953"/>
      <c r="AJE36" s="1282"/>
      <c r="AJF36" s="1283"/>
      <c r="AJG36" s="1284"/>
      <c r="AJH36" s="1285"/>
      <c r="AJI36" s="1284"/>
      <c r="AJJ36" s="1284"/>
      <c r="AJK36" s="1284"/>
      <c r="AJL36" s="1284"/>
      <c r="AJM36" s="1286"/>
      <c r="AJN36" s="953"/>
      <c r="AJO36" s="1282"/>
      <c r="AJP36" s="1283"/>
      <c r="AJQ36" s="1284"/>
      <c r="AJR36" s="1285"/>
      <c r="AJS36" s="1284"/>
      <c r="AJT36" s="1284"/>
      <c r="AJU36" s="1284"/>
      <c r="AJV36" s="1284"/>
      <c r="AJW36" s="1286"/>
      <c r="AJX36" s="953"/>
      <c r="AJY36" s="1282"/>
      <c r="AJZ36" s="1283"/>
      <c r="AKA36" s="1284"/>
      <c r="AKB36" s="1285"/>
      <c r="AKC36" s="1284"/>
      <c r="AKD36" s="1284"/>
      <c r="AKE36" s="1284"/>
      <c r="AKF36" s="1284"/>
      <c r="AKG36" s="1286"/>
      <c r="AKH36" s="953"/>
      <c r="AKI36" s="1282"/>
      <c r="AKJ36" s="1283"/>
      <c r="AKK36" s="1284"/>
      <c r="AKL36" s="1285"/>
      <c r="AKM36" s="1284"/>
      <c r="AKN36" s="1284"/>
      <c r="AKO36" s="1284"/>
      <c r="AKP36" s="1284"/>
      <c r="AKQ36" s="1286"/>
      <c r="AKR36" s="953"/>
      <c r="AKS36" s="1282"/>
      <c r="AKT36" s="1283"/>
      <c r="AKU36" s="1284"/>
      <c r="AKV36" s="1285"/>
      <c r="AKW36" s="1284"/>
      <c r="AKX36" s="1284"/>
      <c r="AKY36" s="1284"/>
      <c r="AKZ36" s="1284"/>
      <c r="ALA36" s="1286"/>
      <c r="ALB36" s="953"/>
      <c r="ALC36" s="1282"/>
      <c r="ALD36" s="1283"/>
      <c r="ALE36" s="1284"/>
      <c r="ALF36" s="1285"/>
      <c r="ALG36" s="1284"/>
      <c r="ALH36" s="1284"/>
      <c r="ALI36" s="1284"/>
      <c r="ALJ36" s="1284"/>
      <c r="ALK36" s="1286"/>
      <c r="ALL36" s="953"/>
      <c r="ALM36" s="1282"/>
      <c r="ALN36" s="1283"/>
      <c r="ALO36" s="1284"/>
      <c r="ALP36" s="1285"/>
      <c r="ALQ36" s="1284"/>
      <c r="ALR36" s="1284"/>
      <c r="ALS36" s="1284"/>
      <c r="ALT36" s="1284"/>
      <c r="ALU36" s="1286"/>
      <c r="ALV36" s="953"/>
      <c r="ALW36" s="1282"/>
      <c r="ALX36" s="1283"/>
      <c r="ALY36" s="1284"/>
      <c r="ALZ36" s="1285"/>
      <c r="AMA36" s="1284"/>
      <c r="AMB36" s="1284"/>
      <c r="AMC36" s="1284"/>
      <c r="AMD36" s="1284"/>
      <c r="AME36" s="1286"/>
      <c r="AMF36" s="953"/>
      <c r="AMG36" s="1282"/>
      <c r="AMH36" s="1283"/>
      <c r="AMI36" s="1284"/>
      <c r="AMJ36" s="1285"/>
      <c r="AMK36" s="1284"/>
      <c r="AML36" s="1284"/>
      <c r="AMM36" s="1284"/>
      <c r="AMN36" s="1284"/>
      <c r="AMO36" s="1286"/>
      <c r="AMP36" s="953"/>
      <c r="AMQ36" s="1282"/>
      <c r="AMR36" s="1283"/>
      <c r="AMS36" s="1284"/>
      <c r="AMT36" s="1285"/>
      <c r="AMU36" s="1284"/>
      <c r="AMV36" s="1284"/>
      <c r="AMW36" s="1284"/>
      <c r="AMX36" s="1284"/>
      <c r="AMY36" s="1286"/>
      <c r="AMZ36" s="953"/>
      <c r="ANA36" s="1282"/>
      <c r="ANB36" s="1283"/>
      <c r="ANC36" s="1284"/>
      <c r="AND36" s="1285"/>
      <c r="ANE36" s="1284"/>
      <c r="ANF36" s="1284"/>
      <c r="ANG36" s="1284"/>
      <c r="ANH36" s="1284"/>
      <c r="ANI36" s="1286"/>
      <c r="ANJ36" s="953"/>
      <c r="ANK36" s="1282"/>
      <c r="ANL36" s="1283"/>
      <c r="ANM36" s="1284"/>
      <c r="ANN36" s="1285"/>
      <c r="ANO36" s="1284"/>
      <c r="ANP36" s="1284"/>
      <c r="ANQ36" s="1284"/>
      <c r="ANR36" s="1284"/>
      <c r="ANS36" s="1286"/>
      <c r="ANT36" s="953"/>
      <c r="ANU36" s="1282"/>
      <c r="ANV36" s="1283"/>
      <c r="ANW36" s="1284"/>
      <c r="ANX36" s="1285"/>
      <c r="ANY36" s="1284"/>
      <c r="ANZ36" s="1284"/>
      <c r="AOA36" s="1284"/>
      <c r="AOB36" s="1284"/>
      <c r="AOC36" s="1286"/>
      <c r="AOD36" s="953"/>
      <c r="AOE36" s="1282"/>
      <c r="AOF36" s="1283"/>
      <c r="AOG36" s="1284"/>
      <c r="AOH36" s="1285"/>
      <c r="AOI36" s="1284"/>
      <c r="AOJ36" s="1284"/>
      <c r="AOK36" s="1284"/>
      <c r="AOL36" s="1284"/>
      <c r="AOM36" s="1286"/>
      <c r="AON36" s="953"/>
      <c r="AOO36" s="1282"/>
      <c r="AOP36" s="1283"/>
      <c r="AOQ36" s="1284"/>
      <c r="AOR36" s="1285"/>
      <c r="AOS36" s="1284"/>
      <c r="AOT36" s="1284"/>
      <c r="AOU36" s="1284"/>
      <c r="AOV36" s="1284"/>
      <c r="AOW36" s="1286"/>
      <c r="AOX36" s="953"/>
      <c r="AOY36" s="1282"/>
      <c r="AOZ36" s="1283"/>
      <c r="APA36" s="1284"/>
      <c r="APB36" s="1285"/>
      <c r="APC36" s="1284"/>
      <c r="APD36" s="1284"/>
      <c r="APE36" s="1284"/>
      <c r="APF36" s="1284"/>
      <c r="APG36" s="1286"/>
      <c r="APH36" s="953"/>
      <c r="API36" s="1282"/>
      <c r="APJ36" s="1283"/>
      <c r="APK36" s="1284"/>
      <c r="APL36" s="1285"/>
      <c r="APM36" s="1284"/>
      <c r="APN36" s="1284"/>
      <c r="APO36" s="1284"/>
      <c r="APP36" s="1284"/>
      <c r="APQ36" s="1286"/>
      <c r="APR36" s="953"/>
      <c r="APS36" s="1282"/>
      <c r="APT36" s="1283"/>
      <c r="APU36" s="1284"/>
      <c r="APV36" s="1285"/>
      <c r="APW36" s="1284"/>
      <c r="APX36" s="1284"/>
      <c r="APY36" s="1284"/>
      <c r="APZ36" s="1284"/>
      <c r="AQA36" s="1286"/>
      <c r="AQB36" s="953"/>
      <c r="AQC36" s="1282"/>
      <c r="AQD36" s="1283"/>
      <c r="AQE36" s="1284"/>
      <c r="AQF36" s="1285"/>
      <c r="AQG36" s="1284"/>
      <c r="AQH36" s="1284"/>
      <c r="AQI36" s="1284"/>
      <c r="AQJ36" s="1284"/>
      <c r="AQK36" s="1286"/>
      <c r="AQL36" s="953"/>
      <c r="AQM36" s="1282"/>
      <c r="AQN36" s="1283"/>
      <c r="AQO36" s="1284"/>
      <c r="AQP36" s="1285"/>
      <c r="AQQ36" s="1284"/>
      <c r="AQR36" s="1284"/>
      <c r="AQS36" s="1284"/>
      <c r="AQT36" s="1284"/>
      <c r="AQU36" s="1286"/>
      <c r="AQV36" s="953"/>
      <c r="AQW36" s="1282"/>
      <c r="AQX36" s="1283"/>
      <c r="AQY36" s="1284"/>
      <c r="AQZ36" s="1285"/>
      <c r="ARA36" s="1284"/>
      <c r="ARB36" s="1284"/>
      <c r="ARC36" s="1284"/>
      <c r="ARD36" s="1284"/>
      <c r="ARE36" s="1286"/>
      <c r="ARF36" s="953"/>
      <c r="ARG36" s="1282"/>
      <c r="ARH36" s="1283"/>
      <c r="ARI36" s="1284"/>
      <c r="ARJ36" s="1285"/>
      <c r="ARK36" s="1284"/>
      <c r="ARL36" s="1284"/>
      <c r="ARM36" s="1284"/>
      <c r="ARN36" s="1284"/>
      <c r="ARO36" s="1286"/>
      <c r="ARP36" s="953"/>
      <c r="ARQ36" s="1282"/>
      <c r="ARR36" s="1283"/>
      <c r="ARS36" s="1284"/>
      <c r="ART36" s="1285"/>
      <c r="ARU36" s="1284"/>
      <c r="ARV36" s="1284"/>
      <c r="ARW36" s="1284"/>
      <c r="ARX36" s="1284"/>
      <c r="ARY36" s="1286"/>
      <c r="ARZ36" s="953"/>
      <c r="ASA36" s="1282"/>
      <c r="ASB36" s="1283"/>
      <c r="ASC36" s="1284"/>
      <c r="ASD36" s="1285"/>
      <c r="ASE36" s="1284"/>
      <c r="ASF36" s="1284"/>
      <c r="ASG36" s="1284"/>
      <c r="ASH36" s="1284"/>
      <c r="ASI36" s="1286"/>
      <c r="ASJ36" s="953"/>
      <c r="ASK36" s="1282"/>
      <c r="ASL36" s="1283"/>
      <c r="ASM36" s="1284"/>
      <c r="ASN36" s="1285"/>
      <c r="ASO36" s="1284"/>
      <c r="ASP36" s="1284"/>
      <c r="ASQ36" s="1284"/>
      <c r="ASR36" s="1284"/>
      <c r="ASS36" s="1286"/>
      <c r="AST36" s="953"/>
      <c r="ASU36" s="1282"/>
      <c r="ASV36" s="1283"/>
      <c r="ASW36" s="1284"/>
      <c r="ASX36" s="1285"/>
      <c r="ASY36" s="1284"/>
      <c r="ASZ36" s="1284"/>
      <c r="ATA36" s="1284"/>
      <c r="ATB36" s="1284"/>
      <c r="ATC36" s="1286"/>
      <c r="ATD36" s="953"/>
      <c r="ATE36" s="1282"/>
      <c r="ATF36" s="1283"/>
      <c r="ATG36" s="1284"/>
      <c r="ATH36" s="1285"/>
      <c r="ATI36" s="1284"/>
      <c r="ATJ36" s="1284"/>
      <c r="ATK36" s="1284"/>
      <c r="ATL36" s="1284"/>
      <c r="ATM36" s="1286"/>
      <c r="ATN36" s="953"/>
      <c r="ATO36" s="1282"/>
      <c r="ATP36" s="1283"/>
      <c r="ATQ36" s="1284"/>
      <c r="ATR36" s="1285"/>
      <c r="ATS36" s="1284"/>
      <c r="ATT36" s="1284"/>
      <c r="ATU36" s="1284"/>
      <c r="ATV36" s="1284"/>
      <c r="ATW36" s="1286"/>
      <c r="ATX36" s="953"/>
      <c r="ATY36" s="1282"/>
      <c r="ATZ36" s="1283"/>
      <c r="AUA36" s="1284"/>
      <c r="AUB36" s="1285"/>
      <c r="AUC36" s="1284"/>
      <c r="AUD36" s="1284"/>
      <c r="AUE36" s="1284"/>
      <c r="AUF36" s="1284"/>
      <c r="AUG36" s="1286"/>
      <c r="AUH36" s="953"/>
      <c r="AUI36" s="1282"/>
      <c r="AUJ36" s="1283"/>
      <c r="AUK36" s="1284"/>
      <c r="AUL36" s="1285"/>
      <c r="AUM36" s="1284"/>
      <c r="AUN36" s="1284"/>
      <c r="AUO36" s="1284"/>
      <c r="AUP36" s="1284"/>
      <c r="AUQ36" s="1286"/>
      <c r="AUR36" s="953"/>
      <c r="AUS36" s="1282"/>
      <c r="AUT36" s="1283"/>
      <c r="AUU36" s="1284"/>
      <c r="AUV36" s="1285"/>
      <c r="AUW36" s="1284"/>
      <c r="AUX36" s="1284"/>
      <c r="AUY36" s="1284"/>
      <c r="AUZ36" s="1284"/>
      <c r="AVA36" s="1286"/>
      <c r="AVB36" s="953"/>
      <c r="AVC36" s="1282"/>
      <c r="AVD36" s="1283"/>
      <c r="AVE36" s="1284"/>
      <c r="AVF36" s="1285"/>
      <c r="AVG36" s="1284"/>
      <c r="AVH36" s="1284"/>
      <c r="AVI36" s="1284"/>
      <c r="AVJ36" s="1284"/>
      <c r="AVK36" s="1286"/>
      <c r="AVL36" s="953"/>
      <c r="AVM36" s="1282"/>
      <c r="AVN36" s="1283"/>
      <c r="AVO36" s="1284"/>
      <c r="AVP36" s="1285"/>
      <c r="AVQ36" s="1284"/>
      <c r="AVR36" s="1284"/>
      <c r="AVS36" s="1284"/>
      <c r="AVT36" s="1284"/>
      <c r="AVU36" s="1286"/>
      <c r="AVV36" s="953"/>
      <c r="AVW36" s="1282"/>
      <c r="AVX36" s="1283"/>
      <c r="AVY36" s="1284"/>
      <c r="AVZ36" s="1285"/>
      <c r="AWA36" s="1284"/>
      <c r="AWB36" s="1284"/>
      <c r="AWC36" s="1284"/>
      <c r="AWD36" s="1284"/>
      <c r="AWE36" s="1286"/>
      <c r="AWF36" s="953"/>
      <c r="AWG36" s="1282"/>
      <c r="AWH36" s="1283"/>
      <c r="AWI36" s="1284"/>
      <c r="AWJ36" s="1285"/>
      <c r="AWK36" s="1284"/>
      <c r="AWL36" s="1284"/>
      <c r="AWM36" s="1284"/>
      <c r="AWN36" s="1284"/>
      <c r="AWO36" s="1286"/>
      <c r="AWP36" s="953"/>
      <c r="AWQ36" s="1282"/>
      <c r="AWR36" s="1283"/>
      <c r="AWS36" s="1284"/>
      <c r="AWT36" s="1285"/>
      <c r="AWU36" s="1284"/>
      <c r="AWV36" s="1284"/>
      <c r="AWW36" s="1284"/>
      <c r="AWX36" s="1284"/>
      <c r="AWY36" s="1286"/>
      <c r="AWZ36" s="953"/>
      <c r="AXA36" s="1282"/>
      <c r="AXB36" s="1283"/>
      <c r="AXC36" s="1284"/>
      <c r="AXD36" s="1285"/>
      <c r="AXE36" s="1284"/>
      <c r="AXF36" s="1284"/>
      <c r="AXG36" s="1284"/>
      <c r="AXH36" s="1284"/>
      <c r="AXI36" s="1286"/>
      <c r="AXJ36" s="953"/>
      <c r="AXK36" s="1282"/>
      <c r="AXL36" s="1283"/>
      <c r="AXM36" s="1284"/>
      <c r="AXN36" s="1285"/>
      <c r="AXO36" s="1284"/>
      <c r="AXP36" s="1284"/>
      <c r="AXQ36" s="1284"/>
      <c r="AXR36" s="1284"/>
      <c r="AXS36" s="1286"/>
      <c r="AXT36" s="953"/>
      <c r="AXU36" s="1282"/>
      <c r="AXV36" s="1283"/>
      <c r="AXW36" s="1284"/>
      <c r="AXX36" s="1285"/>
      <c r="AXY36" s="1284"/>
      <c r="AXZ36" s="1284"/>
      <c r="AYA36" s="1284"/>
      <c r="AYB36" s="1284"/>
      <c r="AYC36" s="1286"/>
      <c r="AYD36" s="953"/>
      <c r="AYE36" s="1282"/>
      <c r="AYF36" s="1283"/>
      <c r="AYG36" s="1284"/>
      <c r="AYH36" s="1285"/>
      <c r="AYI36" s="1284"/>
      <c r="AYJ36" s="1284"/>
      <c r="AYK36" s="1284"/>
      <c r="AYL36" s="1284"/>
      <c r="AYM36" s="1286"/>
      <c r="AYN36" s="953"/>
      <c r="AYO36" s="1282"/>
      <c r="AYP36" s="1283"/>
      <c r="AYQ36" s="1284"/>
      <c r="AYR36" s="1285"/>
      <c r="AYS36" s="1284"/>
      <c r="AYT36" s="1284"/>
      <c r="AYU36" s="1284"/>
      <c r="AYV36" s="1284"/>
      <c r="AYW36" s="1286"/>
      <c r="AYX36" s="953"/>
      <c r="AYY36" s="1282"/>
      <c r="AYZ36" s="1283"/>
      <c r="AZA36" s="1284"/>
      <c r="AZB36" s="1285"/>
      <c r="AZC36" s="1284"/>
      <c r="AZD36" s="1284"/>
      <c r="AZE36" s="1284"/>
      <c r="AZF36" s="1284"/>
      <c r="AZG36" s="1286"/>
      <c r="AZH36" s="953"/>
      <c r="AZI36" s="1282"/>
      <c r="AZJ36" s="1283"/>
      <c r="AZK36" s="1284"/>
      <c r="AZL36" s="1285"/>
      <c r="AZM36" s="1284"/>
      <c r="AZN36" s="1284"/>
      <c r="AZO36" s="1284"/>
      <c r="AZP36" s="1284"/>
      <c r="AZQ36" s="1286"/>
      <c r="AZR36" s="953"/>
      <c r="AZS36" s="1282"/>
      <c r="AZT36" s="1283"/>
      <c r="AZU36" s="1284"/>
      <c r="AZV36" s="1285"/>
      <c r="AZW36" s="1284"/>
      <c r="AZX36" s="1284"/>
      <c r="AZY36" s="1284"/>
      <c r="AZZ36" s="1284"/>
      <c r="BAA36" s="1286"/>
      <c r="BAB36" s="953"/>
      <c r="BAC36" s="1282"/>
      <c r="BAD36" s="1283"/>
      <c r="BAE36" s="1284"/>
      <c r="BAF36" s="1285"/>
      <c r="BAG36" s="1284"/>
      <c r="BAH36" s="1284"/>
      <c r="BAI36" s="1284"/>
      <c r="BAJ36" s="1284"/>
      <c r="BAK36" s="1286"/>
      <c r="BAL36" s="953"/>
      <c r="BAM36" s="1282"/>
      <c r="BAN36" s="1283"/>
      <c r="BAO36" s="1284"/>
      <c r="BAP36" s="1285"/>
      <c r="BAQ36" s="1284"/>
      <c r="BAR36" s="1284"/>
      <c r="BAS36" s="1284"/>
      <c r="BAT36" s="1284"/>
      <c r="BAU36" s="1286"/>
      <c r="BAV36" s="953"/>
      <c r="BAW36" s="1282"/>
      <c r="BAX36" s="1283"/>
      <c r="BAY36" s="1284"/>
      <c r="BAZ36" s="1285"/>
      <c r="BBA36" s="1284"/>
      <c r="BBB36" s="1284"/>
      <c r="BBC36" s="1284"/>
      <c r="BBD36" s="1284"/>
      <c r="BBE36" s="1286"/>
      <c r="BBF36" s="953"/>
      <c r="BBG36" s="1282"/>
      <c r="BBH36" s="1283"/>
      <c r="BBI36" s="1284"/>
      <c r="BBJ36" s="1285"/>
      <c r="BBK36" s="1284"/>
      <c r="BBL36" s="1284"/>
      <c r="BBM36" s="1284"/>
      <c r="BBN36" s="1284"/>
      <c r="BBO36" s="1286"/>
      <c r="BBP36" s="953"/>
      <c r="BBQ36" s="1282"/>
      <c r="BBR36" s="1283"/>
      <c r="BBS36" s="1284"/>
      <c r="BBT36" s="1285"/>
      <c r="BBU36" s="1284"/>
      <c r="BBV36" s="1284"/>
      <c r="BBW36" s="1284"/>
      <c r="BBX36" s="1284"/>
      <c r="BBY36" s="1286"/>
      <c r="BBZ36" s="953"/>
      <c r="BCA36" s="1282"/>
      <c r="BCB36" s="1283"/>
      <c r="BCC36" s="1284"/>
      <c r="BCD36" s="1285"/>
      <c r="BCE36" s="1284"/>
      <c r="BCF36" s="1284"/>
      <c r="BCG36" s="1284"/>
      <c r="BCH36" s="1284"/>
      <c r="BCI36" s="1286"/>
      <c r="BCJ36" s="953"/>
      <c r="BCK36" s="1282"/>
      <c r="BCL36" s="1283"/>
      <c r="BCM36" s="1284"/>
      <c r="BCN36" s="1285"/>
      <c r="BCO36" s="1284"/>
      <c r="BCP36" s="1284"/>
      <c r="BCQ36" s="1284"/>
      <c r="BCR36" s="1284"/>
      <c r="BCS36" s="1286"/>
      <c r="BCT36" s="953"/>
      <c r="BCU36" s="1282"/>
      <c r="BCV36" s="1283"/>
      <c r="BCW36" s="1284"/>
      <c r="BCX36" s="1285"/>
      <c r="BCY36" s="1284"/>
      <c r="BCZ36" s="1284"/>
      <c r="BDA36" s="1284"/>
      <c r="BDB36" s="1284"/>
      <c r="BDC36" s="1286"/>
      <c r="BDD36" s="953"/>
      <c r="BDE36" s="1282"/>
      <c r="BDF36" s="1283"/>
      <c r="BDG36" s="1284"/>
      <c r="BDH36" s="1285"/>
      <c r="BDI36" s="1284"/>
      <c r="BDJ36" s="1284"/>
      <c r="BDK36" s="1284"/>
      <c r="BDL36" s="1284"/>
      <c r="BDM36" s="1286"/>
      <c r="BDN36" s="953"/>
      <c r="BDO36" s="1282"/>
      <c r="BDP36" s="1283"/>
      <c r="BDQ36" s="1284"/>
      <c r="BDR36" s="1285"/>
      <c r="BDS36" s="1284"/>
      <c r="BDT36" s="1284"/>
      <c r="BDU36" s="1284"/>
      <c r="BDV36" s="1284"/>
      <c r="BDW36" s="1286"/>
      <c r="BDX36" s="953"/>
      <c r="BDY36" s="1282"/>
      <c r="BDZ36" s="1283"/>
      <c r="BEA36" s="1284"/>
      <c r="BEB36" s="1285"/>
      <c r="BEC36" s="1284"/>
      <c r="BED36" s="1284"/>
      <c r="BEE36" s="1284"/>
      <c r="BEF36" s="1284"/>
      <c r="BEG36" s="1286"/>
      <c r="BEH36" s="953"/>
      <c r="BEI36" s="1282"/>
      <c r="BEJ36" s="1283"/>
      <c r="BEK36" s="1284"/>
      <c r="BEL36" s="1285"/>
      <c r="BEM36" s="1284"/>
      <c r="BEN36" s="1284"/>
      <c r="BEO36" s="1284"/>
      <c r="BEP36" s="1284"/>
      <c r="BEQ36" s="1286"/>
      <c r="BER36" s="953"/>
      <c r="BES36" s="1282"/>
      <c r="BET36" s="1283"/>
      <c r="BEU36" s="1284"/>
      <c r="BEV36" s="1285"/>
      <c r="BEW36" s="1284"/>
      <c r="BEX36" s="1284"/>
      <c r="BEY36" s="1284"/>
      <c r="BEZ36" s="1284"/>
      <c r="BFA36" s="1286"/>
      <c r="BFB36" s="953"/>
      <c r="BFC36" s="1282"/>
      <c r="BFD36" s="1283"/>
      <c r="BFE36" s="1284"/>
      <c r="BFF36" s="1285"/>
      <c r="BFG36" s="1284"/>
      <c r="BFH36" s="1284"/>
      <c r="BFI36" s="1284"/>
      <c r="BFJ36" s="1284"/>
      <c r="BFK36" s="1286"/>
      <c r="BFL36" s="953"/>
      <c r="BFM36" s="1282"/>
      <c r="BFN36" s="1283"/>
      <c r="BFO36" s="1284"/>
      <c r="BFP36" s="1285"/>
      <c r="BFQ36" s="1284"/>
      <c r="BFR36" s="1284"/>
      <c r="BFS36" s="1284"/>
      <c r="BFT36" s="1284"/>
      <c r="BFU36" s="1286"/>
      <c r="BFV36" s="953"/>
      <c r="BFW36" s="1282"/>
      <c r="BFX36" s="1283"/>
      <c r="BFY36" s="1284"/>
      <c r="BFZ36" s="1285"/>
      <c r="BGA36" s="1284"/>
      <c r="BGB36" s="1284"/>
      <c r="BGC36" s="1284"/>
      <c r="BGD36" s="1284"/>
      <c r="BGE36" s="1286"/>
      <c r="BGF36" s="953"/>
      <c r="BGG36" s="1282"/>
      <c r="BGH36" s="1283"/>
      <c r="BGI36" s="1284"/>
      <c r="BGJ36" s="1285"/>
      <c r="BGK36" s="1284"/>
      <c r="BGL36" s="1284"/>
      <c r="BGM36" s="1284"/>
      <c r="BGN36" s="1284"/>
      <c r="BGO36" s="1286"/>
      <c r="BGP36" s="953"/>
      <c r="BGQ36" s="1282"/>
      <c r="BGR36" s="1283"/>
      <c r="BGS36" s="1284"/>
      <c r="BGT36" s="1285"/>
      <c r="BGU36" s="1284"/>
      <c r="BGV36" s="1284"/>
      <c r="BGW36" s="1284"/>
      <c r="BGX36" s="1284"/>
      <c r="BGY36" s="1286"/>
      <c r="BGZ36" s="953"/>
      <c r="BHA36" s="1282"/>
      <c r="BHB36" s="1283"/>
      <c r="BHC36" s="1284"/>
      <c r="BHD36" s="1285"/>
      <c r="BHE36" s="1284"/>
      <c r="BHF36" s="1284"/>
      <c r="BHG36" s="1284"/>
      <c r="BHH36" s="1284"/>
      <c r="BHI36" s="1286"/>
      <c r="BHJ36" s="953"/>
      <c r="BHK36" s="1282"/>
      <c r="BHL36" s="1283"/>
      <c r="BHM36" s="1284"/>
      <c r="BHN36" s="1285"/>
      <c r="BHO36" s="1284"/>
      <c r="BHP36" s="1284"/>
      <c r="BHQ36" s="1284"/>
      <c r="BHR36" s="1284"/>
      <c r="BHS36" s="1286"/>
      <c r="BHT36" s="953"/>
      <c r="BHU36" s="1282"/>
      <c r="BHV36" s="1283"/>
      <c r="BHW36" s="1284"/>
      <c r="BHX36" s="1285"/>
      <c r="BHY36" s="1284"/>
      <c r="BHZ36" s="1284"/>
      <c r="BIA36" s="1284"/>
      <c r="BIB36" s="1284"/>
      <c r="BIC36" s="1286"/>
      <c r="BID36" s="953"/>
      <c r="BIE36" s="1282"/>
      <c r="BIF36" s="1283"/>
      <c r="BIG36" s="1284"/>
      <c r="BIH36" s="1285"/>
      <c r="BII36" s="1284"/>
      <c r="BIJ36" s="1284"/>
      <c r="BIK36" s="1284"/>
      <c r="BIL36" s="1284"/>
      <c r="BIM36" s="1286"/>
      <c r="BIN36" s="953"/>
      <c r="BIO36" s="1282"/>
      <c r="BIP36" s="1283"/>
      <c r="BIQ36" s="1284"/>
      <c r="BIR36" s="1285"/>
      <c r="BIS36" s="1284"/>
      <c r="BIT36" s="1284"/>
      <c r="BIU36" s="1284"/>
      <c r="BIV36" s="1284"/>
      <c r="BIW36" s="1286"/>
      <c r="BIX36" s="953"/>
      <c r="BIY36" s="1282"/>
      <c r="BIZ36" s="1283"/>
      <c r="BJA36" s="1284"/>
      <c r="BJB36" s="1285"/>
      <c r="BJC36" s="1284"/>
      <c r="BJD36" s="1284"/>
      <c r="BJE36" s="1284"/>
      <c r="BJF36" s="1284"/>
      <c r="BJG36" s="1286"/>
      <c r="BJH36" s="953"/>
      <c r="BJI36" s="1282"/>
      <c r="BJJ36" s="1283"/>
      <c r="BJK36" s="1284"/>
      <c r="BJL36" s="1285"/>
      <c r="BJM36" s="1284"/>
      <c r="BJN36" s="1284"/>
      <c r="BJO36" s="1284"/>
      <c r="BJP36" s="1284"/>
      <c r="BJQ36" s="1286"/>
      <c r="BJR36" s="953"/>
      <c r="BJS36" s="1282"/>
      <c r="BJT36" s="1283"/>
      <c r="BJU36" s="1284"/>
      <c r="BJV36" s="1285"/>
      <c r="BJW36" s="1284"/>
      <c r="BJX36" s="1284"/>
      <c r="BJY36" s="1284"/>
      <c r="BJZ36" s="1284"/>
      <c r="BKA36" s="1286"/>
      <c r="BKB36" s="953"/>
      <c r="BKC36" s="1282"/>
      <c r="BKD36" s="1283"/>
      <c r="BKE36" s="1284"/>
      <c r="BKF36" s="1285"/>
      <c r="BKG36" s="1284"/>
      <c r="BKH36" s="1284"/>
      <c r="BKI36" s="1284"/>
      <c r="BKJ36" s="1284"/>
      <c r="BKK36" s="1286"/>
      <c r="BKL36" s="953"/>
      <c r="BKM36" s="1282"/>
      <c r="BKN36" s="1283"/>
      <c r="BKO36" s="1284"/>
      <c r="BKP36" s="1285"/>
      <c r="BKQ36" s="1284"/>
      <c r="BKR36" s="1284"/>
      <c r="BKS36" s="1284"/>
      <c r="BKT36" s="1284"/>
      <c r="BKU36" s="1286"/>
      <c r="BKV36" s="953"/>
      <c r="BKW36" s="1282"/>
      <c r="BKX36" s="1283"/>
      <c r="BKY36" s="1284"/>
      <c r="BKZ36" s="1285"/>
      <c r="BLA36" s="1284"/>
      <c r="BLB36" s="1284"/>
      <c r="BLC36" s="1284"/>
      <c r="BLD36" s="1284"/>
      <c r="BLE36" s="1286"/>
      <c r="BLF36" s="953"/>
      <c r="BLG36" s="1282"/>
      <c r="BLH36" s="1283"/>
      <c r="BLI36" s="1284"/>
      <c r="BLJ36" s="1285"/>
      <c r="BLK36" s="1284"/>
      <c r="BLL36" s="1284"/>
      <c r="BLM36" s="1284"/>
      <c r="BLN36" s="1284"/>
      <c r="BLO36" s="1286"/>
      <c r="BLP36" s="953"/>
      <c r="BLQ36" s="1282"/>
      <c r="BLR36" s="1283"/>
      <c r="BLS36" s="1284"/>
      <c r="BLT36" s="1285"/>
      <c r="BLU36" s="1284"/>
      <c r="BLV36" s="1284"/>
      <c r="BLW36" s="1284"/>
      <c r="BLX36" s="1284"/>
      <c r="BLY36" s="1286"/>
      <c r="BLZ36" s="953"/>
      <c r="BMA36" s="1282"/>
      <c r="BMB36" s="1283"/>
      <c r="BMC36" s="1284"/>
      <c r="BMD36" s="1285"/>
      <c r="BME36" s="1284"/>
      <c r="BMF36" s="1284"/>
      <c r="BMG36" s="1284"/>
      <c r="BMH36" s="1284"/>
      <c r="BMI36" s="1286"/>
      <c r="BMJ36" s="953"/>
      <c r="BMK36" s="1282"/>
      <c r="BML36" s="1283"/>
      <c r="BMM36" s="1284"/>
      <c r="BMN36" s="1285"/>
      <c r="BMO36" s="1284"/>
      <c r="BMP36" s="1284"/>
      <c r="BMQ36" s="1284"/>
      <c r="BMR36" s="1284"/>
      <c r="BMS36" s="1286"/>
      <c r="BMT36" s="953"/>
      <c r="BMU36" s="1282"/>
      <c r="BMV36" s="1283"/>
      <c r="BMW36" s="1284"/>
      <c r="BMX36" s="1285"/>
      <c r="BMY36" s="1284"/>
      <c r="BMZ36" s="1284"/>
      <c r="BNA36" s="1284"/>
      <c r="BNB36" s="1284"/>
      <c r="BNC36" s="1286"/>
      <c r="BND36" s="953"/>
      <c r="BNE36" s="1282"/>
      <c r="BNF36" s="1283"/>
      <c r="BNG36" s="1284"/>
      <c r="BNH36" s="1285"/>
      <c r="BNI36" s="1284"/>
      <c r="BNJ36" s="1284"/>
      <c r="BNK36" s="1284"/>
      <c r="BNL36" s="1284"/>
      <c r="BNM36" s="1286"/>
      <c r="BNN36" s="953"/>
      <c r="BNO36" s="1282"/>
      <c r="BNP36" s="1283"/>
      <c r="BNQ36" s="1284"/>
      <c r="BNR36" s="1285"/>
      <c r="BNS36" s="1284"/>
      <c r="BNT36" s="1284"/>
      <c r="BNU36" s="1284"/>
      <c r="BNV36" s="1284"/>
      <c r="BNW36" s="1286"/>
      <c r="BNX36" s="953"/>
      <c r="BNY36" s="1282"/>
      <c r="BNZ36" s="1283"/>
      <c r="BOA36" s="1284"/>
      <c r="BOB36" s="1285"/>
      <c r="BOC36" s="1284"/>
      <c r="BOD36" s="1284"/>
      <c r="BOE36" s="1284"/>
      <c r="BOF36" s="1284"/>
      <c r="BOG36" s="1286"/>
      <c r="BOH36" s="953"/>
      <c r="BOI36" s="1282"/>
      <c r="BOJ36" s="1283"/>
      <c r="BOK36" s="1284"/>
      <c r="BOL36" s="1285"/>
      <c r="BOM36" s="1284"/>
      <c r="BON36" s="1284"/>
      <c r="BOO36" s="1284"/>
      <c r="BOP36" s="1284"/>
      <c r="BOQ36" s="1286"/>
      <c r="BOR36" s="953"/>
      <c r="BOS36" s="1282"/>
      <c r="BOT36" s="1283"/>
      <c r="BOU36" s="1284"/>
      <c r="BOV36" s="1285"/>
      <c r="BOW36" s="1284"/>
      <c r="BOX36" s="1284"/>
      <c r="BOY36" s="1284"/>
      <c r="BOZ36" s="1284"/>
      <c r="BPA36" s="1286"/>
      <c r="BPB36" s="953"/>
      <c r="BPC36" s="1282"/>
      <c r="BPD36" s="1283"/>
      <c r="BPE36" s="1284"/>
      <c r="BPF36" s="1285"/>
      <c r="BPG36" s="1284"/>
      <c r="BPH36" s="1284"/>
      <c r="BPI36" s="1284"/>
      <c r="BPJ36" s="1284"/>
      <c r="BPK36" s="1286"/>
      <c r="BPL36" s="953"/>
      <c r="BPM36" s="1282"/>
      <c r="BPN36" s="1283"/>
      <c r="BPO36" s="1284"/>
      <c r="BPP36" s="1285"/>
      <c r="BPQ36" s="1284"/>
      <c r="BPR36" s="1284"/>
      <c r="BPS36" s="1284"/>
      <c r="BPT36" s="1284"/>
      <c r="BPU36" s="1286"/>
      <c r="BPV36" s="953"/>
      <c r="BPW36" s="1282"/>
      <c r="BPX36" s="1283"/>
      <c r="BPY36" s="1284"/>
      <c r="BPZ36" s="1285"/>
      <c r="BQA36" s="1284"/>
      <c r="BQB36" s="1284"/>
      <c r="BQC36" s="1284"/>
      <c r="BQD36" s="1284"/>
      <c r="BQE36" s="1286"/>
      <c r="BQF36" s="953"/>
      <c r="BQG36" s="1282"/>
      <c r="BQH36" s="1283"/>
      <c r="BQI36" s="1284"/>
      <c r="BQJ36" s="1285"/>
      <c r="BQK36" s="1284"/>
      <c r="BQL36" s="1284"/>
      <c r="BQM36" s="1284"/>
      <c r="BQN36" s="1284"/>
      <c r="BQO36" s="1286"/>
      <c r="BQP36" s="953"/>
      <c r="BQQ36" s="1282"/>
      <c r="BQR36" s="1283"/>
      <c r="BQS36" s="1284"/>
      <c r="BQT36" s="1285"/>
      <c r="BQU36" s="1284"/>
      <c r="BQV36" s="1284"/>
      <c r="BQW36" s="1284"/>
      <c r="BQX36" s="1284"/>
      <c r="BQY36" s="1286"/>
      <c r="BQZ36" s="953"/>
      <c r="BRA36" s="1282"/>
      <c r="BRB36" s="1283"/>
      <c r="BRC36" s="1284"/>
      <c r="BRD36" s="1285"/>
      <c r="BRE36" s="1284"/>
      <c r="BRF36" s="1284"/>
      <c r="BRG36" s="1284"/>
      <c r="BRH36" s="1284"/>
      <c r="BRI36" s="1286"/>
      <c r="BRJ36" s="953"/>
      <c r="BRK36" s="1282"/>
      <c r="BRL36" s="1283"/>
      <c r="BRM36" s="1284"/>
      <c r="BRN36" s="1285"/>
      <c r="BRO36" s="1284"/>
      <c r="BRP36" s="1284"/>
      <c r="BRQ36" s="1284"/>
      <c r="BRR36" s="1284"/>
      <c r="BRS36" s="1286"/>
      <c r="BRT36" s="953"/>
      <c r="BRU36" s="1282"/>
      <c r="BRV36" s="1283"/>
      <c r="BRW36" s="1284"/>
      <c r="BRX36" s="1285"/>
      <c r="BRY36" s="1284"/>
      <c r="BRZ36" s="1284"/>
      <c r="BSA36" s="1284"/>
      <c r="BSB36" s="1284"/>
      <c r="BSC36" s="1286"/>
      <c r="BSD36" s="953"/>
      <c r="BSE36" s="1282"/>
      <c r="BSF36" s="1283"/>
      <c r="BSG36" s="1284"/>
      <c r="BSH36" s="1285"/>
      <c r="BSI36" s="1284"/>
      <c r="BSJ36" s="1284"/>
      <c r="BSK36" s="1284"/>
      <c r="BSL36" s="1284"/>
      <c r="BSM36" s="1286"/>
      <c r="BSN36" s="953"/>
      <c r="BSO36" s="1282"/>
      <c r="BSP36" s="1283"/>
      <c r="BSQ36" s="1284"/>
      <c r="BSR36" s="1285"/>
      <c r="BSS36" s="1284"/>
      <c r="BST36" s="1284"/>
      <c r="BSU36" s="1284"/>
      <c r="BSV36" s="1284"/>
      <c r="BSW36" s="1286"/>
      <c r="BSX36" s="953"/>
      <c r="BSY36" s="1282"/>
      <c r="BSZ36" s="1283"/>
      <c r="BTA36" s="1284"/>
      <c r="BTB36" s="1285"/>
      <c r="BTC36" s="1284"/>
      <c r="BTD36" s="1284"/>
      <c r="BTE36" s="1284"/>
      <c r="BTF36" s="1284"/>
      <c r="BTG36" s="1286"/>
      <c r="BTH36" s="953"/>
      <c r="BTI36" s="1282"/>
      <c r="BTJ36" s="1283"/>
      <c r="BTK36" s="1284"/>
      <c r="BTL36" s="1285"/>
      <c r="BTM36" s="1284"/>
      <c r="BTN36" s="1284"/>
      <c r="BTO36" s="1284"/>
      <c r="BTP36" s="1284"/>
      <c r="BTQ36" s="1286"/>
      <c r="BTR36" s="953"/>
      <c r="BTS36" s="1282"/>
      <c r="BTT36" s="1283"/>
      <c r="BTU36" s="1284"/>
      <c r="BTV36" s="1285"/>
      <c r="BTW36" s="1284"/>
      <c r="BTX36" s="1284"/>
      <c r="BTY36" s="1284"/>
      <c r="BTZ36" s="1284"/>
      <c r="BUA36" s="1286"/>
      <c r="BUB36" s="953"/>
      <c r="BUC36" s="1282"/>
      <c r="BUD36" s="1283"/>
      <c r="BUE36" s="1284"/>
      <c r="BUF36" s="1285"/>
      <c r="BUG36" s="1284"/>
      <c r="BUH36" s="1284"/>
      <c r="BUI36" s="1284"/>
      <c r="BUJ36" s="1284"/>
      <c r="BUK36" s="1286"/>
      <c r="BUL36" s="953"/>
      <c r="BUM36" s="1282"/>
      <c r="BUN36" s="1283"/>
      <c r="BUO36" s="1284"/>
      <c r="BUP36" s="1285"/>
      <c r="BUQ36" s="1284"/>
      <c r="BUR36" s="1284"/>
      <c r="BUS36" s="1284"/>
      <c r="BUT36" s="1284"/>
      <c r="BUU36" s="1286"/>
      <c r="BUV36" s="953"/>
      <c r="BUW36" s="1282"/>
      <c r="BUX36" s="1283"/>
      <c r="BUY36" s="1284"/>
      <c r="BUZ36" s="1285"/>
      <c r="BVA36" s="1284"/>
      <c r="BVB36" s="1284"/>
      <c r="BVC36" s="1284"/>
      <c r="BVD36" s="1284"/>
      <c r="BVE36" s="1286"/>
      <c r="BVF36" s="953"/>
      <c r="BVG36" s="1282"/>
      <c r="BVH36" s="1283"/>
      <c r="BVI36" s="1284"/>
      <c r="BVJ36" s="1285"/>
      <c r="BVK36" s="1284"/>
      <c r="BVL36" s="1284"/>
      <c r="BVM36" s="1284"/>
      <c r="BVN36" s="1284"/>
      <c r="BVO36" s="1286"/>
      <c r="BVP36" s="953"/>
      <c r="BVQ36" s="1282"/>
      <c r="BVR36" s="1283"/>
      <c r="BVS36" s="1284"/>
      <c r="BVT36" s="1285"/>
      <c r="BVU36" s="1284"/>
      <c r="BVV36" s="1284"/>
      <c r="BVW36" s="1284"/>
      <c r="BVX36" s="1284"/>
      <c r="BVY36" s="1286"/>
      <c r="BVZ36" s="953"/>
      <c r="BWA36" s="1282"/>
      <c r="BWB36" s="1283"/>
      <c r="BWC36" s="1284"/>
      <c r="BWD36" s="1285"/>
      <c r="BWE36" s="1284"/>
      <c r="BWF36" s="1284"/>
      <c r="BWG36" s="1284"/>
      <c r="BWH36" s="1284"/>
      <c r="BWI36" s="1286"/>
      <c r="BWJ36" s="953"/>
      <c r="BWK36" s="1282"/>
      <c r="BWL36" s="1283"/>
      <c r="BWM36" s="1284"/>
      <c r="BWN36" s="1285"/>
      <c r="BWO36" s="1284"/>
      <c r="BWP36" s="1284"/>
      <c r="BWQ36" s="1284"/>
      <c r="BWR36" s="1284"/>
      <c r="BWS36" s="1286"/>
      <c r="BWT36" s="953"/>
      <c r="BWU36" s="1282"/>
      <c r="BWV36" s="1283"/>
      <c r="BWW36" s="1284"/>
      <c r="BWX36" s="1285"/>
      <c r="BWY36" s="1284"/>
      <c r="BWZ36" s="1284"/>
      <c r="BXA36" s="1284"/>
      <c r="BXB36" s="1284"/>
      <c r="BXC36" s="1286"/>
      <c r="BXD36" s="953"/>
      <c r="BXE36" s="1282"/>
      <c r="BXF36" s="1283"/>
      <c r="BXG36" s="1284"/>
      <c r="BXH36" s="1285"/>
      <c r="BXI36" s="1284"/>
      <c r="BXJ36" s="1284"/>
      <c r="BXK36" s="1284"/>
      <c r="BXL36" s="1284"/>
      <c r="BXM36" s="1286"/>
      <c r="BXN36" s="953"/>
      <c r="BXO36" s="1282"/>
      <c r="BXP36" s="1283"/>
      <c r="BXQ36" s="1284"/>
      <c r="BXR36" s="1285"/>
      <c r="BXS36" s="1284"/>
      <c r="BXT36" s="1284"/>
      <c r="BXU36" s="1284"/>
      <c r="BXV36" s="1284"/>
      <c r="BXW36" s="1286"/>
      <c r="BXX36" s="953"/>
      <c r="BXY36" s="1282"/>
      <c r="BXZ36" s="1283"/>
      <c r="BYA36" s="1284"/>
      <c r="BYB36" s="1285"/>
      <c r="BYC36" s="1284"/>
      <c r="BYD36" s="1284"/>
      <c r="BYE36" s="1284"/>
      <c r="BYF36" s="1284"/>
      <c r="BYG36" s="1286"/>
      <c r="BYH36" s="953"/>
      <c r="BYI36" s="1282"/>
      <c r="BYJ36" s="1283"/>
      <c r="BYK36" s="1284"/>
      <c r="BYL36" s="1285"/>
      <c r="BYM36" s="1284"/>
      <c r="BYN36" s="1284"/>
      <c r="BYO36" s="1284"/>
      <c r="BYP36" s="1284"/>
      <c r="BYQ36" s="1286"/>
      <c r="BYR36" s="953"/>
      <c r="BYS36" s="1282"/>
      <c r="BYT36" s="1283"/>
      <c r="BYU36" s="1284"/>
      <c r="BYV36" s="1285"/>
      <c r="BYW36" s="1284"/>
      <c r="BYX36" s="1284"/>
      <c r="BYY36" s="1284"/>
      <c r="BYZ36" s="1284"/>
      <c r="BZA36" s="1286"/>
      <c r="BZB36" s="953"/>
      <c r="BZC36" s="1282"/>
      <c r="BZD36" s="1283"/>
      <c r="BZE36" s="1284"/>
      <c r="BZF36" s="1285"/>
      <c r="BZG36" s="1284"/>
      <c r="BZH36" s="1284"/>
      <c r="BZI36" s="1284"/>
      <c r="BZJ36" s="1284"/>
      <c r="BZK36" s="1286"/>
      <c r="BZL36" s="953"/>
      <c r="BZM36" s="1282"/>
      <c r="BZN36" s="1283"/>
      <c r="BZO36" s="1284"/>
      <c r="BZP36" s="1285"/>
      <c r="BZQ36" s="1284"/>
      <c r="BZR36" s="1284"/>
      <c r="BZS36" s="1284"/>
      <c r="BZT36" s="1284"/>
      <c r="BZU36" s="1286"/>
      <c r="BZV36" s="953"/>
      <c r="BZW36" s="1282"/>
      <c r="BZX36" s="1283"/>
      <c r="BZY36" s="1284"/>
      <c r="BZZ36" s="1285"/>
      <c r="CAA36" s="1284"/>
      <c r="CAB36" s="1284"/>
      <c r="CAC36" s="1284"/>
      <c r="CAD36" s="1284"/>
      <c r="CAE36" s="1286"/>
      <c r="CAF36" s="953"/>
      <c r="CAG36" s="1282"/>
      <c r="CAH36" s="1283"/>
      <c r="CAI36" s="1284"/>
      <c r="CAJ36" s="1285"/>
      <c r="CAK36" s="1284"/>
      <c r="CAL36" s="1284"/>
      <c r="CAM36" s="1284"/>
      <c r="CAN36" s="1284"/>
      <c r="CAO36" s="1286"/>
      <c r="CAP36" s="953"/>
      <c r="CAQ36" s="1282"/>
      <c r="CAR36" s="1283"/>
      <c r="CAS36" s="1284"/>
      <c r="CAT36" s="1285"/>
      <c r="CAU36" s="1284"/>
      <c r="CAV36" s="1284"/>
      <c r="CAW36" s="1284"/>
      <c r="CAX36" s="1284"/>
      <c r="CAY36" s="1286"/>
      <c r="CAZ36" s="953"/>
      <c r="CBA36" s="1282"/>
      <c r="CBB36" s="1283"/>
      <c r="CBC36" s="1284"/>
      <c r="CBD36" s="1285"/>
      <c r="CBE36" s="1284"/>
      <c r="CBF36" s="1284"/>
      <c r="CBG36" s="1284"/>
      <c r="CBH36" s="1284"/>
      <c r="CBI36" s="1286"/>
      <c r="CBJ36" s="953"/>
      <c r="CBK36" s="1282"/>
      <c r="CBL36" s="1283"/>
      <c r="CBM36" s="1284"/>
      <c r="CBN36" s="1285"/>
      <c r="CBO36" s="1284"/>
      <c r="CBP36" s="1284"/>
      <c r="CBQ36" s="1284"/>
      <c r="CBR36" s="1284"/>
      <c r="CBS36" s="1286"/>
      <c r="CBT36" s="953"/>
      <c r="CBU36" s="1282"/>
      <c r="CBV36" s="1283"/>
      <c r="CBW36" s="1284"/>
      <c r="CBX36" s="1285"/>
      <c r="CBY36" s="1284"/>
      <c r="CBZ36" s="1284"/>
      <c r="CCA36" s="1284"/>
      <c r="CCB36" s="1284"/>
      <c r="CCC36" s="1286"/>
      <c r="CCD36" s="953"/>
      <c r="CCE36" s="1282"/>
      <c r="CCF36" s="1283"/>
      <c r="CCG36" s="1284"/>
      <c r="CCH36" s="1285"/>
      <c r="CCI36" s="1284"/>
      <c r="CCJ36" s="1284"/>
      <c r="CCK36" s="1284"/>
      <c r="CCL36" s="1284"/>
      <c r="CCM36" s="1286"/>
      <c r="CCN36" s="953"/>
      <c r="CCO36" s="1282"/>
      <c r="CCP36" s="1283"/>
      <c r="CCQ36" s="1284"/>
      <c r="CCR36" s="1285"/>
      <c r="CCS36" s="1284"/>
      <c r="CCT36" s="1284"/>
      <c r="CCU36" s="1284"/>
      <c r="CCV36" s="1284"/>
      <c r="CCW36" s="1286"/>
      <c r="CCX36" s="953"/>
      <c r="CCY36" s="1282"/>
      <c r="CCZ36" s="1283"/>
      <c r="CDA36" s="1284"/>
      <c r="CDB36" s="1285"/>
      <c r="CDC36" s="1284"/>
      <c r="CDD36" s="1284"/>
      <c r="CDE36" s="1284"/>
      <c r="CDF36" s="1284"/>
      <c r="CDG36" s="1286"/>
      <c r="CDH36" s="953"/>
      <c r="CDI36" s="1282"/>
      <c r="CDJ36" s="1283"/>
      <c r="CDK36" s="1284"/>
      <c r="CDL36" s="1285"/>
      <c r="CDM36" s="1284"/>
      <c r="CDN36" s="1284"/>
      <c r="CDO36" s="1284"/>
      <c r="CDP36" s="1284"/>
      <c r="CDQ36" s="1286"/>
      <c r="CDR36" s="953"/>
      <c r="CDS36" s="1282"/>
      <c r="CDT36" s="1283"/>
      <c r="CDU36" s="1284"/>
      <c r="CDV36" s="1285"/>
      <c r="CDW36" s="1284"/>
      <c r="CDX36" s="1284"/>
      <c r="CDY36" s="1284"/>
      <c r="CDZ36" s="1284"/>
      <c r="CEA36" s="1286"/>
      <c r="CEB36" s="953"/>
      <c r="CEC36" s="1282"/>
      <c r="CED36" s="1283"/>
      <c r="CEE36" s="1284"/>
      <c r="CEF36" s="1285"/>
      <c r="CEG36" s="1284"/>
      <c r="CEH36" s="1284"/>
      <c r="CEI36" s="1284"/>
      <c r="CEJ36" s="1284"/>
      <c r="CEK36" s="1286"/>
      <c r="CEL36" s="953"/>
      <c r="CEM36" s="1282"/>
      <c r="CEN36" s="1283"/>
      <c r="CEO36" s="1284"/>
      <c r="CEP36" s="1285"/>
      <c r="CEQ36" s="1284"/>
      <c r="CER36" s="1284"/>
      <c r="CES36" s="1284"/>
      <c r="CET36" s="1284"/>
      <c r="CEU36" s="1286"/>
      <c r="CEV36" s="953"/>
      <c r="CEW36" s="1282"/>
      <c r="CEX36" s="1283"/>
      <c r="CEY36" s="1284"/>
      <c r="CEZ36" s="1285"/>
      <c r="CFA36" s="1284"/>
      <c r="CFB36" s="1284"/>
      <c r="CFC36" s="1284"/>
      <c r="CFD36" s="1284"/>
      <c r="CFE36" s="1286"/>
      <c r="CFF36" s="953"/>
      <c r="CFG36" s="1282"/>
      <c r="CFH36" s="1283"/>
      <c r="CFI36" s="1284"/>
      <c r="CFJ36" s="1285"/>
      <c r="CFK36" s="1284"/>
      <c r="CFL36" s="1284"/>
      <c r="CFM36" s="1284"/>
      <c r="CFN36" s="1284"/>
      <c r="CFO36" s="1286"/>
      <c r="CFP36" s="953"/>
      <c r="CFQ36" s="1282"/>
      <c r="CFR36" s="1283"/>
      <c r="CFS36" s="1284"/>
      <c r="CFT36" s="1285"/>
      <c r="CFU36" s="1284"/>
      <c r="CFV36" s="1284"/>
      <c r="CFW36" s="1284"/>
      <c r="CFX36" s="1284"/>
      <c r="CFY36" s="1286"/>
      <c r="CFZ36" s="953"/>
      <c r="CGA36" s="1282"/>
      <c r="CGB36" s="1283"/>
      <c r="CGC36" s="1284"/>
      <c r="CGD36" s="1285"/>
      <c r="CGE36" s="1284"/>
      <c r="CGF36" s="1284"/>
      <c r="CGG36" s="1284"/>
      <c r="CGH36" s="1284"/>
      <c r="CGI36" s="1286"/>
      <c r="CGJ36" s="953"/>
      <c r="CGK36" s="1282"/>
      <c r="CGL36" s="1283"/>
      <c r="CGM36" s="1284"/>
      <c r="CGN36" s="1285"/>
      <c r="CGO36" s="1284"/>
      <c r="CGP36" s="1284"/>
      <c r="CGQ36" s="1284"/>
      <c r="CGR36" s="1284"/>
      <c r="CGS36" s="1286"/>
      <c r="CGT36" s="953"/>
      <c r="CGU36" s="1282"/>
      <c r="CGV36" s="1283"/>
      <c r="CGW36" s="1284"/>
      <c r="CGX36" s="1285"/>
      <c r="CGY36" s="1284"/>
      <c r="CGZ36" s="1284"/>
      <c r="CHA36" s="1284"/>
      <c r="CHB36" s="1284"/>
      <c r="CHC36" s="1286"/>
      <c r="CHD36" s="953"/>
      <c r="CHE36" s="1282"/>
      <c r="CHF36" s="1283"/>
      <c r="CHG36" s="1284"/>
      <c r="CHH36" s="1285"/>
      <c r="CHI36" s="1284"/>
      <c r="CHJ36" s="1284"/>
      <c r="CHK36" s="1284"/>
      <c r="CHL36" s="1284"/>
      <c r="CHM36" s="1286"/>
      <c r="CHN36" s="953"/>
      <c r="CHO36" s="1282"/>
      <c r="CHP36" s="1283"/>
      <c r="CHQ36" s="1284"/>
      <c r="CHR36" s="1285"/>
      <c r="CHS36" s="1284"/>
      <c r="CHT36" s="1284"/>
      <c r="CHU36" s="1284"/>
      <c r="CHV36" s="1284"/>
      <c r="CHW36" s="1286"/>
      <c r="CHX36" s="953"/>
      <c r="CHY36" s="1282"/>
      <c r="CHZ36" s="1283"/>
      <c r="CIA36" s="1284"/>
      <c r="CIB36" s="1285"/>
      <c r="CIC36" s="1284"/>
      <c r="CID36" s="1284"/>
      <c r="CIE36" s="1284"/>
      <c r="CIF36" s="1284"/>
      <c r="CIG36" s="1286"/>
      <c r="CIH36" s="953"/>
      <c r="CII36" s="1282"/>
      <c r="CIJ36" s="1283"/>
      <c r="CIK36" s="1284"/>
      <c r="CIL36" s="1285"/>
      <c r="CIM36" s="1284"/>
      <c r="CIN36" s="1284"/>
      <c r="CIO36" s="1284"/>
      <c r="CIP36" s="1284"/>
      <c r="CIQ36" s="1286"/>
      <c r="CIR36" s="953"/>
      <c r="CIS36" s="1282"/>
      <c r="CIT36" s="1283"/>
      <c r="CIU36" s="1284"/>
      <c r="CIV36" s="1285"/>
      <c r="CIW36" s="1284"/>
      <c r="CIX36" s="1284"/>
      <c r="CIY36" s="1284"/>
      <c r="CIZ36" s="1284"/>
      <c r="CJA36" s="1286"/>
      <c r="CJB36" s="953"/>
      <c r="CJC36" s="1282"/>
      <c r="CJD36" s="1283"/>
      <c r="CJE36" s="1284"/>
      <c r="CJF36" s="1285"/>
      <c r="CJG36" s="1284"/>
      <c r="CJH36" s="1284"/>
      <c r="CJI36" s="1284"/>
      <c r="CJJ36" s="1284"/>
      <c r="CJK36" s="1286"/>
      <c r="CJL36" s="953"/>
      <c r="CJM36" s="1282"/>
      <c r="CJN36" s="1283"/>
      <c r="CJO36" s="1284"/>
      <c r="CJP36" s="1285"/>
      <c r="CJQ36" s="1284"/>
      <c r="CJR36" s="1284"/>
      <c r="CJS36" s="1284"/>
      <c r="CJT36" s="1284"/>
      <c r="CJU36" s="1286"/>
      <c r="CJV36" s="953"/>
      <c r="CJW36" s="1282"/>
      <c r="CJX36" s="1283"/>
      <c r="CJY36" s="1284"/>
      <c r="CJZ36" s="1285"/>
      <c r="CKA36" s="1284"/>
      <c r="CKB36" s="1284"/>
      <c r="CKC36" s="1284"/>
      <c r="CKD36" s="1284"/>
      <c r="CKE36" s="1286"/>
      <c r="CKF36" s="953"/>
      <c r="CKG36" s="1282"/>
      <c r="CKH36" s="1283"/>
      <c r="CKI36" s="1284"/>
      <c r="CKJ36" s="1285"/>
      <c r="CKK36" s="1284"/>
      <c r="CKL36" s="1284"/>
      <c r="CKM36" s="1284"/>
      <c r="CKN36" s="1284"/>
      <c r="CKO36" s="1286"/>
      <c r="CKP36" s="953"/>
      <c r="CKQ36" s="1282"/>
      <c r="CKR36" s="1283"/>
      <c r="CKS36" s="1284"/>
      <c r="CKT36" s="1285"/>
      <c r="CKU36" s="1284"/>
      <c r="CKV36" s="1284"/>
      <c r="CKW36" s="1284"/>
      <c r="CKX36" s="1284"/>
      <c r="CKY36" s="1286"/>
      <c r="CKZ36" s="953"/>
      <c r="CLA36" s="1282"/>
      <c r="CLB36" s="1283"/>
      <c r="CLC36" s="1284"/>
      <c r="CLD36" s="1285"/>
      <c r="CLE36" s="1284"/>
      <c r="CLF36" s="1284"/>
      <c r="CLG36" s="1284"/>
      <c r="CLH36" s="1284"/>
      <c r="CLI36" s="1286"/>
      <c r="CLJ36" s="953"/>
      <c r="CLK36" s="1282"/>
      <c r="CLL36" s="1283"/>
      <c r="CLM36" s="1284"/>
      <c r="CLN36" s="1285"/>
      <c r="CLO36" s="1284"/>
      <c r="CLP36" s="1284"/>
      <c r="CLQ36" s="1284"/>
      <c r="CLR36" s="1284"/>
      <c r="CLS36" s="1286"/>
      <c r="CLT36" s="953"/>
      <c r="CLU36" s="1282"/>
      <c r="CLV36" s="1283"/>
      <c r="CLW36" s="1284"/>
      <c r="CLX36" s="1285"/>
      <c r="CLY36" s="1284"/>
      <c r="CLZ36" s="1284"/>
      <c r="CMA36" s="1284"/>
      <c r="CMB36" s="1284"/>
      <c r="CMC36" s="1286"/>
      <c r="CMD36" s="953"/>
      <c r="CME36" s="1282"/>
      <c r="CMF36" s="1283"/>
      <c r="CMG36" s="1284"/>
      <c r="CMH36" s="1285"/>
      <c r="CMI36" s="1284"/>
      <c r="CMJ36" s="1284"/>
      <c r="CMK36" s="1284"/>
      <c r="CML36" s="1284"/>
      <c r="CMM36" s="1286"/>
      <c r="CMN36" s="953"/>
      <c r="CMO36" s="1282"/>
      <c r="CMP36" s="1283"/>
      <c r="CMQ36" s="1284"/>
      <c r="CMR36" s="1285"/>
      <c r="CMS36" s="1284"/>
      <c r="CMT36" s="1284"/>
      <c r="CMU36" s="1284"/>
      <c r="CMV36" s="1284"/>
      <c r="CMW36" s="1286"/>
      <c r="CMX36" s="953"/>
      <c r="CMY36" s="1282"/>
      <c r="CMZ36" s="1283"/>
      <c r="CNA36" s="1284"/>
      <c r="CNB36" s="1285"/>
      <c r="CNC36" s="1284"/>
      <c r="CND36" s="1284"/>
      <c r="CNE36" s="1284"/>
      <c r="CNF36" s="1284"/>
      <c r="CNG36" s="1286"/>
      <c r="CNH36" s="953"/>
      <c r="CNI36" s="1282"/>
      <c r="CNJ36" s="1283"/>
      <c r="CNK36" s="1284"/>
      <c r="CNL36" s="1285"/>
      <c r="CNM36" s="1284"/>
      <c r="CNN36" s="1284"/>
      <c r="CNO36" s="1284"/>
      <c r="CNP36" s="1284"/>
      <c r="CNQ36" s="1286"/>
      <c r="CNR36" s="953"/>
      <c r="CNS36" s="1282"/>
      <c r="CNT36" s="1283"/>
      <c r="CNU36" s="1284"/>
      <c r="CNV36" s="1285"/>
      <c r="CNW36" s="1284"/>
      <c r="CNX36" s="1284"/>
      <c r="CNY36" s="1284"/>
      <c r="CNZ36" s="1284"/>
      <c r="COA36" s="1286"/>
      <c r="COB36" s="953"/>
      <c r="COC36" s="1282"/>
      <c r="COD36" s="1283"/>
      <c r="COE36" s="1284"/>
      <c r="COF36" s="1285"/>
      <c r="COG36" s="1284"/>
      <c r="COH36" s="1284"/>
      <c r="COI36" s="1284"/>
      <c r="COJ36" s="1284"/>
      <c r="COK36" s="1286"/>
      <c r="COL36" s="953"/>
      <c r="COM36" s="1282"/>
      <c r="CON36" s="1283"/>
      <c r="COO36" s="1284"/>
      <c r="COP36" s="1285"/>
      <c r="COQ36" s="1284"/>
      <c r="COR36" s="1284"/>
      <c r="COS36" s="1284"/>
      <c r="COT36" s="1284"/>
      <c r="COU36" s="1286"/>
      <c r="COV36" s="953"/>
      <c r="COW36" s="1282"/>
      <c r="COX36" s="1283"/>
      <c r="COY36" s="1284"/>
      <c r="COZ36" s="1285"/>
      <c r="CPA36" s="1284"/>
      <c r="CPB36" s="1284"/>
      <c r="CPC36" s="1284"/>
      <c r="CPD36" s="1284"/>
      <c r="CPE36" s="1286"/>
      <c r="CPF36" s="953"/>
      <c r="CPG36" s="1282"/>
      <c r="CPH36" s="1283"/>
      <c r="CPI36" s="1284"/>
      <c r="CPJ36" s="1285"/>
      <c r="CPK36" s="1284"/>
      <c r="CPL36" s="1284"/>
      <c r="CPM36" s="1284"/>
      <c r="CPN36" s="1284"/>
      <c r="CPO36" s="1286"/>
      <c r="CPP36" s="953"/>
      <c r="CPQ36" s="1282"/>
      <c r="CPR36" s="1283"/>
      <c r="CPS36" s="1284"/>
      <c r="CPT36" s="1285"/>
      <c r="CPU36" s="1284"/>
      <c r="CPV36" s="1284"/>
      <c r="CPW36" s="1284"/>
      <c r="CPX36" s="1284"/>
      <c r="CPY36" s="1286"/>
      <c r="CPZ36" s="953"/>
      <c r="CQA36" s="1282"/>
      <c r="CQB36" s="1283"/>
      <c r="CQC36" s="1284"/>
      <c r="CQD36" s="1285"/>
      <c r="CQE36" s="1284"/>
      <c r="CQF36" s="1284"/>
      <c r="CQG36" s="1284"/>
      <c r="CQH36" s="1284"/>
      <c r="CQI36" s="1286"/>
      <c r="CQJ36" s="953"/>
      <c r="CQK36" s="1282"/>
      <c r="CQL36" s="1283"/>
      <c r="CQM36" s="1284"/>
      <c r="CQN36" s="1285"/>
      <c r="CQO36" s="1284"/>
      <c r="CQP36" s="1284"/>
      <c r="CQQ36" s="1284"/>
      <c r="CQR36" s="1284"/>
      <c r="CQS36" s="1286"/>
      <c r="CQT36" s="953"/>
      <c r="CQU36" s="1282"/>
      <c r="CQV36" s="1283"/>
      <c r="CQW36" s="1284"/>
      <c r="CQX36" s="1285"/>
      <c r="CQY36" s="1284"/>
      <c r="CQZ36" s="1284"/>
      <c r="CRA36" s="1284"/>
      <c r="CRB36" s="1284"/>
      <c r="CRC36" s="1286"/>
      <c r="CRD36" s="953"/>
      <c r="CRE36" s="1282"/>
      <c r="CRF36" s="1283"/>
      <c r="CRG36" s="1284"/>
      <c r="CRH36" s="1285"/>
      <c r="CRI36" s="1284"/>
      <c r="CRJ36" s="1284"/>
      <c r="CRK36" s="1284"/>
      <c r="CRL36" s="1284"/>
      <c r="CRM36" s="1286"/>
      <c r="CRN36" s="953"/>
      <c r="CRO36" s="1282"/>
      <c r="CRP36" s="1283"/>
      <c r="CRQ36" s="1284"/>
      <c r="CRR36" s="1285"/>
      <c r="CRS36" s="1284"/>
      <c r="CRT36" s="1284"/>
      <c r="CRU36" s="1284"/>
      <c r="CRV36" s="1284"/>
      <c r="CRW36" s="1286"/>
      <c r="CRX36" s="953"/>
      <c r="CRY36" s="1282"/>
      <c r="CRZ36" s="1283"/>
      <c r="CSA36" s="1284"/>
      <c r="CSB36" s="1285"/>
      <c r="CSC36" s="1284"/>
      <c r="CSD36" s="1284"/>
      <c r="CSE36" s="1284"/>
      <c r="CSF36" s="1284"/>
      <c r="CSG36" s="1286"/>
      <c r="CSH36" s="953"/>
      <c r="CSI36" s="1282"/>
      <c r="CSJ36" s="1283"/>
      <c r="CSK36" s="1284"/>
      <c r="CSL36" s="1285"/>
      <c r="CSM36" s="1284"/>
      <c r="CSN36" s="1284"/>
      <c r="CSO36" s="1284"/>
      <c r="CSP36" s="1284"/>
      <c r="CSQ36" s="1286"/>
      <c r="CSR36" s="953"/>
      <c r="CSS36" s="1282"/>
      <c r="CST36" s="1283"/>
      <c r="CSU36" s="1284"/>
      <c r="CSV36" s="1285"/>
      <c r="CSW36" s="1284"/>
      <c r="CSX36" s="1284"/>
      <c r="CSY36" s="1284"/>
      <c r="CSZ36" s="1284"/>
      <c r="CTA36" s="1286"/>
      <c r="CTB36" s="953"/>
      <c r="CTC36" s="1282"/>
      <c r="CTD36" s="1283"/>
      <c r="CTE36" s="1284"/>
      <c r="CTF36" s="1285"/>
      <c r="CTG36" s="1284"/>
      <c r="CTH36" s="1284"/>
      <c r="CTI36" s="1284"/>
      <c r="CTJ36" s="1284"/>
      <c r="CTK36" s="1286"/>
      <c r="CTL36" s="953"/>
      <c r="CTM36" s="1282"/>
      <c r="CTN36" s="1283"/>
      <c r="CTO36" s="1284"/>
      <c r="CTP36" s="1285"/>
      <c r="CTQ36" s="1284"/>
      <c r="CTR36" s="1284"/>
      <c r="CTS36" s="1284"/>
      <c r="CTT36" s="1284"/>
      <c r="CTU36" s="1286"/>
      <c r="CTV36" s="953"/>
      <c r="CTW36" s="1282"/>
      <c r="CTX36" s="1283"/>
      <c r="CTY36" s="1284"/>
      <c r="CTZ36" s="1285"/>
      <c r="CUA36" s="1284"/>
      <c r="CUB36" s="1284"/>
      <c r="CUC36" s="1284"/>
      <c r="CUD36" s="1284"/>
      <c r="CUE36" s="1286"/>
      <c r="CUF36" s="953"/>
      <c r="CUG36" s="1282"/>
      <c r="CUH36" s="1283"/>
      <c r="CUI36" s="1284"/>
      <c r="CUJ36" s="1285"/>
      <c r="CUK36" s="1284"/>
      <c r="CUL36" s="1284"/>
      <c r="CUM36" s="1284"/>
      <c r="CUN36" s="1284"/>
      <c r="CUO36" s="1286"/>
      <c r="CUP36" s="953"/>
      <c r="CUQ36" s="1282"/>
      <c r="CUR36" s="1283"/>
      <c r="CUS36" s="1284"/>
      <c r="CUT36" s="1285"/>
      <c r="CUU36" s="1284"/>
      <c r="CUV36" s="1284"/>
      <c r="CUW36" s="1284"/>
      <c r="CUX36" s="1284"/>
      <c r="CUY36" s="1286"/>
      <c r="CUZ36" s="953"/>
      <c r="CVA36" s="1282"/>
      <c r="CVB36" s="1283"/>
      <c r="CVC36" s="1284"/>
      <c r="CVD36" s="1285"/>
      <c r="CVE36" s="1284"/>
      <c r="CVF36" s="1284"/>
      <c r="CVG36" s="1284"/>
      <c r="CVH36" s="1284"/>
      <c r="CVI36" s="1286"/>
      <c r="CVJ36" s="953"/>
      <c r="CVK36" s="1282"/>
      <c r="CVL36" s="1283"/>
      <c r="CVM36" s="1284"/>
      <c r="CVN36" s="1285"/>
      <c r="CVO36" s="1284"/>
      <c r="CVP36" s="1284"/>
      <c r="CVQ36" s="1284"/>
      <c r="CVR36" s="1284"/>
      <c r="CVS36" s="1286"/>
      <c r="CVT36" s="953"/>
      <c r="CVU36" s="1282"/>
      <c r="CVV36" s="1283"/>
      <c r="CVW36" s="1284"/>
      <c r="CVX36" s="1285"/>
      <c r="CVY36" s="1284"/>
      <c r="CVZ36" s="1284"/>
      <c r="CWA36" s="1284"/>
      <c r="CWB36" s="1284"/>
      <c r="CWC36" s="1286"/>
      <c r="CWD36" s="953"/>
      <c r="CWE36" s="1282"/>
      <c r="CWF36" s="1283"/>
      <c r="CWG36" s="1284"/>
      <c r="CWH36" s="1285"/>
      <c r="CWI36" s="1284"/>
      <c r="CWJ36" s="1284"/>
      <c r="CWK36" s="1284"/>
      <c r="CWL36" s="1284"/>
      <c r="CWM36" s="1286"/>
      <c r="CWN36" s="953"/>
      <c r="CWO36" s="1282"/>
      <c r="CWP36" s="1283"/>
      <c r="CWQ36" s="1284"/>
      <c r="CWR36" s="1285"/>
      <c r="CWS36" s="1284"/>
      <c r="CWT36" s="1284"/>
      <c r="CWU36" s="1284"/>
      <c r="CWV36" s="1284"/>
      <c r="CWW36" s="1286"/>
      <c r="CWX36" s="953"/>
      <c r="CWY36" s="1282"/>
      <c r="CWZ36" s="1283"/>
      <c r="CXA36" s="1284"/>
      <c r="CXB36" s="1285"/>
      <c r="CXC36" s="1284"/>
      <c r="CXD36" s="1284"/>
      <c r="CXE36" s="1284"/>
      <c r="CXF36" s="1284"/>
      <c r="CXG36" s="1286"/>
      <c r="CXH36" s="953"/>
      <c r="CXI36" s="1282"/>
      <c r="CXJ36" s="1283"/>
      <c r="CXK36" s="1284"/>
      <c r="CXL36" s="1285"/>
      <c r="CXM36" s="1284"/>
      <c r="CXN36" s="1284"/>
      <c r="CXO36" s="1284"/>
      <c r="CXP36" s="1284"/>
      <c r="CXQ36" s="1286"/>
      <c r="CXR36" s="953"/>
      <c r="CXS36" s="1282"/>
      <c r="CXT36" s="1283"/>
      <c r="CXU36" s="1284"/>
      <c r="CXV36" s="1285"/>
      <c r="CXW36" s="1284"/>
      <c r="CXX36" s="1284"/>
      <c r="CXY36" s="1284"/>
      <c r="CXZ36" s="1284"/>
      <c r="CYA36" s="1286"/>
      <c r="CYB36" s="953"/>
      <c r="CYC36" s="1282"/>
      <c r="CYD36" s="1283"/>
      <c r="CYE36" s="1284"/>
      <c r="CYF36" s="1285"/>
      <c r="CYG36" s="1284"/>
      <c r="CYH36" s="1284"/>
      <c r="CYI36" s="1284"/>
      <c r="CYJ36" s="1284"/>
      <c r="CYK36" s="1286"/>
      <c r="CYL36" s="953"/>
      <c r="CYM36" s="1282"/>
      <c r="CYN36" s="1283"/>
      <c r="CYO36" s="1284"/>
      <c r="CYP36" s="1285"/>
      <c r="CYQ36" s="1284"/>
      <c r="CYR36" s="1284"/>
      <c r="CYS36" s="1284"/>
      <c r="CYT36" s="1284"/>
      <c r="CYU36" s="1286"/>
      <c r="CYV36" s="953"/>
      <c r="CYW36" s="1282"/>
      <c r="CYX36" s="1283"/>
      <c r="CYY36" s="1284"/>
      <c r="CYZ36" s="1285"/>
      <c r="CZA36" s="1284"/>
      <c r="CZB36" s="1284"/>
      <c r="CZC36" s="1284"/>
      <c r="CZD36" s="1284"/>
      <c r="CZE36" s="1286"/>
      <c r="CZF36" s="953"/>
      <c r="CZG36" s="1282"/>
      <c r="CZH36" s="1283"/>
      <c r="CZI36" s="1284"/>
      <c r="CZJ36" s="1285"/>
      <c r="CZK36" s="1284"/>
      <c r="CZL36" s="1284"/>
      <c r="CZM36" s="1284"/>
      <c r="CZN36" s="1284"/>
      <c r="CZO36" s="1286"/>
      <c r="CZP36" s="953"/>
      <c r="CZQ36" s="1282"/>
      <c r="CZR36" s="1283"/>
      <c r="CZS36" s="1284"/>
      <c r="CZT36" s="1285"/>
      <c r="CZU36" s="1284"/>
      <c r="CZV36" s="1284"/>
      <c r="CZW36" s="1284"/>
      <c r="CZX36" s="1284"/>
      <c r="CZY36" s="1286"/>
      <c r="CZZ36" s="953"/>
      <c r="DAA36" s="1282"/>
      <c r="DAB36" s="1283"/>
      <c r="DAC36" s="1284"/>
      <c r="DAD36" s="1285"/>
      <c r="DAE36" s="1284"/>
      <c r="DAF36" s="1284"/>
      <c r="DAG36" s="1284"/>
      <c r="DAH36" s="1284"/>
      <c r="DAI36" s="1286"/>
      <c r="DAJ36" s="953"/>
      <c r="DAK36" s="1282"/>
      <c r="DAL36" s="1283"/>
      <c r="DAM36" s="1284"/>
      <c r="DAN36" s="1285"/>
      <c r="DAO36" s="1284"/>
      <c r="DAP36" s="1284"/>
      <c r="DAQ36" s="1284"/>
      <c r="DAR36" s="1284"/>
      <c r="DAS36" s="1286"/>
      <c r="DAT36" s="953"/>
      <c r="DAU36" s="1282"/>
      <c r="DAV36" s="1283"/>
      <c r="DAW36" s="1284"/>
      <c r="DAX36" s="1285"/>
      <c r="DAY36" s="1284"/>
      <c r="DAZ36" s="1284"/>
      <c r="DBA36" s="1284"/>
      <c r="DBB36" s="1284"/>
      <c r="DBC36" s="1286"/>
      <c r="DBD36" s="953"/>
      <c r="DBE36" s="1282"/>
      <c r="DBF36" s="1283"/>
      <c r="DBG36" s="1284"/>
      <c r="DBH36" s="1285"/>
      <c r="DBI36" s="1284"/>
      <c r="DBJ36" s="1284"/>
      <c r="DBK36" s="1284"/>
      <c r="DBL36" s="1284"/>
      <c r="DBM36" s="1286"/>
      <c r="DBN36" s="953"/>
      <c r="DBO36" s="1282"/>
      <c r="DBP36" s="1283"/>
      <c r="DBQ36" s="1284"/>
      <c r="DBR36" s="1285"/>
      <c r="DBS36" s="1284"/>
      <c r="DBT36" s="1284"/>
      <c r="DBU36" s="1284"/>
      <c r="DBV36" s="1284"/>
      <c r="DBW36" s="1286"/>
      <c r="DBX36" s="953"/>
      <c r="DBY36" s="1282"/>
      <c r="DBZ36" s="1283"/>
      <c r="DCA36" s="1284"/>
      <c r="DCB36" s="1285"/>
      <c r="DCC36" s="1284"/>
      <c r="DCD36" s="1284"/>
      <c r="DCE36" s="1284"/>
      <c r="DCF36" s="1284"/>
      <c r="DCG36" s="1286"/>
      <c r="DCH36" s="953"/>
      <c r="DCI36" s="1282"/>
      <c r="DCJ36" s="1283"/>
      <c r="DCK36" s="1284"/>
      <c r="DCL36" s="1285"/>
      <c r="DCM36" s="1284"/>
      <c r="DCN36" s="1284"/>
      <c r="DCO36" s="1284"/>
      <c r="DCP36" s="1284"/>
      <c r="DCQ36" s="1286"/>
      <c r="DCR36" s="953"/>
      <c r="DCS36" s="1282"/>
      <c r="DCT36" s="1283"/>
      <c r="DCU36" s="1284"/>
      <c r="DCV36" s="1285"/>
      <c r="DCW36" s="1284"/>
      <c r="DCX36" s="1284"/>
      <c r="DCY36" s="1284"/>
      <c r="DCZ36" s="1284"/>
      <c r="DDA36" s="1286"/>
      <c r="DDB36" s="953"/>
      <c r="DDC36" s="1282"/>
      <c r="DDD36" s="1283"/>
      <c r="DDE36" s="1284"/>
      <c r="DDF36" s="1285"/>
      <c r="DDG36" s="1284"/>
      <c r="DDH36" s="1284"/>
      <c r="DDI36" s="1284"/>
      <c r="DDJ36" s="1284"/>
      <c r="DDK36" s="1286"/>
      <c r="DDL36" s="953"/>
      <c r="DDM36" s="1282"/>
      <c r="DDN36" s="1283"/>
      <c r="DDO36" s="1284"/>
      <c r="DDP36" s="1285"/>
      <c r="DDQ36" s="1284"/>
      <c r="DDR36" s="1284"/>
      <c r="DDS36" s="1284"/>
      <c r="DDT36" s="1284"/>
      <c r="DDU36" s="1286"/>
      <c r="DDV36" s="953"/>
      <c r="DDW36" s="1282"/>
      <c r="DDX36" s="1283"/>
      <c r="DDY36" s="1284"/>
      <c r="DDZ36" s="1285"/>
      <c r="DEA36" s="1284"/>
      <c r="DEB36" s="1284"/>
      <c r="DEC36" s="1284"/>
      <c r="DED36" s="1284"/>
      <c r="DEE36" s="1286"/>
      <c r="DEF36" s="953"/>
      <c r="DEG36" s="1282"/>
      <c r="DEH36" s="1283"/>
      <c r="DEI36" s="1284"/>
      <c r="DEJ36" s="1285"/>
      <c r="DEK36" s="1284"/>
      <c r="DEL36" s="1284"/>
      <c r="DEM36" s="1284"/>
      <c r="DEN36" s="1284"/>
      <c r="DEO36" s="1286"/>
      <c r="DEP36" s="953"/>
      <c r="DEQ36" s="1282"/>
      <c r="DER36" s="1283"/>
      <c r="DES36" s="1284"/>
      <c r="DET36" s="1285"/>
      <c r="DEU36" s="1284"/>
      <c r="DEV36" s="1284"/>
      <c r="DEW36" s="1284"/>
      <c r="DEX36" s="1284"/>
      <c r="DEY36" s="1286"/>
      <c r="DEZ36" s="953"/>
      <c r="DFA36" s="1282"/>
      <c r="DFB36" s="1283"/>
      <c r="DFC36" s="1284"/>
      <c r="DFD36" s="1285"/>
      <c r="DFE36" s="1284"/>
      <c r="DFF36" s="1284"/>
      <c r="DFG36" s="1284"/>
      <c r="DFH36" s="1284"/>
      <c r="DFI36" s="1286"/>
      <c r="DFJ36" s="953"/>
      <c r="DFK36" s="1282"/>
      <c r="DFL36" s="1283"/>
      <c r="DFM36" s="1284"/>
      <c r="DFN36" s="1285"/>
      <c r="DFO36" s="1284"/>
      <c r="DFP36" s="1284"/>
      <c r="DFQ36" s="1284"/>
      <c r="DFR36" s="1284"/>
      <c r="DFS36" s="1286"/>
      <c r="DFT36" s="953"/>
      <c r="DFU36" s="1282"/>
      <c r="DFV36" s="1283"/>
      <c r="DFW36" s="1284"/>
      <c r="DFX36" s="1285"/>
      <c r="DFY36" s="1284"/>
      <c r="DFZ36" s="1284"/>
      <c r="DGA36" s="1284"/>
      <c r="DGB36" s="1284"/>
      <c r="DGC36" s="1286"/>
      <c r="DGD36" s="953"/>
      <c r="DGE36" s="1282"/>
      <c r="DGF36" s="1283"/>
      <c r="DGG36" s="1284"/>
      <c r="DGH36" s="1285"/>
      <c r="DGI36" s="1284"/>
      <c r="DGJ36" s="1284"/>
      <c r="DGK36" s="1284"/>
      <c r="DGL36" s="1284"/>
      <c r="DGM36" s="1286"/>
      <c r="DGN36" s="953"/>
      <c r="DGO36" s="1282"/>
      <c r="DGP36" s="1283"/>
      <c r="DGQ36" s="1284"/>
      <c r="DGR36" s="1285"/>
      <c r="DGS36" s="1284"/>
      <c r="DGT36" s="1284"/>
      <c r="DGU36" s="1284"/>
      <c r="DGV36" s="1284"/>
      <c r="DGW36" s="1286"/>
      <c r="DGX36" s="953"/>
      <c r="DGY36" s="1282"/>
      <c r="DGZ36" s="1283"/>
      <c r="DHA36" s="1284"/>
      <c r="DHB36" s="1285"/>
      <c r="DHC36" s="1284"/>
      <c r="DHD36" s="1284"/>
      <c r="DHE36" s="1284"/>
      <c r="DHF36" s="1284"/>
      <c r="DHG36" s="1286"/>
      <c r="DHH36" s="953"/>
      <c r="DHI36" s="1282"/>
      <c r="DHJ36" s="1283"/>
      <c r="DHK36" s="1284"/>
      <c r="DHL36" s="1285"/>
      <c r="DHM36" s="1284"/>
      <c r="DHN36" s="1284"/>
      <c r="DHO36" s="1284"/>
      <c r="DHP36" s="1284"/>
      <c r="DHQ36" s="1286"/>
      <c r="DHR36" s="953"/>
      <c r="DHS36" s="1282"/>
      <c r="DHT36" s="1283"/>
      <c r="DHU36" s="1284"/>
      <c r="DHV36" s="1285"/>
      <c r="DHW36" s="1284"/>
      <c r="DHX36" s="1284"/>
      <c r="DHY36" s="1284"/>
      <c r="DHZ36" s="1284"/>
      <c r="DIA36" s="1286"/>
      <c r="DIB36" s="953"/>
      <c r="DIC36" s="1282"/>
      <c r="DID36" s="1283"/>
      <c r="DIE36" s="1284"/>
      <c r="DIF36" s="1285"/>
      <c r="DIG36" s="1284"/>
      <c r="DIH36" s="1284"/>
      <c r="DII36" s="1284"/>
      <c r="DIJ36" s="1284"/>
      <c r="DIK36" s="1286"/>
      <c r="DIL36" s="953"/>
      <c r="DIM36" s="1282"/>
      <c r="DIN36" s="1283"/>
      <c r="DIO36" s="1284"/>
      <c r="DIP36" s="1285"/>
      <c r="DIQ36" s="1284"/>
      <c r="DIR36" s="1284"/>
      <c r="DIS36" s="1284"/>
      <c r="DIT36" s="1284"/>
      <c r="DIU36" s="1286"/>
      <c r="DIV36" s="953"/>
      <c r="DIW36" s="1282"/>
      <c r="DIX36" s="1283"/>
      <c r="DIY36" s="1284"/>
      <c r="DIZ36" s="1285"/>
      <c r="DJA36" s="1284"/>
      <c r="DJB36" s="1284"/>
      <c r="DJC36" s="1284"/>
      <c r="DJD36" s="1284"/>
      <c r="DJE36" s="1286"/>
      <c r="DJF36" s="953"/>
      <c r="DJG36" s="1282"/>
      <c r="DJH36" s="1283"/>
      <c r="DJI36" s="1284"/>
      <c r="DJJ36" s="1285"/>
      <c r="DJK36" s="1284"/>
      <c r="DJL36" s="1284"/>
      <c r="DJM36" s="1284"/>
      <c r="DJN36" s="1284"/>
      <c r="DJO36" s="1286"/>
      <c r="DJP36" s="953"/>
      <c r="DJQ36" s="1282"/>
      <c r="DJR36" s="1283"/>
      <c r="DJS36" s="1284"/>
      <c r="DJT36" s="1285"/>
      <c r="DJU36" s="1284"/>
      <c r="DJV36" s="1284"/>
      <c r="DJW36" s="1284"/>
      <c r="DJX36" s="1284"/>
      <c r="DJY36" s="1286"/>
      <c r="DJZ36" s="953"/>
      <c r="DKA36" s="1282"/>
      <c r="DKB36" s="1283"/>
      <c r="DKC36" s="1284"/>
      <c r="DKD36" s="1285"/>
      <c r="DKE36" s="1284"/>
      <c r="DKF36" s="1284"/>
      <c r="DKG36" s="1284"/>
      <c r="DKH36" s="1284"/>
      <c r="DKI36" s="1286"/>
      <c r="DKJ36" s="953"/>
      <c r="DKK36" s="1282"/>
      <c r="DKL36" s="1283"/>
      <c r="DKM36" s="1284"/>
      <c r="DKN36" s="1285"/>
      <c r="DKO36" s="1284"/>
      <c r="DKP36" s="1284"/>
      <c r="DKQ36" s="1284"/>
      <c r="DKR36" s="1284"/>
      <c r="DKS36" s="1286"/>
      <c r="DKT36" s="953"/>
      <c r="DKU36" s="1282"/>
      <c r="DKV36" s="1283"/>
      <c r="DKW36" s="1284"/>
      <c r="DKX36" s="1285"/>
      <c r="DKY36" s="1284"/>
      <c r="DKZ36" s="1284"/>
      <c r="DLA36" s="1284"/>
      <c r="DLB36" s="1284"/>
      <c r="DLC36" s="1286"/>
      <c r="DLD36" s="953"/>
      <c r="DLE36" s="1282"/>
      <c r="DLF36" s="1283"/>
      <c r="DLG36" s="1284"/>
      <c r="DLH36" s="1285"/>
      <c r="DLI36" s="1284"/>
      <c r="DLJ36" s="1284"/>
      <c r="DLK36" s="1284"/>
      <c r="DLL36" s="1284"/>
      <c r="DLM36" s="1286"/>
      <c r="DLN36" s="953"/>
      <c r="DLO36" s="1282"/>
      <c r="DLP36" s="1283"/>
      <c r="DLQ36" s="1284"/>
      <c r="DLR36" s="1285"/>
      <c r="DLS36" s="1284"/>
      <c r="DLT36" s="1284"/>
      <c r="DLU36" s="1284"/>
      <c r="DLV36" s="1284"/>
      <c r="DLW36" s="1286"/>
      <c r="DLX36" s="953"/>
      <c r="DLY36" s="1282"/>
      <c r="DLZ36" s="1283"/>
      <c r="DMA36" s="1284"/>
      <c r="DMB36" s="1285"/>
      <c r="DMC36" s="1284"/>
      <c r="DMD36" s="1284"/>
      <c r="DME36" s="1284"/>
      <c r="DMF36" s="1284"/>
      <c r="DMG36" s="1286"/>
      <c r="DMH36" s="953"/>
      <c r="DMI36" s="1282"/>
      <c r="DMJ36" s="1283"/>
      <c r="DMK36" s="1284"/>
      <c r="DML36" s="1285"/>
      <c r="DMM36" s="1284"/>
      <c r="DMN36" s="1284"/>
      <c r="DMO36" s="1284"/>
      <c r="DMP36" s="1284"/>
      <c r="DMQ36" s="1286"/>
      <c r="DMR36" s="953"/>
      <c r="DMS36" s="1282"/>
      <c r="DMT36" s="1283"/>
      <c r="DMU36" s="1284"/>
      <c r="DMV36" s="1285"/>
      <c r="DMW36" s="1284"/>
      <c r="DMX36" s="1284"/>
      <c r="DMY36" s="1284"/>
      <c r="DMZ36" s="1284"/>
      <c r="DNA36" s="1286"/>
      <c r="DNB36" s="953"/>
      <c r="DNC36" s="1282"/>
      <c r="DND36" s="1283"/>
      <c r="DNE36" s="1284"/>
      <c r="DNF36" s="1285"/>
      <c r="DNG36" s="1284"/>
      <c r="DNH36" s="1284"/>
      <c r="DNI36" s="1284"/>
      <c r="DNJ36" s="1284"/>
      <c r="DNK36" s="1286"/>
      <c r="DNL36" s="953"/>
      <c r="DNM36" s="1282"/>
      <c r="DNN36" s="1283"/>
      <c r="DNO36" s="1284"/>
      <c r="DNP36" s="1285"/>
      <c r="DNQ36" s="1284"/>
      <c r="DNR36" s="1284"/>
      <c r="DNS36" s="1284"/>
      <c r="DNT36" s="1284"/>
      <c r="DNU36" s="1286"/>
      <c r="DNV36" s="953"/>
      <c r="DNW36" s="1282"/>
      <c r="DNX36" s="1283"/>
      <c r="DNY36" s="1284"/>
      <c r="DNZ36" s="1285"/>
      <c r="DOA36" s="1284"/>
      <c r="DOB36" s="1284"/>
      <c r="DOC36" s="1284"/>
      <c r="DOD36" s="1284"/>
      <c r="DOE36" s="1286"/>
      <c r="DOF36" s="953"/>
      <c r="DOG36" s="1282"/>
      <c r="DOH36" s="1283"/>
      <c r="DOI36" s="1284"/>
      <c r="DOJ36" s="1285"/>
      <c r="DOK36" s="1284"/>
      <c r="DOL36" s="1284"/>
      <c r="DOM36" s="1284"/>
      <c r="DON36" s="1284"/>
      <c r="DOO36" s="1286"/>
      <c r="DOP36" s="953"/>
      <c r="DOQ36" s="1282"/>
      <c r="DOR36" s="1283"/>
      <c r="DOS36" s="1284"/>
      <c r="DOT36" s="1285"/>
      <c r="DOU36" s="1284"/>
      <c r="DOV36" s="1284"/>
      <c r="DOW36" s="1284"/>
      <c r="DOX36" s="1284"/>
      <c r="DOY36" s="1286"/>
      <c r="DOZ36" s="953"/>
      <c r="DPA36" s="1282"/>
      <c r="DPB36" s="1283"/>
      <c r="DPC36" s="1284"/>
      <c r="DPD36" s="1285"/>
      <c r="DPE36" s="1284"/>
      <c r="DPF36" s="1284"/>
      <c r="DPG36" s="1284"/>
      <c r="DPH36" s="1284"/>
      <c r="DPI36" s="1286"/>
      <c r="DPJ36" s="953"/>
      <c r="DPK36" s="1282"/>
      <c r="DPL36" s="1283"/>
      <c r="DPM36" s="1284"/>
      <c r="DPN36" s="1285"/>
      <c r="DPO36" s="1284"/>
      <c r="DPP36" s="1284"/>
      <c r="DPQ36" s="1284"/>
      <c r="DPR36" s="1284"/>
      <c r="DPS36" s="1286"/>
      <c r="DPT36" s="953"/>
      <c r="DPU36" s="1282"/>
      <c r="DPV36" s="1283"/>
      <c r="DPW36" s="1284"/>
      <c r="DPX36" s="1285"/>
      <c r="DPY36" s="1284"/>
      <c r="DPZ36" s="1284"/>
      <c r="DQA36" s="1284"/>
      <c r="DQB36" s="1284"/>
      <c r="DQC36" s="1286"/>
      <c r="DQD36" s="953"/>
      <c r="DQE36" s="1282"/>
      <c r="DQF36" s="1283"/>
      <c r="DQG36" s="1284"/>
      <c r="DQH36" s="1285"/>
      <c r="DQI36" s="1284"/>
      <c r="DQJ36" s="1284"/>
      <c r="DQK36" s="1284"/>
      <c r="DQL36" s="1284"/>
      <c r="DQM36" s="1286"/>
      <c r="DQN36" s="953"/>
      <c r="DQO36" s="1282"/>
      <c r="DQP36" s="1283"/>
      <c r="DQQ36" s="1284"/>
      <c r="DQR36" s="1285"/>
      <c r="DQS36" s="1284"/>
      <c r="DQT36" s="1284"/>
      <c r="DQU36" s="1284"/>
      <c r="DQV36" s="1284"/>
      <c r="DQW36" s="1286"/>
      <c r="DQX36" s="953"/>
      <c r="DQY36" s="1282"/>
      <c r="DQZ36" s="1283"/>
      <c r="DRA36" s="1284"/>
      <c r="DRB36" s="1285"/>
      <c r="DRC36" s="1284"/>
      <c r="DRD36" s="1284"/>
      <c r="DRE36" s="1284"/>
      <c r="DRF36" s="1284"/>
      <c r="DRG36" s="1286"/>
      <c r="DRH36" s="953"/>
      <c r="DRI36" s="1282"/>
      <c r="DRJ36" s="1283"/>
      <c r="DRK36" s="1284"/>
      <c r="DRL36" s="1285"/>
      <c r="DRM36" s="1284"/>
      <c r="DRN36" s="1284"/>
      <c r="DRO36" s="1284"/>
      <c r="DRP36" s="1284"/>
      <c r="DRQ36" s="1286"/>
      <c r="DRR36" s="953"/>
      <c r="DRS36" s="1282"/>
      <c r="DRT36" s="1283"/>
      <c r="DRU36" s="1284"/>
      <c r="DRV36" s="1285"/>
      <c r="DRW36" s="1284"/>
      <c r="DRX36" s="1284"/>
      <c r="DRY36" s="1284"/>
      <c r="DRZ36" s="1284"/>
      <c r="DSA36" s="1286"/>
      <c r="DSB36" s="953"/>
      <c r="DSC36" s="1282"/>
      <c r="DSD36" s="1283"/>
      <c r="DSE36" s="1284"/>
      <c r="DSF36" s="1285"/>
      <c r="DSG36" s="1284"/>
      <c r="DSH36" s="1284"/>
      <c r="DSI36" s="1284"/>
      <c r="DSJ36" s="1284"/>
      <c r="DSK36" s="1286"/>
      <c r="DSL36" s="953"/>
      <c r="DSM36" s="1282"/>
      <c r="DSN36" s="1283"/>
      <c r="DSO36" s="1284"/>
      <c r="DSP36" s="1285"/>
      <c r="DSQ36" s="1284"/>
      <c r="DSR36" s="1284"/>
      <c r="DSS36" s="1284"/>
      <c r="DST36" s="1284"/>
      <c r="DSU36" s="1286"/>
      <c r="DSV36" s="953"/>
      <c r="DSW36" s="1282"/>
      <c r="DSX36" s="1283"/>
      <c r="DSY36" s="1284"/>
      <c r="DSZ36" s="1285"/>
      <c r="DTA36" s="1284"/>
      <c r="DTB36" s="1284"/>
      <c r="DTC36" s="1284"/>
      <c r="DTD36" s="1284"/>
      <c r="DTE36" s="1286"/>
      <c r="DTF36" s="953"/>
      <c r="DTG36" s="1282"/>
      <c r="DTH36" s="1283"/>
      <c r="DTI36" s="1284"/>
      <c r="DTJ36" s="1285"/>
      <c r="DTK36" s="1284"/>
      <c r="DTL36" s="1284"/>
      <c r="DTM36" s="1284"/>
      <c r="DTN36" s="1284"/>
      <c r="DTO36" s="1286"/>
      <c r="DTP36" s="953"/>
      <c r="DTQ36" s="1282"/>
      <c r="DTR36" s="1283"/>
      <c r="DTS36" s="1284"/>
      <c r="DTT36" s="1285"/>
      <c r="DTU36" s="1284"/>
      <c r="DTV36" s="1284"/>
      <c r="DTW36" s="1284"/>
      <c r="DTX36" s="1284"/>
      <c r="DTY36" s="1286"/>
      <c r="DTZ36" s="953"/>
      <c r="DUA36" s="1282"/>
      <c r="DUB36" s="1283"/>
      <c r="DUC36" s="1284"/>
      <c r="DUD36" s="1285"/>
      <c r="DUE36" s="1284"/>
      <c r="DUF36" s="1284"/>
      <c r="DUG36" s="1284"/>
      <c r="DUH36" s="1284"/>
      <c r="DUI36" s="1286"/>
      <c r="DUJ36" s="953"/>
      <c r="DUK36" s="1282"/>
      <c r="DUL36" s="1283"/>
      <c r="DUM36" s="1284"/>
      <c r="DUN36" s="1285"/>
      <c r="DUO36" s="1284"/>
      <c r="DUP36" s="1284"/>
      <c r="DUQ36" s="1284"/>
      <c r="DUR36" s="1284"/>
      <c r="DUS36" s="1286"/>
      <c r="DUT36" s="953"/>
      <c r="DUU36" s="1282"/>
      <c r="DUV36" s="1283"/>
      <c r="DUW36" s="1284"/>
      <c r="DUX36" s="1285"/>
      <c r="DUY36" s="1284"/>
      <c r="DUZ36" s="1284"/>
      <c r="DVA36" s="1284"/>
      <c r="DVB36" s="1284"/>
      <c r="DVC36" s="1286"/>
      <c r="DVD36" s="953"/>
      <c r="DVE36" s="1282"/>
      <c r="DVF36" s="1283"/>
      <c r="DVG36" s="1284"/>
      <c r="DVH36" s="1285"/>
      <c r="DVI36" s="1284"/>
      <c r="DVJ36" s="1284"/>
      <c r="DVK36" s="1284"/>
      <c r="DVL36" s="1284"/>
      <c r="DVM36" s="1286"/>
      <c r="DVN36" s="953"/>
      <c r="DVO36" s="1282"/>
      <c r="DVP36" s="1283"/>
      <c r="DVQ36" s="1284"/>
      <c r="DVR36" s="1285"/>
      <c r="DVS36" s="1284"/>
      <c r="DVT36" s="1284"/>
      <c r="DVU36" s="1284"/>
      <c r="DVV36" s="1284"/>
      <c r="DVW36" s="1286"/>
      <c r="DVX36" s="953"/>
      <c r="DVY36" s="1282"/>
      <c r="DVZ36" s="1283"/>
      <c r="DWA36" s="1284"/>
      <c r="DWB36" s="1285"/>
      <c r="DWC36" s="1284"/>
      <c r="DWD36" s="1284"/>
      <c r="DWE36" s="1284"/>
      <c r="DWF36" s="1284"/>
      <c r="DWG36" s="1286"/>
      <c r="DWH36" s="953"/>
      <c r="DWI36" s="1282"/>
      <c r="DWJ36" s="1283"/>
      <c r="DWK36" s="1284"/>
      <c r="DWL36" s="1285"/>
      <c r="DWM36" s="1284"/>
      <c r="DWN36" s="1284"/>
      <c r="DWO36" s="1284"/>
      <c r="DWP36" s="1284"/>
      <c r="DWQ36" s="1286"/>
      <c r="DWR36" s="953"/>
      <c r="DWS36" s="1282"/>
      <c r="DWT36" s="1283"/>
      <c r="DWU36" s="1284"/>
      <c r="DWV36" s="1285"/>
      <c r="DWW36" s="1284"/>
      <c r="DWX36" s="1284"/>
      <c r="DWY36" s="1284"/>
      <c r="DWZ36" s="1284"/>
      <c r="DXA36" s="1286"/>
      <c r="DXB36" s="953"/>
      <c r="DXC36" s="1282"/>
      <c r="DXD36" s="1283"/>
      <c r="DXE36" s="1284"/>
      <c r="DXF36" s="1285"/>
      <c r="DXG36" s="1284"/>
      <c r="DXH36" s="1284"/>
      <c r="DXI36" s="1284"/>
      <c r="DXJ36" s="1284"/>
      <c r="DXK36" s="1286"/>
      <c r="DXL36" s="953"/>
      <c r="DXM36" s="1282"/>
      <c r="DXN36" s="1283"/>
      <c r="DXO36" s="1284"/>
      <c r="DXP36" s="1285"/>
      <c r="DXQ36" s="1284"/>
      <c r="DXR36" s="1284"/>
      <c r="DXS36" s="1284"/>
      <c r="DXT36" s="1284"/>
      <c r="DXU36" s="1286"/>
      <c r="DXV36" s="953"/>
      <c r="DXW36" s="1282"/>
      <c r="DXX36" s="1283"/>
      <c r="DXY36" s="1284"/>
      <c r="DXZ36" s="1285"/>
      <c r="DYA36" s="1284"/>
      <c r="DYB36" s="1284"/>
      <c r="DYC36" s="1284"/>
      <c r="DYD36" s="1284"/>
      <c r="DYE36" s="1286"/>
      <c r="DYF36" s="953"/>
      <c r="DYG36" s="1282"/>
      <c r="DYH36" s="1283"/>
      <c r="DYI36" s="1284"/>
      <c r="DYJ36" s="1285"/>
      <c r="DYK36" s="1284"/>
      <c r="DYL36" s="1284"/>
      <c r="DYM36" s="1284"/>
      <c r="DYN36" s="1284"/>
      <c r="DYO36" s="1286"/>
      <c r="DYP36" s="953"/>
      <c r="DYQ36" s="1282"/>
      <c r="DYR36" s="1283"/>
      <c r="DYS36" s="1284"/>
      <c r="DYT36" s="1285"/>
      <c r="DYU36" s="1284"/>
      <c r="DYV36" s="1284"/>
      <c r="DYW36" s="1284"/>
      <c r="DYX36" s="1284"/>
      <c r="DYY36" s="1286"/>
      <c r="DYZ36" s="953"/>
      <c r="DZA36" s="1282"/>
      <c r="DZB36" s="1283"/>
      <c r="DZC36" s="1284"/>
      <c r="DZD36" s="1285"/>
      <c r="DZE36" s="1284"/>
      <c r="DZF36" s="1284"/>
      <c r="DZG36" s="1284"/>
      <c r="DZH36" s="1284"/>
      <c r="DZI36" s="1286"/>
      <c r="DZJ36" s="953"/>
      <c r="DZK36" s="1282"/>
      <c r="DZL36" s="1283"/>
      <c r="DZM36" s="1284"/>
      <c r="DZN36" s="1285"/>
      <c r="DZO36" s="1284"/>
      <c r="DZP36" s="1284"/>
      <c r="DZQ36" s="1284"/>
      <c r="DZR36" s="1284"/>
      <c r="DZS36" s="1286"/>
      <c r="DZT36" s="953"/>
      <c r="DZU36" s="1282"/>
      <c r="DZV36" s="1283"/>
      <c r="DZW36" s="1284"/>
      <c r="DZX36" s="1285"/>
      <c r="DZY36" s="1284"/>
      <c r="DZZ36" s="1284"/>
      <c r="EAA36" s="1284"/>
      <c r="EAB36" s="1284"/>
      <c r="EAC36" s="1286"/>
      <c r="EAD36" s="953"/>
      <c r="EAE36" s="1282"/>
      <c r="EAF36" s="1283"/>
      <c r="EAG36" s="1284"/>
      <c r="EAH36" s="1285"/>
      <c r="EAI36" s="1284"/>
      <c r="EAJ36" s="1284"/>
      <c r="EAK36" s="1284"/>
      <c r="EAL36" s="1284"/>
      <c r="EAM36" s="1286"/>
      <c r="EAN36" s="953"/>
      <c r="EAO36" s="1282"/>
      <c r="EAP36" s="1283"/>
      <c r="EAQ36" s="1284"/>
      <c r="EAR36" s="1285"/>
      <c r="EAS36" s="1284"/>
      <c r="EAT36" s="1284"/>
      <c r="EAU36" s="1284"/>
      <c r="EAV36" s="1284"/>
      <c r="EAW36" s="1286"/>
      <c r="EAX36" s="953"/>
      <c r="EAY36" s="1282"/>
      <c r="EAZ36" s="1283"/>
      <c r="EBA36" s="1284"/>
      <c r="EBB36" s="1285"/>
      <c r="EBC36" s="1284"/>
      <c r="EBD36" s="1284"/>
      <c r="EBE36" s="1284"/>
      <c r="EBF36" s="1284"/>
      <c r="EBG36" s="1286"/>
      <c r="EBH36" s="953"/>
      <c r="EBI36" s="1282"/>
      <c r="EBJ36" s="1283"/>
      <c r="EBK36" s="1284"/>
      <c r="EBL36" s="1285"/>
      <c r="EBM36" s="1284"/>
      <c r="EBN36" s="1284"/>
      <c r="EBO36" s="1284"/>
      <c r="EBP36" s="1284"/>
      <c r="EBQ36" s="1286"/>
      <c r="EBR36" s="953"/>
      <c r="EBS36" s="1282"/>
      <c r="EBT36" s="1283"/>
      <c r="EBU36" s="1284"/>
      <c r="EBV36" s="1285"/>
      <c r="EBW36" s="1284"/>
      <c r="EBX36" s="1284"/>
      <c r="EBY36" s="1284"/>
      <c r="EBZ36" s="1284"/>
      <c r="ECA36" s="1286"/>
      <c r="ECB36" s="953"/>
      <c r="ECC36" s="1282"/>
      <c r="ECD36" s="1283"/>
      <c r="ECE36" s="1284"/>
      <c r="ECF36" s="1285"/>
      <c r="ECG36" s="1284"/>
      <c r="ECH36" s="1284"/>
      <c r="ECI36" s="1284"/>
      <c r="ECJ36" s="1284"/>
      <c r="ECK36" s="1286"/>
      <c r="ECL36" s="953"/>
      <c r="ECM36" s="1282"/>
      <c r="ECN36" s="1283"/>
      <c r="ECO36" s="1284"/>
      <c r="ECP36" s="1285"/>
      <c r="ECQ36" s="1284"/>
      <c r="ECR36" s="1284"/>
      <c r="ECS36" s="1284"/>
      <c r="ECT36" s="1284"/>
      <c r="ECU36" s="1286"/>
      <c r="ECV36" s="953"/>
      <c r="ECW36" s="1282"/>
      <c r="ECX36" s="1283"/>
      <c r="ECY36" s="1284"/>
      <c r="ECZ36" s="1285"/>
      <c r="EDA36" s="1284"/>
      <c r="EDB36" s="1284"/>
      <c r="EDC36" s="1284"/>
      <c r="EDD36" s="1284"/>
      <c r="EDE36" s="1286"/>
      <c r="EDF36" s="953"/>
      <c r="EDG36" s="1282"/>
      <c r="EDH36" s="1283"/>
      <c r="EDI36" s="1284"/>
      <c r="EDJ36" s="1285"/>
      <c r="EDK36" s="1284"/>
      <c r="EDL36" s="1284"/>
      <c r="EDM36" s="1284"/>
      <c r="EDN36" s="1284"/>
      <c r="EDO36" s="1286"/>
      <c r="EDP36" s="953"/>
      <c r="EDQ36" s="1282"/>
      <c r="EDR36" s="1283"/>
      <c r="EDS36" s="1284"/>
      <c r="EDT36" s="1285"/>
      <c r="EDU36" s="1284"/>
      <c r="EDV36" s="1284"/>
      <c r="EDW36" s="1284"/>
      <c r="EDX36" s="1284"/>
      <c r="EDY36" s="1286"/>
      <c r="EDZ36" s="953"/>
      <c r="EEA36" s="1282"/>
      <c r="EEB36" s="1283"/>
      <c r="EEC36" s="1284"/>
      <c r="EED36" s="1285"/>
      <c r="EEE36" s="1284"/>
      <c r="EEF36" s="1284"/>
      <c r="EEG36" s="1284"/>
      <c r="EEH36" s="1284"/>
      <c r="EEI36" s="1286"/>
      <c r="EEJ36" s="953"/>
      <c r="EEK36" s="1282"/>
      <c r="EEL36" s="1283"/>
      <c r="EEM36" s="1284"/>
      <c r="EEN36" s="1285"/>
      <c r="EEO36" s="1284"/>
      <c r="EEP36" s="1284"/>
      <c r="EEQ36" s="1284"/>
      <c r="EER36" s="1284"/>
      <c r="EES36" s="1286"/>
      <c r="EET36" s="953"/>
      <c r="EEU36" s="1282"/>
      <c r="EEV36" s="1283"/>
      <c r="EEW36" s="1284"/>
      <c r="EEX36" s="1285"/>
      <c r="EEY36" s="1284"/>
      <c r="EEZ36" s="1284"/>
      <c r="EFA36" s="1284"/>
      <c r="EFB36" s="1284"/>
      <c r="EFC36" s="1286"/>
      <c r="EFD36" s="953"/>
      <c r="EFE36" s="1282"/>
      <c r="EFF36" s="1283"/>
      <c r="EFG36" s="1284"/>
      <c r="EFH36" s="1285"/>
      <c r="EFI36" s="1284"/>
      <c r="EFJ36" s="1284"/>
      <c r="EFK36" s="1284"/>
      <c r="EFL36" s="1284"/>
      <c r="EFM36" s="1286"/>
      <c r="EFN36" s="953"/>
      <c r="EFO36" s="1282"/>
      <c r="EFP36" s="1283"/>
      <c r="EFQ36" s="1284"/>
      <c r="EFR36" s="1285"/>
      <c r="EFS36" s="1284"/>
      <c r="EFT36" s="1284"/>
      <c r="EFU36" s="1284"/>
      <c r="EFV36" s="1284"/>
      <c r="EFW36" s="1286"/>
      <c r="EFX36" s="953"/>
      <c r="EFY36" s="1282"/>
      <c r="EFZ36" s="1283"/>
      <c r="EGA36" s="1284"/>
      <c r="EGB36" s="1285"/>
      <c r="EGC36" s="1284"/>
      <c r="EGD36" s="1284"/>
      <c r="EGE36" s="1284"/>
      <c r="EGF36" s="1284"/>
      <c r="EGG36" s="1286"/>
      <c r="EGH36" s="953"/>
      <c r="EGI36" s="1282"/>
      <c r="EGJ36" s="1283"/>
      <c r="EGK36" s="1284"/>
      <c r="EGL36" s="1285"/>
      <c r="EGM36" s="1284"/>
      <c r="EGN36" s="1284"/>
      <c r="EGO36" s="1284"/>
      <c r="EGP36" s="1284"/>
      <c r="EGQ36" s="1286"/>
      <c r="EGR36" s="953"/>
      <c r="EGS36" s="1282"/>
      <c r="EGT36" s="1283"/>
      <c r="EGU36" s="1284"/>
      <c r="EGV36" s="1285"/>
      <c r="EGW36" s="1284"/>
      <c r="EGX36" s="1284"/>
      <c r="EGY36" s="1284"/>
      <c r="EGZ36" s="1284"/>
      <c r="EHA36" s="1286"/>
      <c r="EHB36" s="953"/>
      <c r="EHC36" s="1282"/>
      <c r="EHD36" s="1283"/>
      <c r="EHE36" s="1284"/>
      <c r="EHF36" s="1285"/>
      <c r="EHG36" s="1284"/>
      <c r="EHH36" s="1284"/>
      <c r="EHI36" s="1284"/>
      <c r="EHJ36" s="1284"/>
      <c r="EHK36" s="1286"/>
      <c r="EHL36" s="953"/>
      <c r="EHM36" s="1282"/>
      <c r="EHN36" s="1283"/>
      <c r="EHO36" s="1284"/>
      <c r="EHP36" s="1285"/>
      <c r="EHQ36" s="1284"/>
      <c r="EHR36" s="1284"/>
      <c r="EHS36" s="1284"/>
      <c r="EHT36" s="1284"/>
      <c r="EHU36" s="1286"/>
      <c r="EHV36" s="953"/>
      <c r="EHW36" s="1282"/>
      <c r="EHX36" s="1283"/>
      <c r="EHY36" s="1284"/>
      <c r="EHZ36" s="1285"/>
      <c r="EIA36" s="1284"/>
      <c r="EIB36" s="1284"/>
      <c r="EIC36" s="1284"/>
      <c r="EID36" s="1284"/>
      <c r="EIE36" s="1286"/>
      <c r="EIF36" s="953"/>
      <c r="EIG36" s="1282"/>
      <c r="EIH36" s="1283"/>
      <c r="EII36" s="1284"/>
      <c r="EIJ36" s="1285"/>
      <c r="EIK36" s="1284"/>
      <c r="EIL36" s="1284"/>
      <c r="EIM36" s="1284"/>
      <c r="EIN36" s="1284"/>
      <c r="EIO36" s="1286"/>
      <c r="EIP36" s="953"/>
      <c r="EIQ36" s="1282"/>
      <c r="EIR36" s="1283"/>
      <c r="EIS36" s="1284"/>
      <c r="EIT36" s="1285"/>
      <c r="EIU36" s="1284"/>
      <c r="EIV36" s="1284"/>
      <c r="EIW36" s="1284"/>
      <c r="EIX36" s="1284"/>
      <c r="EIY36" s="1286"/>
      <c r="EIZ36" s="953"/>
      <c r="EJA36" s="1282"/>
      <c r="EJB36" s="1283"/>
      <c r="EJC36" s="1284"/>
      <c r="EJD36" s="1285"/>
      <c r="EJE36" s="1284"/>
      <c r="EJF36" s="1284"/>
      <c r="EJG36" s="1284"/>
      <c r="EJH36" s="1284"/>
      <c r="EJI36" s="1286"/>
      <c r="EJJ36" s="953"/>
      <c r="EJK36" s="1282"/>
      <c r="EJL36" s="1283"/>
      <c r="EJM36" s="1284"/>
      <c r="EJN36" s="1285"/>
      <c r="EJO36" s="1284"/>
      <c r="EJP36" s="1284"/>
      <c r="EJQ36" s="1284"/>
      <c r="EJR36" s="1284"/>
      <c r="EJS36" s="1286"/>
      <c r="EJT36" s="953"/>
      <c r="EJU36" s="1282"/>
      <c r="EJV36" s="1283"/>
      <c r="EJW36" s="1284"/>
      <c r="EJX36" s="1285"/>
      <c r="EJY36" s="1284"/>
      <c r="EJZ36" s="1284"/>
      <c r="EKA36" s="1284"/>
      <c r="EKB36" s="1284"/>
      <c r="EKC36" s="1286"/>
      <c r="EKD36" s="953"/>
      <c r="EKE36" s="1282"/>
      <c r="EKF36" s="1283"/>
      <c r="EKG36" s="1284"/>
      <c r="EKH36" s="1285"/>
      <c r="EKI36" s="1284"/>
      <c r="EKJ36" s="1284"/>
      <c r="EKK36" s="1284"/>
      <c r="EKL36" s="1284"/>
      <c r="EKM36" s="1286"/>
      <c r="EKN36" s="953"/>
      <c r="EKO36" s="1282"/>
      <c r="EKP36" s="1283"/>
      <c r="EKQ36" s="1284"/>
      <c r="EKR36" s="1285"/>
      <c r="EKS36" s="1284"/>
      <c r="EKT36" s="1284"/>
      <c r="EKU36" s="1284"/>
      <c r="EKV36" s="1284"/>
      <c r="EKW36" s="1286"/>
      <c r="EKX36" s="953"/>
      <c r="EKY36" s="1282"/>
      <c r="EKZ36" s="1283"/>
      <c r="ELA36" s="1284"/>
      <c r="ELB36" s="1285"/>
      <c r="ELC36" s="1284"/>
      <c r="ELD36" s="1284"/>
      <c r="ELE36" s="1284"/>
      <c r="ELF36" s="1284"/>
      <c r="ELG36" s="1286"/>
      <c r="ELH36" s="953"/>
      <c r="ELI36" s="1282"/>
      <c r="ELJ36" s="1283"/>
      <c r="ELK36" s="1284"/>
      <c r="ELL36" s="1285"/>
      <c r="ELM36" s="1284"/>
      <c r="ELN36" s="1284"/>
      <c r="ELO36" s="1284"/>
      <c r="ELP36" s="1284"/>
      <c r="ELQ36" s="1286"/>
      <c r="ELR36" s="953"/>
      <c r="ELS36" s="1282"/>
      <c r="ELT36" s="1283"/>
      <c r="ELU36" s="1284"/>
      <c r="ELV36" s="1285"/>
      <c r="ELW36" s="1284"/>
      <c r="ELX36" s="1284"/>
      <c r="ELY36" s="1284"/>
      <c r="ELZ36" s="1284"/>
      <c r="EMA36" s="1286"/>
      <c r="EMB36" s="953"/>
      <c r="EMC36" s="1282"/>
      <c r="EMD36" s="1283"/>
      <c r="EME36" s="1284"/>
      <c r="EMF36" s="1285"/>
      <c r="EMG36" s="1284"/>
      <c r="EMH36" s="1284"/>
      <c r="EMI36" s="1284"/>
      <c r="EMJ36" s="1284"/>
      <c r="EMK36" s="1286"/>
      <c r="EML36" s="953"/>
      <c r="EMM36" s="1282"/>
      <c r="EMN36" s="1283"/>
      <c r="EMO36" s="1284"/>
      <c r="EMP36" s="1285"/>
      <c r="EMQ36" s="1284"/>
      <c r="EMR36" s="1284"/>
      <c r="EMS36" s="1284"/>
      <c r="EMT36" s="1284"/>
      <c r="EMU36" s="1286"/>
      <c r="EMV36" s="953"/>
      <c r="EMW36" s="1282"/>
      <c r="EMX36" s="1283"/>
      <c r="EMY36" s="1284"/>
      <c r="EMZ36" s="1285"/>
      <c r="ENA36" s="1284"/>
      <c r="ENB36" s="1284"/>
      <c r="ENC36" s="1284"/>
      <c r="END36" s="1284"/>
      <c r="ENE36" s="1286"/>
      <c r="ENF36" s="953"/>
      <c r="ENG36" s="1282"/>
      <c r="ENH36" s="1283"/>
      <c r="ENI36" s="1284"/>
      <c r="ENJ36" s="1285"/>
      <c r="ENK36" s="1284"/>
      <c r="ENL36" s="1284"/>
      <c r="ENM36" s="1284"/>
      <c r="ENN36" s="1284"/>
      <c r="ENO36" s="1286"/>
      <c r="ENP36" s="953"/>
      <c r="ENQ36" s="1282"/>
      <c r="ENR36" s="1283"/>
      <c r="ENS36" s="1284"/>
      <c r="ENT36" s="1285"/>
      <c r="ENU36" s="1284"/>
      <c r="ENV36" s="1284"/>
      <c r="ENW36" s="1284"/>
      <c r="ENX36" s="1284"/>
      <c r="ENY36" s="1286"/>
      <c r="ENZ36" s="953"/>
      <c r="EOA36" s="1282"/>
      <c r="EOB36" s="1283"/>
      <c r="EOC36" s="1284"/>
      <c r="EOD36" s="1285"/>
      <c r="EOE36" s="1284"/>
      <c r="EOF36" s="1284"/>
      <c r="EOG36" s="1284"/>
      <c r="EOH36" s="1284"/>
      <c r="EOI36" s="1286"/>
      <c r="EOJ36" s="953"/>
      <c r="EOK36" s="1282"/>
      <c r="EOL36" s="1283"/>
      <c r="EOM36" s="1284"/>
      <c r="EON36" s="1285"/>
      <c r="EOO36" s="1284"/>
      <c r="EOP36" s="1284"/>
      <c r="EOQ36" s="1284"/>
      <c r="EOR36" s="1284"/>
      <c r="EOS36" s="1286"/>
      <c r="EOT36" s="953"/>
      <c r="EOU36" s="1282"/>
      <c r="EOV36" s="1283"/>
      <c r="EOW36" s="1284"/>
      <c r="EOX36" s="1285"/>
      <c r="EOY36" s="1284"/>
      <c r="EOZ36" s="1284"/>
      <c r="EPA36" s="1284"/>
      <c r="EPB36" s="1284"/>
      <c r="EPC36" s="1286"/>
      <c r="EPD36" s="953"/>
      <c r="EPE36" s="1282"/>
      <c r="EPF36" s="1283"/>
      <c r="EPG36" s="1284"/>
      <c r="EPH36" s="1285"/>
      <c r="EPI36" s="1284"/>
      <c r="EPJ36" s="1284"/>
      <c r="EPK36" s="1284"/>
      <c r="EPL36" s="1284"/>
      <c r="EPM36" s="1286"/>
      <c r="EPN36" s="953"/>
      <c r="EPO36" s="1282"/>
      <c r="EPP36" s="1283"/>
      <c r="EPQ36" s="1284"/>
      <c r="EPR36" s="1285"/>
      <c r="EPS36" s="1284"/>
      <c r="EPT36" s="1284"/>
      <c r="EPU36" s="1284"/>
      <c r="EPV36" s="1284"/>
      <c r="EPW36" s="1286"/>
      <c r="EPX36" s="953"/>
      <c r="EPY36" s="1282"/>
      <c r="EPZ36" s="1283"/>
      <c r="EQA36" s="1284"/>
      <c r="EQB36" s="1285"/>
      <c r="EQC36" s="1284"/>
      <c r="EQD36" s="1284"/>
      <c r="EQE36" s="1284"/>
      <c r="EQF36" s="1284"/>
      <c r="EQG36" s="1286"/>
      <c r="EQH36" s="953"/>
      <c r="EQI36" s="1282"/>
      <c r="EQJ36" s="1283"/>
      <c r="EQK36" s="1284"/>
      <c r="EQL36" s="1285"/>
      <c r="EQM36" s="1284"/>
      <c r="EQN36" s="1284"/>
      <c r="EQO36" s="1284"/>
      <c r="EQP36" s="1284"/>
      <c r="EQQ36" s="1286"/>
      <c r="EQR36" s="953"/>
      <c r="EQS36" s="1282"/>
      <c r="EQT36" s="1283"/>
      <c r="EQU36" s="1284"/>
      <c r="EQV36" s="1285"/>
      <c r="EQW36" s="1284"/>
      <c r="EQX36" s="1284"/>
      <c r="EQY36" s="1284"/>
      <c r="EQZ36" s="1284"/>
      <c r="ERA36" s="1286"/>
      <c r="ERB36" s="953"/>
      <c r="ERC36" s="1282"/>
      <c r="ERD36" s="1283"/>
      <c r="ERE36" s="1284"/>
      <c r="ERF36" s="1285"/>
      <c r="ERG36" s="1284"/>
      <c r="ERH36" s="1284"/>
      <c r="ERI36" s="1284"/>
      <c r="ERJ36" s="1284"/>
      <c r="ERK36" s="1286"/>
      <c r="ERL36" s="953"/>
      <c r="ERM36" s="1282"/>
      <c r="ERN36" s="1283"/>
      <c r="ERO36" s="1284"/>
      <c r="ERP36" s="1285"/>
      <c r="ERQ36" s="1284"/>
      <c r="ERR36" s="1284"/>
      <c r="ERS36" s="1284"/>
      <c r="ERT36" s="1284"/>
      <c r="ERU36" s="1286"/>
      <c r="ERV36" s="953"/>
      <c r="ERW36" s="1282"/>
      <c r="ERX36" s="1283"/>
      <c r="ERY36" s="1284"/>
      <c r="ERZ36" s="1285"/>
      <c r="ESA36" s="1284"/>
      <c r="ESB36" s="1284"/>
      <c r="ESC36" s="1284"/>
      <c r="ESD36" s="1284"/>
      <c r="ESE36" s="1286"/>
      <c r="ESF36" s="953"/>
      <c r="ESG36" s="1282"/>
      <c r="ESH36" s="1283"/>
      <c r="ESI36" s="1284"/>
      <c r="ESJ36" s="1285"/>
      <c r="ESK36" s="1284"/>
      <c r="ESL36" s="1284"/>
      <c r="ESM36" s="1284"/>
      <c r="ESN36" s="1284"/>
      <c r="ESO36" s="1286"/>
      <c r="ESP36" s="953"/>
      <c r="ESQ36" s="1282"/>
      <c r="ESR36" s="1283"/>
      <c r="ESS36" s="1284"/>
      <c r="EST36" s="1285"/>
      <c r="ESU36" s="1284"/>
      <c r="ESV36" s="1284"/>
      <c r="ESW36" s="1284"/>
      <c r="ESX36" s="1284"/>
      <c r="ESY36" s="1286"/>
      <c r="ESZ36" s="953"/>
      <c r="ETA36" s="1282"/>
      <c r="ETB36" s="1283"/>
      <c r="ETC36" s="1284"/>
      <c r="ETD36" s="1285"/>
      <c r="ETE36" s="1284"/>
      <c r="ETF36" s="1284"/>
      <c r="ETG36" s="1284"/>
      <c r="ETH36" s="1284"/>
      <c r="ETI36" s="1286"/>
      <c r="ETJ36" s="953"/>
      <c r="ETK36" s="1282"/>
      <c r="ETL36" s="1283"/>
      <c r="ETM36" s="1284"/>
      <c r="ETN36" s="1285"/>
      <c r="ETO36" s="1284"/>
      <c r="ETP36" s="1284"/>
      <c r="ETQ36" s="1284"/>
      <c r="ETR36" s="1284"/>
      <c r="ETS36" s="1286"/>
      <c r="ETT36" s="953"/>
      <c r="ETU36" s="1282"/>
      <c r="ETV36" s="1283"/>
      <c r="ETW36" s="1284"/>
      <c r="ETX36" s="1285"/>
      <c r="ETY36" s="1284"/>
      <c r="ETZ36" s="1284"/>
      <c r="EUA36" s="1284"/>
      <c r="EUB36" s="1284"/>
      <c r="EUC36" s="1286"/>
      <c r="EUD36" s="953"/>
      <c r="EUE36" s="1282"/>
      <c r="EUF36" s="1283"/>
      <c r="EUG36" s="1284"/>
      <c r="EUH36" s="1285"/>
      <c r="EUI36" s="1284"/>
      <c r="EUJ36" s="1284"/>
      <c r="EUK36" s="1284"/>
      <c r="EUL36" s="1284"/>
      <c r="EUM36" s="1286"/>
      <c r="EUN36" s="953"/>
      <c r="EUO36" s="1282"/>
      <c r="EUP36" s="1283"/>
      <c r="EUQ36" s="1284"/>
      <c r="EUR36" s="1285"/>
      <c r="EUS36" s="1284"/>
      <c r="EUT36" s="1284"/>
      <c r="EUU36" s="1284"/>
      <c r="EUV36" s="1284"/>
      <c r="EUW36" s="1286"/>
      <c r="EUX36" s="953"/>
      <c r="EUY36" s="1282"/>
      <c r="EUZ36" s="1283"/>
      <c r="EVA36" s="1284"/>
      <c r="EVB36" s="1285"/>
      <c r="EVC36" s="1284"/>
      <c r="EVD36" s="1284"/>
      <c r="EVE36" s="1284"/>
      <c r="EVF36" s="1284"/>
      <c r="EVG36" s="1286"/>
      <c r="EVH36" s="953"/>
      <c r="EVI36" s="1282"/>
      <c r="EVJ36" s="1283"/>
      <c r="EVK36" s="1284"/>
      <c r="EVL36" s="1285"/>
      <c r="EVM36" s="1284"/>
      <c r="EVN36" s="1284"/>
      <c r="EVO36" s="1284"/>
      <c r="EVP36" s="1284"/>
      <c r="EVQ36" s="1286"/>
      <c r="EVR36" s="953"/>
      <c r="EVS36" s="1282"/>
      <c r="EVT36" s="1283"/>
      <c r="EVU36" s="1284"/>
      <c r="EVV36" s="1285"/>
      <c r="EVW36" s="1284"/>
      <c r="EVX36" s="1284"/>
      <c r="EVY36" s="1284"/>
      <c r="EVZ36" s="1284"/>
      <c r="EWA36" s="1286"/>
      <c r="EWB36" s="953"/>
      <c r="EWC36" s="1282"/>
      <c r="EWD36" s="1283"/>
      <c r="EWE36" s="1284"/>
      <c r="EWF36" s="1285"/>
      <c r="EWG36" s="1284"/>
      <c r="EWH36" s="1284"/>
      <c r="EWI36" s="1284"/>
      <c r="EWJ36" s="1284"/>
      <c r="EWK36" s="1286"/>
      <c r="EWL36" s="953"/>
      <c r="EWM36" s="1282"/>
      <c r="EWN36" s="1283"/>
      <c r="EWO36" s="1284"/>
      <c r="EWP36" s="1285"/>
      <c r="EWQ36" s="1284"/>
      <c r="EWR36" s="1284"/>
      <c r="EWS36" s="1284"/>
      <c r="EWT36" s="1284"/>
      <c r="EWU36" s="1286"/>
      <c r="EWV36" s="953"/>
      <c r="EWW36" s="1282"/>
      <c r="EWX36" s="1283"/>
      <c r="EWY36" s="1284"/>
      <c r="EWZ36" s="1285"/>
      <c r="EXA36" s="1284"/>
      <c r="EXB36" s="1284"/>
      <c r="EXC36" s="1284"/>
      <c r="EXD36" s="1284"/>
      <c r="EXE36" s="1286"/>
      <c r="EXF36" s="953"/>
      <c r="EXG36" s="1282"/>
      <c r="EXH36" s="1283"/>
      <c r="EXI36" s="1284"/>
      <c r="EXJ36" s="1285"/>
      <c r="EXK36" s="1284"/>
      <c r="EXL36" s="1284"/>
      <c r="EXM36" s="1284"/>
      <c r="EXN36" s="1284"/>
      <c r="EXO36" s="1286"/>
      <c r="EXP36" s="953"/>
      <c r="EXQ36" s="1282"/>
      <c r="EXR36" s="1283"/>
      <c r="EXS36" s="1284"/>
      <c r="EXT36" s="1285"/>
      <c r="EXU36" s="1284"/>
      <c r="EXV36" s="1284"/>
      <c r="EXW36" s="1284"/>
      <c r="EXX36" s="1284"/>
      <c r="EXY36" s="1286"/>
      <c r="EXZ36" s="953"/>
      <c r="EYA36" s="1282"/>
      <c r="EYB36" s="1283"/>
      <c r="EYC36" s="1284"/>
      <c r="EYD36" s="1285"/>
      <c r="EYE36" s="1284"/>
      <c r="EYF36" s="1284"/>
      <c r="EYG36" s="1284"/>
      <c r="EYH36" s="1284"/>
      <c r="EYI36" s="1286"/>
      <c r="EYJ36" s="953"/>
      <c r="EYK36" s="1282"/>
      <c r="EYL36" s="1283"/>
      <c r="EYM36" s="1284"/>
      <c r="EYN36" s="1285"/>
      <c r="EYO36" s="1284"/>
      <c r="EYP36" s="1284"/>
      <c r="EYQ36" s="1284"/>
      <c r="EYR36" s="1284"/>
      <c r="EYS36" s="1286"/>
      <c r="EYT36" s="953"/>
      <c r="EYU36" s="1282"/>
      <c r="EYV36" s="1283"/>
      <c r="EYW36" s="1284"/>
      <c r="EYX36" s="1285"/>
      <c r="EYY36" s="1284"/>
      <c r="EYZ36" s="1284"/>
      <c r="EZA36" s="1284"/>
      <c r="EZB36" s="1284"/>
      <c r="EZC36" s="1286"/>
      <c r="EZD36" s="953"/>
      <c r="EZE36" s="1282"/>
      <c r="EZF36" s="1283"/>
      <c r="EZG36" s="1284"/>
      <c r="EZH36" s="1285"/>
      <c r="EZI36" s="1284"/>
      <c r="EZJ36" s="1284"/>
      <c r="EZK36" s="1284"/>
      <c r="EZL36" s="1284"/>
      <c r="EZM36" s="1286"/>
      <c r="EZN36" s="953"/>
      <c r="EZO36" s="1282"/>
      <c r="EZP36" s="1283"/>
      <c r="EZQ36" s="1284"/>
      <c r="EZR36" s="1285"/>
      <c r="EZS36" s="1284"/>
      <c r="EZT36" s="1284"/>
      <c r="EZU36" s="1284"/>
      <c r="EZV36" s="1284"/>
      <c r="EZW36" s="1286"/>
      <c r="EZX36" s="953"/>
      <c r="EZY36" s="1282"/>
      <c r="EZZ36" s="1283"/>
      <c r="FAA36" s="1284"/>
      <c r="FAB36" s="1285"/>
      <c r="FAC36" s="1284"/>
      <c r="FAD36" s="1284"/>
      <c r="FAE36" s="1284"/>
      <c r="FAF36" s="1284"/>
      <c r="FAG36" s="1286"/>
      <c r="FAH36" s="953"/>
      <c r="FAI36" s="1282"/>
      <c r="FAJ36" s="1283"/>
      <c r="FAK36" s="1284"/>
      <c r="FAL36" s="1285"/>
      <c r="FAM36" s="1284"/>
      <c r="FAN36" s="1284"/>
      <c r="FAO36" s="1284"/>
      <c r="FAP36" s="1284"/>
      <c r="FAQ36" s="1286"/>
      <c r="FAR36" s="953"/>
      <c r="FAS36" s="1282"/>
      <c r="FAT36" s="1283"/>
      <c r="FAU36" s="1284"/>
      <c r="FAV36" s="1285"/>
      <c r="FAW36" s="1284"/>
      <c r="FAX36" s="1284"/>
      <c r="FAY36" s="1284"/>
      <c r="FAZ36" s="1284"/>
      <c r="FBA36" s="1286"/>
      <c r="FBB36" s="953"/>
      <c r="FBC36" s="1282"/>
      <c r="FBD36" s="1283"/>
      <c r="FBE36" s="1284"/>
      <c r="FBF36" s="1285"/>
      <c r="FBG36" s="1284"/>
      <c r="FBH36" s="1284"/>
      <c r="FBI36" s="1284"/>
      <c r="FBJ36" s="1284"/>
      <c r="FBK36" s="1286"/>
      <c r="FBL36" s="953"/>
      <c r="FBM36" s="1282"/>
      <c r="FBN36" s="1283"/>
      <c r="FBO36" s="1284"/>
      <c r="FBP36" s="1285"/>
      <c r="FBQ36" s="1284"/>
      <c r="FBR36" s="1284"/>
      <c r="FBS36" s="1284"/>
      <c r="FBT36" s="1284"/>
      <c r="FBU36" s="1286"/>
      <c r="FBV36" s="953"/>
      <c r="FBW36" s="1282"/>
      <c r="FBX36" s="1283"/>
      <c r="FBY36" s="1284"/>
      <c r="FBZ36" s="1285"/>
      <c r="FCA36" s="1284"/>
      <c r="FCB36" s="1284"/>
      <c r="FCC36" s="1284"/>
      <c r="FCD36" s="1284"/>
      <c r="FCE36" s="1286"/>
      <c r="FCF36" s="953"/>
      <c r="FCG36" s="1282"/>
      <c r="FCH36" s="1283"/>
      <c r="FCI36" s="1284"/>
      <c r="FCJ36" s="1285"/>
      <c r="FCK36" s="1284"/>
      <c r="FCL36" s="1284"/>
      <c r="FCM36" s="1284"/>
      <c r="FCN36" s="1284"/>
      <c r="FCO36" s="1286"/>
      <c r="FCP36" s="953"/>
      <c r="FCQ36" s="1282"/>
      <c r="FCR36" s="1283"/>
      <c r="FCS36" s="1284"/>
      <c r="FCT36" s="1285"/>
      <c r="FCU36" s="1284"/>
      <c r="FCV36" s="1284"/>
      <c r="FCW36" s="1284"/>
      <c r="FCX36" s="1284"/>
      <c r="FCY36" s="1286"/>
      <c r="FCZ36" s="953"/>
      <c r="FDA36" s="1282"/>
      <c r="FDB36" s="1283"/>
      <c r="FDC36" s="1284"/>
      <c r="FDD36" s="1285"/>
      <c r="FDE36" s="1284"/>
      <c r="FDF36" s="1284"/>
      <c r="FDG36" s="1284"/>
      <c r="FDH36" s="1284"/>
      <c r="FDI36" s="1286"/>
      <c r="FDJ36" s="953"/>
      <c r="FDK36" s="1282"/>
      <c r="FDL36" s="1283"/>
      <c r="FDM36" s="1284"/>
      <c r="FDN36" s="1285"/>
      <c r="FDO36" s="1284"/>
      <c r="FDP36" s="1284"/>
      <c r="FDQ36" s="1284"/>
      <c r="FDR36" s="1284"/>
      <c r="FDS36" s="1286"/>
      <c r="FDT36" s="953"/>
      <c r="FDU36" s="1282"/>
      <c r="FDV36" s="1283"/>
      <c r="FDW36" s="1284"/>
      <c r="FDX36" s="1285"/>
      <c r="FDY36" s="1284"/>
      <c r="FDZ36" s="1284"/>
      <c r="FEA36" s="1284"/>
      <c r="FEB36" s="1284"/>
      <c r="FEC36" s="1286"/>
      <c r="FED36" s="953"/>
      <c r="FEE36" s="1282"/>
      <c r="FEF36" s="1283"/>
      <c r="FEG36" s="1284"/>
      <c r="FEH36" s="1285"/>
      <c r="FEI36" s="1284"/>
      <c r="FEJ36" s="1284"/>
      <c r="FEK36" s="1284"/>
      <c r="FEL36" s="1284"/>
      <c r="FEM36" s="1286"/>
      <c r="FEN36" s="953"/>
      <c r="FEO36" s="1282"/>
      <c r="FEP36" s="1283"/>
      <c r="FEQ36" s="1284"/>
      <c r="FER36" s="1285"/>
      <c r="FES36" s="1284"/>
      <c r="FET36" s="1284"/>
      <c r="FEU36" s="1284"/>
      <c r="FEV36" s="1284"/>
      <c r="FEW36" s="1286"/>
      <c r="FEX36" s="953"/>
      <c r="FEY36" s="1282"/>
      <c r="FEZ36" s="1283"/>
      <c r="FFA36" s="1284"/>
      <c r="FFB36" s="1285"/>
      <c r="FFC36" s="1284"/>
      <c r="FFD36" s="1284"/>
      <c r="FFE36" s="1284"/>
      <c r="FFF36" s="1284"/>
      <c r="FFG36" s="1286"/>
      <c r="FFH36" s="953"/>
      <c r="FFI36" s="1282"/>
      <c r="FFJ36" s="1283"/>
      <c r="FFK36" s="1284"/>
      <c r="FFL36" s="1285"/>
      <c r="FFM36" s="1284"/>
      <c r="FFN36" s="1284"/>
      <c r="FFO36" s="1284"/>
      <c r="FFP36" s="1284"/>
      <c r="FFQ36" s="1286"/>
      <c r="FFR36" s="953"/>
      <c r="FFS36" s="1282"/>
      <c r="FFT36" s="1283"/>
      <c r="FFU36" s="1284"/>
      <c r="FFV36" s="1285"/>
      <c r="FFW36" s="1284"/>
      <c r="FFX36" s="1284"/>
      <c r="FFY36" s="1284"/>
      <c r="FFZ36" s="1284"/>
      <c r="FGA36" s="1286"/>
      <c r="FGB36" s="953"/>
      <c r="FGC36" s="1282"/>
      <c r="FGD36" s="1283"/>
      <c r="FGE36" s="1284"/>
      <c r="FGF36" s="1285"/>
      <c r="FGG36" s="1284"/>
      <c r="FGH36" s="1284"/>
      <c r="FGI36" s="1284"/>
      <c r="FGJ36" s="1284"/>
      <c r="FGK36" s="1286"/>
      <c r="FGL36" s="953"/>
      <c r="FGM36" s="1282"/>
      <c r="FGN36" s="1283"/>
      <c r="FGO36" s="1284"/>
      <c r="FGP36" s="1285"/>
      <c r="FGQ36" s="1284"/>
      <c r="FGR36" s="1284"/>
      <c r="FGS36" s="1284"/>
      <c r="FGT36" s="1284"/>
      <c r="FGU36" s="1286"/>
      <c r="FGV36" s="953"/>
      <c r="FGW36" s="1282"/>
      <c r="FGX36" s="1283"/>
      <c r="FGY36" s="1284"/>
      <c r="FGZ36" s="1285"/>
      <c r="FHA36" s="1284"/>
      <c r="FHB36" s="1284"/>
      <c r="FHC36" s="1284"/>
      <c r="FHD36" s="1284"/>
      <c r="FHE36" s="1286"/>
      <c r="FHF36" s="953"/>
      <c r="FHG36" s="1282"/>
      <c r="FHH36" s="1283"/>
      <c r="FHI36" s="1284"/>
      <c r="FHJ36" s="1285"/>
      <c r="FHK36" s="1284"/>
      <c r="FHL36" s="1284"/>
      <c r="FHM36" s="1284"/>
      <c r="FHN36" s="1284"/>
      <c r="FHO36" s="1286"/>
      <c r="FHP36" s="953"/>
      <c r="FHQ36" s="1282"/>
      <c r="FHR36" s="1283"/>
      <c r="FHS36" s="1284"/>
      <c r="FHT36" s="1285"/>
      <c r="FHU36" s="1284"/>
      <c r="FHV36" s="1284"/>
      <c r="FHW36" s="1284"/>
      <c r="FHX36" s="1284"/>
      <c r="FHY36" s="1286"/>
      <c r="FHZ36" s="953"/>
      <c r="FIA36" s="1282"/>
      <c r="FIB36" s="1283"/>
      <c r="FIC36" s="1284"/>
      <c r="FID36" s="1285"/>
      <c r="FIE36" s="1284"/>
      <c r="FIF36" s="1284"/>
      <c r="FIG36" s="1284"/>
      <c r="FIH36" s="1284"/>
      <c r="FII36" s="1286"/>
      <c r="FIJ36" s="953"/>
      <c r="FIK36" s="1282"/>
      <c r="FIL36" s="1283"/>
      <c r="FIM36" s="1284"/>
      <c r="FIN36" s="1285"/>
      <c r="FIO36" s="1284"/>
      <c r="FIP36" s="1284"/>
      <c r="FIQ36" s="1284"/>
      <c r="FIR36" s="1284"/>
      <c r="FIS36" s="1286"/>
      <c r="FIT36" s="953"/>
      <c r="FIU36" s="1282"/>
      <c r="FIV36" s="1283"/>
      <c r="FIW36" s="1284"/>
      <c r="FIX36" s="1285"/>
      <c r="FIY36" s="1284"/>
      <c r="FIZ36" s="1284"/>
      <c r="FJA36" s="1284"/>
      <c r="FJB36" s="1284"/>
      <c r="FJC36" s="1286"/>
      <c r="FJD36" s="953"/>
      <c r="FJE36" s="1282"/>
      <c r="FJF36" s="1283"/>
      <c r="FJG36" s="1284"/>
      <c r="FJH36" s="1285"/>
      <c r="FJI36" s="1284"/>
      <c r="FJJ36" s="1284"/>
      <c r="FJK36" s="1284"/>
      <c r="FJL36" s="1284"/>
      <c r="FJM36" s="1286"/>
      <c r="FJN36" s="953"/>
      <c r="FJO36" s="1282"/>
      <c r="FJP36" s="1283"/>
      <c r="FJQ36" s="1284"/>
      <c r="FJR36" s="1285"/>
      <c r="FJS36" s="1284"/>
      <c r="FJT36" s="1284"/>
      <c r="FJU36" s="1284"/>
      <c r="FJV36" s="1284"/>
      <c r="FJW36" s="1286"/>
      <c r="FJX36" s="953"/>
      <c r="FJY36" s="1282"/>
      <c r="FJZ36" s="1283"/>
      <c r="FKA36" s="1284"/>
      <c r="FKB36" s="1285"/>
      <c r="FKC36" s="1284"/>
      <c r="FKD36" s="1284"/>
      <c r="FKE36" s="1284"/>
      <c r="FKF36" s="1284"/>
      <c r="FKG36" s="1286"/>
      <c r="FKH36" s="953"/>
      <c r="FKI36" s="1282"/>
      <c r="FKJ36" s="1283"/>
      <c r="FKK36" s="1284"/>
      <c r="FKL36" s="1285"/>
      <c r="FKM36" s="1284"/>
      <c r="FKN36" s="1284"/>
      <c r="FKO36" s="1284"/>
      <c r="FKP36" s="1284"/>
      <c r="FKQ36" s="1286"/>
      <c r="FKR36" s="953"/>
      <c r="FKS36" s="1282"/>
      <c r="FKT36" s="1283"/>
      <c r="FKU36" s="1284"/>
      <c r="FKV36" s="1285"/>
      <c r="FKW36" s="1284"/>
      <c r="FKX36" s="1284"/>
      <c r="FKY36" s="1284"/>
      <c r="FKZ36" s="1284"/>
      <c r="FLA36" s="1286"/>
      <c r="FLB36" s="953"/>
      <c r="FLC36" s="1282"/>
      <c r="FLD36" s="1283"/>
      <c r="FLE36" s="1284"/>
      <c r="FLF36" s="1285"/>
      <c r="FLG36" s="1284"/>
      <c r="FLH36" s="1284"/>
      <c r="FLI36" s="1284"/>
      <c r="FLJ36" s="1284"/>
      <c r="FLK36" s="1286"/>
      <c r="FLL36" s="953"/>
      <c r="FLM36" s="1282"/>
      <c r="FLN36" s="1283"/>
      <c r="FLO36" s="1284"/>
      <c r="FLP36" s="1285"/>
      <c r="FLQ36" s="1284"/>
      <c r="FLR36" s="1284"/>
      <c r="FLS36" s="1284"/>
      <c r="FLT36" s="1284"/>
      <c r="FLU36" s="1286"/>
      <c r="FLV36" s="953"/>
      <c r="FLW36" s="1282"/>
      <c r="FLX36" s="1283"/>
      <c r="FLY36" s="1284"/>
      <c r="FLZ36" s="1285"/>
      <c r="FMA36" s="1284"/>
      <c r="FMB36" s="1284"/>
      <c r="FMC36" s="1284"/>
      <c r="FMD36" s="1284"/>
      <c r="FME36" s="1286"/>
      <c r="FMF36" s="953"/>
      <c r="FMG36" s="1282"/>
      <c r="FMH36" s="1283"/>
      <c r="FMI36" s="1284"/>
      <c r="FMJ36" s="1285"/>
      <c r="FMK36" s="1284"/>
      <c r="FML36" s="1284"/>
      <c r="FMM36" s="1284"/>
      <c r="FMN36" s="1284"/>
      <c r="FMO36" s="1286"/>
      <c r="FMP36" s="953"/>
      <c r="FMQ36" s="1282"/>
      <c r="FMR36" s="1283"/>
      <c r="FMS36" s="1284"/>
      <c r="FMT36" s="1285"/>
      <c r="FMU36" s="1284"/>
      <c r="FMV36" s="1284"/>
      <c r="FMW36" s="1284"/>
      <c r="FMX36" s="1284"/>
      <c r="FMY36" s="1286"/>
      <c r="FMZ36" s="953"/>
      <c r="FNA36" s="1282"/>
      <c r="FNB36" s="1283"/>
      <c r="FNC36" s="1284"/>
      <c r="FND36" s="1285"/>
      <c r="FNE36" s="1284"/>
      <c r="FNF36" s="1284"/>
      <c r="FNG36" s="1284"/>
      <c r="FNH36" s="1284"/>
      <c r="FNI36" s="1286"/>
      <c r="FNJ36" s="953"/>
      <c r="FNK36" s="1282"/>
      <c r="FNL36" s="1283"/>
      <c r="FNM36" s="1284"/>
      <c r="FNN36" s="1285"/>
      <c r="FNO36" s="1284"/>
      <c r="FNP36" s="1284"/>
      <c r="FNQ36" s="1284"/>
      <c r="FNR36" s="1284"/>
      <c r="FNS36" s="1286"/>
      <c r="FNT36" s="953"/>
      <c r="FNU36" s="1282"/>
      <c r="FNV36" s="1283"/>
      <c r="FNW36" s="1284"/>
      <c r="FNX36" s="1285"/>
      <c r="FNY36" s="1284"/>
      <c r="FNZ36" s="1284"/>
      <c r="FOA36" s="1284"/>
      <c r="FOB36" s="1284"/>
      <c r="FOC36" s="1286"/>
      <c r="FOD36" s="953"/>
      <c r="FOE36" s="1282"/>
      <c r="FOF36" s="1283"/>
      <c r="FOG36" s="1284"/>
      <c r="FOH36" s="1285"/>
      <c r="FOI36" s="1284"/>
      <c r="FOJ36" s="1284"/>
      <c r="FOK36" s="1284"/>
      <c r="FOL36" s="1284"/>
      <c r="FOM36" s="1286"/>
      <c r="FON36" s="953"/>
      <c r="FOO36" s="1282"/>
      <c r="FOP36" s="1283"/>
      <c r="FOQ36" s="1284"/>
      <c r="FOR36" s="1285"/>
      <c r="FOS36" s="1284"/>
      <c r="FOT36" s="1284"/>
      <c r="FOU36" s="1284"/>
      <c r="FOV36" s="1284"/>
      <c r="FOW36" s="1286"/>
      <c r="FOX36" s="953"/>
      <c r="FOY36" s="1282"/>
      <c r="FOZ36" s="1283"/>
      <c r="FPA36" s="1284"/>
      <c r="FPB36" s="1285"/>
      <c r="FPC36" s="1284"/>
      <c r="FPD36" s="1284"/>
      <c r="FPE36" s="1284"/>
      <c r="FPF36" s="1284"/>
      <c r="FPG36" s="1286"/>
      <c r="FPH36" s="953"/>
      <c r="FPI36" s="1282"/>
      <c r="FPJ36" s="1283"/>
      <c r="FPK36" s="1284"/>
      <c r="FPL36" s="1285"/>
      <c r="FPM36" s="1284"/>
      <c r="FPN36" s="1284"/>
      <c r="FPO36" s="1284"/>
      <c r="FPP36" s="1284"/>
      <c r="FPQ36" s="1286"/>
      <c r="FPR36" s="953"/>
      <c r="FPS36" s="1282"/>
      <c r="FPT36" s="1283"/>
      <c r="FPU36" s="1284"/>
      <c r="FPV36" s="1285"/>
      <c r="FPW36" s="1284"/>
      <c r="FPX36" s="1284"/>
      <c r="FPY36" s="1284"/>
      <c r="FPZ36" s="1284"/>
      <c r="FQA36" s="1286"/>
      <c r="FQB36" s="953"/>
      <c r="FQC36" s="1282"/>
      <c r="FQD36" s="1283"/>
      <c r="FQE36" s="1284"/>
      <c r="FQF36" s="1285"/>
      <c r="FQG36" s="1284"/>
      <c r="FQH36" s="1284"/>
      <c r="FQI36" s="1284"/>
      <c r="FQJ36" s="1284"/>
      <c r="FQK36" s="1286"/>
      <c r="FQL36" s="953"/>
      <c r="FQM36" s="1282"/>
      <c r="FQN36" s="1283"/>
      <c r="FQO36" s="1284"/>
      <c r="FQP36" s="1285"/>
      <c r="FQQ36" s="1284"/>
      <c r="FQR36" s="1284"/>
      <c r="FQS36" s="1284"/>
      <c r="FQT36" s="1284"/>
      <c r="FQU36" s="1286"/>
      <c r="FQV36" s="953"/>
      <c r="FQW36" s="1282"/>
      <c r="FQX36" s="1283"/>
      <c r="FQY36" s="1284"/>
      <c r="FQZ36" s="1285"/>
      <c r="FRA36" s="1284"/>
      <c r="FRB36" s="1284"/>
      <c r="FRC36" s="1284"/>
      <c r="FRD36" s="1284"/>
      <c r="FRE36" s="1286"/>
      <c r="FRF36" s="953"/>
      <c r="FRG36" s="1282"/>
      <c r="FRH36" s="1283"/>
      <c r="FRI36" s="1284"/>
      <c r="FRJ36" s="1285"/>
      <c r="FRK36" s="1284"/>
      <c r="FRL36" s="1284"/>
      <c r="FRM36" s="1284"/>
      <c r="FRN36" s="1284"/>
      <c r="FRO36" s="1286"/>
      <c r="FRP36" s="953"/>
      <c r="FRQ36" s="1282"/>
      <c r="FRR36" s="1283"/>
      <c r="FRS36" s="1284"/>
      <c r="FRT36" s="1285"/>
      <c r="FRU36" s="1284"/>
      <c r="FRV36" s="1284"/>
      <c r="FRW36" s="1284"/>
      <c r="FRX36" s="1284"/>
      <c r="FRY36" s="1286"/>
      <c r="FRZ36" s="953"/>
      <c r="FSA36" s="1282"/>
      <c r="FSB36" s="1283"/>
      <c r="FSC36" s="1284"/>
      <c r="FSD36" s="1285"/>
      <c r="FSE36" s="1284"/>
      <c r="FSF36" s="1284"/>
      <c r="FSG36" s="1284"/>
      <c r="FSH36" s="1284"/>
      <c r="FSI36" s="1286"/>
      <c r="FSJ36" s="953"/>
      <c r="FSK36" s="1282"/>
      <c r="FSL36" s="1283"/>
      <c r="FSM36" s="1284"/>
      <c r="FSN36" s="1285"/>
      <c r="FSO36" s="1284"/>
      <c r="FSP36" s="1284"/>
      <c r="FSQ36" s="1284"/>
      <c r="FSR36" s="1284"/>
      <c r="FSS36" s="1286"/>
      <c r="FST36" s="953"/>
      <c r="FSU36" s="1282"/>
      <c r="FSV36" s="1283"/>
      <c r="FSW36" s="1284"/>
      <c r="FSX36" s="1285"/>
      <c r="FSY36" s="1284"/>
      <c r="FSZ36" s="1284"/>
      <c r="FTA36" s="1284"/>
      <c r="FTB36" s="1284"/>
      <c r="FTC36" s="1286"/>
      <c r="FTD36" s="953"/>
      <c r="FTE36" s="1282"/>
      <c r="FTF36" s="1283"/>
      <c r="FTG36" s="1284"/>
      <c r="FTH36" s="1285"/>
      <c r="FTI36" s="1284"/>
      <c r="FTJ36" s="1284"/>
      <c r="FTK36" s="1284"/>
      <c r="FTL36" s="1284"/>
      <c r="FTM36" s="1286"/>
      <c r="FTN36" s="953"/>
      <c r="FTO36" s="1282"/>
      <c r="FTP36" s="1283"/>
      <c r="FTQ36" s="1284"/>
      <c r="FTR36" s="1285"/>
      <c r="FTS36" s="1284"/>
      <c r="FTT36" s="1284"/>
      <c r="FTU36" s="1284"/>
      <c r="FTV36" s="1284"/>
      <c r="FTW36" s="1286"/>
      <c r="FTX36" s="953"/>
      <c r="FTY36" s="1282"/>
      <c r="FTZ36" s="1283"/>
      <c r="FUA36" s="1284"/>
      <c r="FUB36" s="1285"/>
      <c r="FUC36" s="1284"/>
      <c r="FUD36" s="1284"/>
      <c r="FUE36" s="1284"/>
      <c r="FUF36" s="1284"/>
      <c r="FUG36" s="1286"/>
      <c r="FUH36" s="953"/>
      <c r="FUI36" s="1282"/>
      <c r="FUJ36" s="1283"/>
      <c r="FUK36" s="1284"/>
      <c r="FUL36" s="1285"/>
      <c r="FUM36" s="1284"/>
      <c r="FUN36" s="1284"/>
      <c r="FUO36" s="1284"/>
      <c r="FUP36" s="1284"/>
      <c r="FUQ36" s="1286"/>
      <c r="FUR36" s="953"/>
      <c r="FUS36" s="1282"/>
      <c r="FUT36" s="1283"/>
      <c r="FUU36" s="1284"/>
      <c r="FUV36" s="1285"/>
      <c r="FUW36" s="1284"/>
      <c r="FUX36" s="1284"/>
      <c r="FUY36" s="1284"/>
      <c r="FUZ36" s="1284"/>
      <c r="FVA36" s="1286"/>
      <c r="FVB36" s="953"/>
      <c r="FVC36" s="1282"/>
      <c r="FVD36" s="1283"/>
      <c r="FVE36" s="1284"/>
      <c r="FVF36" s="1285"/>
      <c r="FVG36" s="1284"/>
      <c r="FVH36" s="1284"/>
      <c r="FVI36" s="1284"/>
      <c r="FVJ36" s="1284"/>
      <c r="FVK36" s="1286"/>
      <c r="FVL36" s="953"/>
      <c r="FVM36" s="1282"/>
      <c r="FVN36" s="1283"/>
      <c r="FVO36" s="1284"/>
      <c r="FVP36" s="1285"/>
      <c r="FVQ36" s="1284"/>
      <c r="FVR36" s="1284"/>
      <c r="FVS36" s="1284"/>
      <c r="FVT36" s="1284"/>
      <c r="FVU36" s="1286"/>
      <c r="FVV36" s="953"/>
      <c r="FVW36" s="1282"/>
      <c r="FVX36" s="1283"/>
      <c r="FVY36" s="1284"/>
      <c r="FVZ36" s="1285"/>
      <c r="FWA36" s="1284"/>
      <c r="FWB36" s="1284"/>
      <c r="FWC36" s="1284"/>
      <c r="FWD36" s="1284"/>
      <c r="FWE36" s="1286"/>
      <c r="FWF36" s="953"/>
      <c r="FWG36" s="1282"/>
      <c r="FWH36" s="1283"/>
      <c r="FWI36" s="1284"/>
      <c r="FWJ36" s="1285"/>
      <c r="FWK36" s="1284"/>
      <c r="FWL36" s="1284"/>
      <c r="FWM36" s="1284"/>
      <c r="FWN36" s="1284"/>
      <c r="FWO36" s="1286"/>
      <c r="FWP36" s="953"/>
      <c r="FWQ36" s="1282"/>
      <c r="FWR36" s="1283"/>
      <c r="FWS36" s="1284"/>
      <c r="FWT36" s="1285"/>
      <c r="FWU36" s="1284"/>
      <c r="FWV36" s="1284"/>
      <c r="FWW36" s="1284"/>
      <c r="FWX36" s="1284"/>
      <c r="FWY36" s="1286"/>
      <c r="FWZ36" s="953"/>
      <c r="FXA36" s="1282"/>
      <c r="FXB36" s="1283"/>
      <c r="FXC36" s="1284"/>
      <c r="FXD36" s="1285"/>
      <c r="FXE36" s="1284"/>
      <c r="FXF36" s="1284"/>
      <c r="FXG36" s="1284"/>
      <c r="FXH36" s="1284"/>
      <c r="FXI36" s="1286"/>
      <c r="FXJ36" s="953"/>
      <c r="FXK36" s="1282"/>
      <c r="FXL36" s="1283"/>
      <c r="FXM36" s="1284"/>
      <c r="FXN36" s="1285"/>
      <c r="FXO36" s="1284"/>
      <c r="FXP36" s="1284"/>
      <c r="FXQ36" s="1284"/>
      <c r="FXR36" s="1284"/>
      <c r="FXS36" s="1286"/>
      <c r="FXT36" s="953"/>
      <c r="FXU36" s="1282"/>
      <c r="FXV36" s="1283"/>
      <c r="FXW36" s="1284"/>
      <c r="FXX36" s="1285"/>
      <c r="FXY36" s="1284"/>
      <c r="FXZ36" s="1284"/>
      <c r="FYA36" s="1284"/>
      <c r="FYB36" s="1284"/>
      <c r="FYC36" s="1286"/>
      <c r="FYD36" s="953"/>
      <c r="FYE36" s="1282"/>
      <c r="FYF36" s="1283"/>
      <c r="FYG36" s="1284"/>
      <c r="FYH36" s="1285"/>
      <c r="FYI36" s="1284"/>
      <c r="FYJ36" s="1284"/>
      <c r="FYK36" s="1284"/>
      <c r="FYL36" s="1284"/>
      <c r="FYM36" s="1286"/>
      <c r="FYN36" s="953"/>
      <c r="FYO36" s="1282"/>
      <c r="FYP36" s="1283"/>
      <c r="FYQ36" s="1284"/>
      <c r="FYR36" s="1285"/>
      <c r="FYS36" s="1284"/>
      <c r="FYT36" s="1284"/>
      <c r="FYU36" s="1284"/>
      <c r="FYV36" s="1284"/>
      <c r="FYW36" s="1286"/>
      <c r="FYX36" s="953"/>
      <c r="FYY36" s="1282"/>
      <c r="FYZ36" s="1283"/>
      <c r="FZA36" s="1284"/>
      <c r="FZB36" s="1285"/>
      <c r="FZC36" s="1284"/>
      <c r="FZD36" s="1284"/>
      <c r="FZE36" s="1284"/>
      <c r="FZF36" s="1284"/>
      <c r="FZG36" s="1286"/>
      <c r="FZH36" s="953"/>
      <c r="FZI36" s="1282"/>
      <c r="FZJ36" s="1283"/>
      <c r="FZK36" s="1284"/>
      <c r="FZL36" s="1285"/>
      <c r="FZM36" s="1284"/>
      <c r="FZN36" s="1284"/>
      <c r="FZO36" s="1284"/>
      <c r="FZP36" s="1284"/>
      <c r="FZQ36" s="1286"/>
      <c r="FZR36" s="953"/>
      <c r="FZS36" s="1282"/>
      <c r="FZT36" s="1283"/>
      <c r="FZU36" s="1284"/>
      <c r="FZV36" s="1285"/>
      <c r="FZW36" s="1284"/>
      <c r="FZX36" s="1284"/>
      <c r="FZY36" s="1284"/>
      <c r="FZZ36" s="1284"/>
      <c r="GAA36" s="1286"/>
      <c r="GAB36" s="953"/>
      <c r="GAC36" s="1282"/>
      <c r="GAD36" s="1283"/>
      <c r="GAE36" s="1284"/>
      <c r="GAF36" s="1285"/>
      <c r="GAG36" s="1284"/>
      <c r="GAH36" s="1284"/>
      <c r="GAI36" s="1284"/>
      <c r="GAJ36" s="1284"/>
      <c r="GAK36" s="1286"/>
      <c r="GAL36" s="953"/>
      <c r="GAM36" s="1282"/>
      <c r="GAN36" s="1283"/>
      <c r="GAO36" s="1284"/>
      <c r="GAP36" s="1285"/>
      <c r="GAQ36" s="1284"/>
      <c r="GAR36" s="1284"/>
      <c r="GAS36" s="1284"/>
      <c r="GAT36" s="1284"/>
      <c r="GAU36" s="1286"/>
      <c r="GAV36" s="953"/>
      <c r="GAW36" s="1282"/>
      <c r="GAX36" s="1283"/>
      <c r="GAY36" s="1284"/>
      <c r="GAZ36" s="1285"/>
      <c r="GBA36" s="1284"/>
      <c r="GBB36" s="1284"/>
      <c r="GBC36" s="1284"/>
      <c r="GBD36" s="1284"/>
      <c r="GBE36" s="1286"/>
      <c r="GBF36" s="953"/>
      <c r="GBG36" s="1282"/>
      <c r="GBH36" s="1283"/>
      <c r="GBI36" s="1284"/>
      <c r="GBJ36" s="1285"/>
      <c r="GBK36" s="1284"/>
      <c r="GBL36" s="1284"/>
      <c r="GBM36" s="1284"/>
      <c r="GBN36" s="1284"/>
      <c r="GBO36" s="1286"/>
      <c r="GBP36" s="953"/>
      <c r="GBQ36" s="1282"/>
      <c r="GBR36" s="1283"/>
      <c r="GBS36" s="1284"/>
      <c r="GBT36" s="1285"/>
      <c r="GBU36" s="1284"/>
      <c r="GBV36" s="1284"/>
      <c r="GBW36" s="1284"/>
      <c r="GBX36" s="1284"/>
      <c r="GBY36" s="1286"/>
      <c r="GBZ36" s="953"/>
      <c r="GCA36" s="1282"/>
      <c r="GCB36" s="1283"/>
      <c r="GCC36" s="1284"/>
      <c r="GCD36" s="1285"/>
      <c r="GCE36" s="1284"/>
      <c r="GCF36" s="1284"/>
      <c r="GCG36" s="1284"/>
      <c r="GCH36" s="1284"/>
      <c r="GCI36" s="1286"/>
      <c r="GCJ36" s="953"/>
      <c r="GCK36" s="1282"/>
      <c r="GCL36" s="1283"/>
      <c r="GCM36" s="1284"/>
      <c r="GCN36" s="1285"/>
      <c r="GCO36" s="1284"/>
      <c r="GCP36" s="1284"/>
      <c r="GCQ36" s="1284"/>
      <c r="GCR36" s="1284"/>
      <c r="GCS36" s="1286"/>
      <c r="GCT36" s="953"/>
      <c r="GCU36" s="1282"/>
      <c r="GCV36" s="1283"/>
      <c r="GCW36" s="1284"/>
      <c r="GCX36" s="1285"/>
      <c r="GCY36" s="1284"/>
      <c r="GCZ36" s="1284"/>
      <c r="GDA36" s="1284"/>
      <c r="GDB36" s="1284"/>
      <c r="GDC36" s="1286"/>
      <c r="GDD36" s="953"/>
      <c r="GDE36" s="1282"/>
      <c r="GDF36" s="1283"/>
      <c r="GDG36" s="1284"/>
      <c r="GDH36" s="1285"/>
      <c r="GDI36" s="1284"/>
      <c r="GDJ36" s="1284"/>
      <c r="GDK36" s="1284"/>
      <c r="GDL36" s="1284"/>
      <c r="GDM36" s="1286"/>
      <c r="GDN36" s="953"/>
      <c r="GDO36" s="1282"/>
      <c r="GDP36" s="1283"/>
      <c r="GDQ36" s="1284"/>
      <c r="GDR36" s="1285"/>
      <c r="GDS36" s="1284"/>
      <c r="GDT36" s="1284"/>
      <c r="GDU36" s="1284"/>
      <c r="GDV36" s="1284"/>
      <c r="GDW36" s="1286"/>
      <c r="GDX36" s="953"/>
      <c r="GDY36" s="1282"/>
      <c r="GDZ36" s="1283"/>
      <c r="GEA36" s="1284"/>
      <c r="GEB36" s="1285"/>
      <c r="GEC36" s="1284"/>
      <c r="GED36" s="1284"/>
      <c r="GEE36" s="1284"/>
      <c r="GEF36" s="1284"/>
      <c r="GEG36" s="1286"/>
      <c r="GEH36" s="953"/>
      <c r="GEI36" s="1282"/>
      <c r="GEJ36" s="1283"/>
      <c r="GEK36" s="1284"/>
      <c r="GEL36" s="1285"/>
      <c r="GEM36" s="1284"/>
      <c r="GEN36" s="1284"/>
      <c r="GEO36" s="1284"/>
      <c r="GEP36" s="1284"/>
      <c r="GEQ36" s="1286"/>
      <c r="GER36" s="953"/>
      <c r="GES36" s="1282"/>
      <c r="GET36" s="1283"/>
      <c r="GEU36" s="1284"/>
      <c r="GEV36" s="1285"/>
      <c r="GEW36" s="1284"/>
      <c r="GEX36" s="1284"/>
      <c r="GEY36" s="1284"/>
      <c r="GEZ36" s="1284"/>
      <c r="GFA36" s="1286"/>
      <c r="GFB36" s="953"/>
      <c r="GFC36" s="1282"/>
      <c r="GFD36" s="1283"/>
      <c r="GFE36" s="1284"/>
      <c r="GFF36" s="1285"/>
      <c r="GFG36" s="1284"/>
      <c r="GFH36" s="1284"/>
      <c r="GFI36" s="1284"/>
      <c r="GFJ36" s="1284"/>
      <c r="GFK36" s="1286"/>
      <c r="GFL36" s="953"/>
      <c r="GFM36" s="1282"/>
      <c r="GFN36" s="1283"/>
      <c r="GFO36" s="1284"/>
      <c r="GFP36" s="1285"/>
      <c r="GFQ36" s="1284"/>
      <c r="GFR36" s="1284"/>
      <c r="GFS36" s="1284"/>
      <c r="GFT36" s="1284"/>
      <c r="GFU36" s="1286"/>
      <c r="GFV36" s="953"/>
      <c r="GFW36" s="1282"/>
      <c r="GFX36" s="1283"/>
      <c r="GFY36" s="1284"/>
      <c r="GFZ36" s="1285"/>
      <c r="GGA36" s="1284"/>
      <c r="GGB36" s="1284"/>
      <c r="GGC36" s="1284"/>
      <c r="GGD36" s="1284"/>
      <c r="GGE36" s="1286"/>
      <c r="GGF36" s="953"/>
      <c r="GGG36" s="1282"/>
      <c r="GGH36" s="1283"/>
      <c r="GGI36" s="1284"/>
      <c r="GGJ36" s="1285"/>
      <c r="GGK36" s="1284"/>
      <c r="GGL36" s="1284"/>
      <c r="GGM36" s="1284"/>
      <c r="GGN36" s="1284"/>
      <c r="GGO36" s="1286"/>
      <c r="GGP36" s="953"/>
      <c r="GGQ36" s="1282"/>
      <c r="GGR36" s="1283"/>
      <c r="GGS36" s="1284"/>
      <c r="GGT36" s="1285"/>
      <c r="GGU36" s="1284"/>
      <c r="GGV36" s="1284"/>
      <c r="GGW36" s="1284"/>
      <c r="GGX36" s="1284"/>
      <c r="GGY36" s="1286"/>
      <c r="GGZ36" s="953"/>
      <c r="GHA36" s="1282"/>
      <c r="GHB36" s="1283"/>
      <c r="GHC36" s="1284"/>
      <c r="GHD36" s="1285"/>
      <c r="GHE36" s="1284"/>
      <c r="GHF36" s="1284"/>
      <c r="GHG36" s="1284"/>
      <c r="GHH36" s="1284"/>
      <c r="GHI36" s="1286"/>
      <c r="GHJ36" s="953"/>
      <c r="GHK36" s="1282"/>
      <c r="GHL36" s="1283"/>
      <c r="GHM36" s="1284"/>
      <c r="GHN36" s="1285"/>
      <c r="GHO36" s="1284"/>
      <c r="GHP36" s="1284"/>
      <c r="GHQ36" s="1284"/>
      <c r="GHR36" s="1284"/>
      <c r="GHS36" s="1286"/>
      <c r="GHT36" s="953"/>
      <c r="GHU36" s="1282"/>
      <c r="GHV36" s="1283"/>
      <c r="GHW36" s="1284"/>
      <c r="GHX36" s="1285"/>
      <c r="GHY36" s="1284"/>
      <c r="GHZ36" s="1284"/>
      <c r="GIA36" s="1284"/>
      <c r="GIB36" s="1284"/>
      <c r="GIC36" s="1286"/>
      <c r="GID36" s="953"/>
      <c r="GIE36" s="1282"/>
      <c r="GIF36" s="1283"/>
      <c r="GIG36" s="1284"/>
      <c r="GIH36" s="1285"/>
      <c r="GII36" s="1284"/>
      <c r="GIJ36" s="1284"/>
      <c r="GIK36" s="1284"/>
      <c r="GIL36" s="1284"/>
      <c r="GIM36" s="1286"/>
      <c r="GIN36" s="953"/>
      <c r="GIO36" s="1282"/>
      <c r="GIP36" s="1283"/>
      <c r="GIQ36" s="1284"/>
      <c r="GIR36" s="1285"/>
      <c r="GIS36" s="1284"/>
      <c r="GIT36" s="1284"/>
      <c r="GIU36" s="1284"/>
      <c r="GIV36" s="1284"/>
      <c r="GIW36" s="1286"/>
      <c r="GIX36" s="953"/>
      <c r="GIY36" s="1282"/>
      <c r="GIZ36" s="1283"/>
      <c r="GJA36" s="1284"/>
      <c r="GJB36" s="1285"/>
      <c r="GJC36" s="1284"/>
      <c r="GJD36" s="1284"/>
      <c r="GJE36" s="1284"/>
      <c r="GJF36" s="1284"/>
      <c r="GJG36" s="1286"/>
      <c r="GJH36" s="953"/>
      <c r="GJI36" s="1282"/>
      <c r="GJJ36" s="1283"/>
      <c r="GJK36" s="1284"/>
      <c r="GJL36" s="1285"/>
      <c r="GJM36" s="1284"/>
      <c r="GJN36" s="1284"/>
      <c r="GJO36" s="1284"/>
      <c r="GJP36" s="1284"/>
      <c r="GJQ36" s="1286"/>
      <c r="GJR36" s="953"/>
      <c r="GJS36" s="1282"/>
      <c r="GJT36" s="1283"/>
      <c r="GJU36" s="1284"/>
      <c r="GJV36" s="1285"/>
      <c r="GJW36" s="1284"/>
      <c r="GJX36" s="1284"/>
      <c r="GJY36" s="1284"/>
      <c r="GJZ36" s="1284"/>
      <c r="GKA36" s="1286"/>
      <c r="GKB36" s="953"/>
      <c r="GKC36" s="1282"/>
      <c r="GKD36" s="1283"/>
      <c r="GKE36" s="1284"/>
      <c r="GKF36" s="1285"/>
      <c r="GKG36" s="1284"/>
      <c r="GKH36" s="1284"/>
      <c r="GKI36" s="1284"/>
      <c r="GKJ36" s="1284"/>
      <c r="GKK36" s="1286"/>
      <c r="GKL36" s="953"/>
      <c r="GKM36" s="1282"/>
      <c r="GKN36" s="1283"/>
      <c r="GKO36" s="1284"/>
      <c r="GKP36" s="1285"/>
      <c r="GKQ36" s="1284"/>
      <c r="GKR36" s="1284"/>
      <c r="GKS36" s="1284"/>
      <c r="GKT36" s="1284"/>
      <c r="GKU36" s="1286"/>
      <c r="GKV36" s="953"/>
      <c r="GKW36" s="1282"/>
      <c r="GKX36" s="1283"/>
      <c r="GKY36" s="1284"/>
      <c r="GKZ36" s="1285"/>
      <c r="GLA36" s="1284"/>
      <c r="GLB36" s="1284"/>
      <c r="GLC36" s="1284"/>
      <c r="GLD36" s="1284"/>
      <c r="GLE36" s="1286"/>
      <c r="GLF36" s="953"/>
      <c r="GLG36" s="1282"/>
      <c r="GLH36" s="1283"/>
      <c r="GLI36" s="1284"/>
      <c r="GLJ36" s="1285"/>
      <c r="GLK36" s="1284"/>
      <c r="GLL36" s="1284"/>
      <c r="GLM36" s="1284"/>
      <c r="GLN36" s="1284"/>
      <c r="GLO36" s="1286"/>
      <c r="GLP36" s="953"/>
      <c r="GLQ36" s="1282"/>
      <c r="GLR36" s="1283"/>
      <c r="GLS36" s="1284"/>
      <c r="GLT36" s="1285"/>
      <c r="GLU36" s="1284"/>
      <c r="GLV36" s="1284"/>
      <c r="GLW36" s="1284"/>
      <c r="GLX36" s="1284"/>
      <c r="GLY36" s="1286"/>
      <c r="GLZ36" s="953"/>
      <c r="GMA36" s="1282"/>
      <c r="GMB36" s="1283"/>
      <c r="GMC36" s="1284"/>
      <c r="GMD36" s="1285"/>
      <c r="GME36" s="1284"/>
      <c r="GMF36" s="1284"/>
      <c r="GMG36" s="1284"/>
      <c r="GMH36" s="1284"/>
      <c r="GMI36" s="1286"/>
      <c r="GMJ36" s="953"/>
      <c r="GMK36" s="1282"/>
      <c r="GML36" s="1283"/>
      <c r="GMM36" s="1284"/>
      <c r="GMN36" s="1285"/>
      <c r="GMO36" s="1284"/>
      <c r="GMP36" s="1284"/>
      <c r="GMQ36" s="1284"/>
      <c r="GMR36" s="1284"/>
      <c r="GMS36" s="1286"/>
      <c r="GMT36" s="953"/>
      <c r="GMU36" s="1282"/>
      <c r="GMV36" s="1283"/>
      <c r="GMW36" s="1284"/>
      <c r="GMX36" s="1285"/>
      <c r="GMY36" s="1284"/>
      <c r="GMZ36" s="1284"/>
      <c r="GNA36" s="1284"/>
      <c r="GNB36" s="1284"/>
      <c r="GNC36" s="1286"/>
      <c r="GND36" s="953"/>
      <c r="GNE36" s="1282"/>
      <c r="GNF36" s="1283"/>
      <c r="GNG36" s="1284"/>
      <c r="GNH36" s="1285"/>
      <c r="GNI36" s="1284"/>
      <c r="GNJ36" s="1284"/>
      <c r="GNK36" s="1284"/>
      <c r="GNL36" s="1284"/>
      <c r="GNM36" s="1286"/>
      <c r="GNN36" s="953"/>
      <c r="GNO36" s="1282"/>
      <c r="GNP36" s="1283"/>
      <c r="GNQ36" s="1284"/>
      <c r="GNR36" s="1285"/>
      <c r="GNS36" s="1284"/>
      <c r="GNT36" s="1284"/>
      <c r="GNU36" s="1284"/>
      <c r="GNV36" s="1284"/>
      <c r="GNW36" s="1286"/>
      <c r="GNX36" s="953"/>
      <c r="GNY36" s="1282"/>
      <c r="GNZ36" s="1283"/>
      <c r="GOA36" s="1284"/>
      <c r="GOB36" s="1285"/>
      <c r="GOC36" s="1284"/>
      <c r="GOD36" s="1284"/>
      <c r="GOE36" s="1284"/>
      <c r="GOF36" s="1284"/>
      <c r="GOG36" s="1286"/>
      <c r="GOH36" s="953"/>
      <c r="GOI36" s="1282"/>
      <c r="GOJ36" s="1283"/>
      <c r="GOK36" s="1284"/>
      <c r="GOL36" s="1285"/>
      <c r="GOM36" s="1284"/>
      <c r="GON36" s="1284"/>
      <c r="GOO36" s="1284"/>
      <c r="GOP36" s="1284"/>
      <c r="GOQ36" s="1286"/>
      <c r="GOR36" s="953"/>
      <c r="GOS36" s="1282"/>
      <c r="GOT36" s="1283"/>
      <c r="GOU36" s="1284"/>
      <c r="GOV36" s="1285"/>
      <c r="GOW36" s="1284"/>
      <c r="GOX36" s="1284"/>
      <c r="GOY36" s="1284"/>
      <c r="GOZ36" s="1284"/>
      <c r="GPA36" s="1286"/>
      <c r="GPB36" s="953"/>
      <c r="GPC36" s="1282"/>
      <c r="GPD36" s="1283"/>
      <c r="GPE36" s="1284"/>
      <c r="GPF36" s="1285"/>
      <c r="GPG36" s="1284"/>
      <c r="GPH36" s="1284"/>
      <c r="GPI36" s="1284"/>
      <c r="GPJ36" s="1284"/>
      <c r="GPK36" s="1286"/>
      <c r="GPL36" s="953"/>
      <c r="GPM36" s="1282"/>
      <c r="GPN36" s="1283"/>
      <c r="GPO36" s="1284"/>
      <c r="GPP36" s="1285"/>
      <c r="GPQ36" s="1284"/>
      <c r="GPR36" s="1284"/>
      <c r="GPS36" s="1284"/>
      <c r="GPT36" s="1284"/>
      <c r="GPU36" s="1286"/>
      <c r="GPV36" s="953"/>
      <c r="GPW36" s="1282"/>
      <c r="GPX36" s="1283"/>
      <c r="GPY36" s="1284"/>
      <c r="GPZ36" s="1285"/>
      <c r="GQA36" s="1284"/>
      <c r="GQB36" s="1284"/>
      <c r="GQC36" s="1284"/>
      <c r="GQD36" s="1284"/>
      <c r="GQE36" s="1286"/>
      <c r="GQF36" s="953"/>
      <c r="GQG36" s="1282"/>
      <c r="GQH36" s="1283"/>
      <c r="GQI36" s="1284"/>
      <c r="GQJ36" s="1285"/>
      <c r="GQK36" s="1284"/>
      <c r="GQL36" s="1284"/>
      <c r="GQM36" s="1284"/>
      <c r="GQN36" s="1284"/>
      <c r="GQO36" s="1286"/>
      <c r="GQP36" s="953"/>
      <c r="GQQ36" s="1282"/>
      <c r="GQR36" s="1283"/>
      <c r="GQS36" s="1284"/>
      <c r="GQT36" s="1285"/>
      <c r="GQU36" s="1284"/>
      <c r="GQV36" s="1284"/>
      <c r="GQW36" s="1284"/>
      <c r="GQX36" s="1284"/>
      <c r="GQY36" s="1286"/>
      <c r="GQZ36" s="953"/>
      <c r="GRA36" s="1282"/>
      <c r="GRB36" s="1283"/>
      <c r="GRC36" s="1284"/>
      <c r="GRD36" s="1285"/>
      <c r="GRE36" s="1284"/>
      <c r="GRF36" s="1284"/>
      <c r="GRG36" s="1284"/>
      <c r="GRH36" s="1284"/>
      <c r="GRI36" s="1286"/>
      <c r="GRJ36" s="953"/>
      <c r="GRK36" s="1282"/>
      <c r="GRL36" s="1283"/>
      <c r="GRM36" s="1284"/>
      <c r="GRN36" s="1285"/>
      <c r="GRO36" s="1284"/>
      <c r="GRP36" s="1284"/>
      <c r="GRQ36" s="1284"/>
      <c r="GRR36" s="1284"/>
      <c r="GRS36" s="1286"/>
      <c r="GRT36" s="953"/>
      <c r="GRU36" s="1282"/>
      <c r="GRV36" s="1283"/>
      <c r="GRW36" s="1284"/>
      <c r="GRX36" s="1285"/>
      <c r="GRY36" s="1284"/>
      <c r="GRZ36" s="1284"/>
      <c r="GSA36" s="1284"/>
      <c r="GSB36" s="1284"/>
      <c r="GSC36" s="1286"/>
      <c r="GSD36" s="953"/>
      <c r="GSE36" s="1282"/>
      <c r="GSF36" s="1283"/>
      <c r="GSG36" s="1284"/>
      <c r="GSH36" s="1285"/>
      <c r="GSI36" s="1284"/>
      <c r="GSJ36" s="1284"/>
      <c r="GSK36" s="1284"/>
      <c r="GSL36" s="1284"/>
      <c r="GSM36" s="1286"/>
      <c r="GSN36" s="953"/>
      <c r="GSO36" s="1282"/>
      <c r="GSP36" s="1283"/>
      <c r="GSQ36" s="1284"/>
      <c r="GSR36" s="1285"/>
      <c r="GSS36" s="1284"/>
      <c r="GST36" s="1284"/>
      <c r="GSU36" s="1284"/>
      <c r="GSV36" s="1284"/>
      <c r="GSW36" s="1286"/>
      <c r="GSX36" s="953"/>
      <c r="GSY36" s="1282"/>
      <c r="GSZ36" s="1283"/>
      <c r="GTA36" s="1284"/>
      <c r="GTB36" s="1285"/>
      <c r="GTC36" s="1284"/>
      <c r="GTD36" s="1284"/>
      <c r="GTE36" s="1284"/>
      <c r="GTF36" s="1284"/>
      <c r="GTG36" s="1286"/>
      <c r="GTH36" s="953"/>
      <c r="GTI36" s="1282"/>
      <c r="GTJ36" s="1283"/>
      <c r="GTK36" s="1284"/>
      <c r="GTL36" s="1285"/>
      <c r="GTM36" s="1284"/>
      <c r="GTN36" s="1284"/>
      <c r="GTO36" s="1284"/>
      <c r="GTP36" s="1284"/>
      <c r="GTQ36" s="1286"/>
      <c r="GTR36" s="953"/>
      <c r="GTS36" s="1282"/>
      <c r="GTT36" s="1283"/>
      <c r="GTU36" s="1284"/>
      <c r="GTV36" s="1285"/>
      <c r="GTW36" s="1284"/>
      <c r="GTX36" s="1284"/>
      <c r="GTY36" s="1284"/>
      <c r="GTZ36" s="1284"/>
      <c r="GUA36" s="1286"/>
      <c r="GUB36" s="953"/>
      <c r="GUC36" s="1282"/>
      <c r="GUD36" s="1283"/>
      <c r="GUE36" s="1284"/>
      <c r="GUF36" s="1285"/>
      <c r="GUG36" s="1284"/>
      <c r="GUH36" s="1284"/>
      <c r="GUI36" s="1284"/>
      <c r="GUJ36" s="1284"/>
      <c r="GUK36" s="1286"/>
      <c r="GUL36" s="953"/>
      <c r="GUM36" s="1282"/>
      <c r="GUN36" s="1283"/>
      <c r="GUO36" s="1284"/>
      <c r="GUP36" s="1285"/>
      <c r="GUQ36" s="1284"/>
      <c r="GUR36" s="1284"/>
      <c r="GUS36" s="1284"/>
      <c r="GUT36" s="1284"/>
      <c r="GUU36" s="1286"/>
      <c r="GUV36" s="953"/>
      <c r="GUW36" s="1282"/>
      <c r="GUX36" s="1283"/>
      <c r="GUY36" s="1284"/>
      <c r="GUZ36" s="1285"/>
      <c r="GVA36" s="1284"/>
      <c r="GVB36" s="1284"/>
      <c r="GVC36" s="1284"/>
      <c r="GVD36" s="1284"/>
      <c r="GVE36" s="1286"/>
      <c r="GVF36" s="953"/>
      <c r="GVG36" s="1282"/>
      <c r="GVH36" s="1283"/>
      <c r="GVI36" s="1284"/>
      <c r="GVJ36" s="1285"/>
      <c r="GVK36" s="1284"/>
      <c r="GVL36" s="1284"/>
      <c r="GVM36" s="1284"/>
      <c r="GVN36" s="1284"/>
      <c r="GVO36" s="1286"/>
      <c r="GVP36" s="953"/>
      <c r="GVQ36" s="1282"/>
      <c r="GVR36" s="1283"/>
      <c r="GVS36" s="1284"/>
      <c r="GVT36" s="1285"/>
      <c r="GVU36" s="1284"/>
      <c r="GVV36" s="1284"/>
      <c r="GVW36" s="1284"/>
      <c r="GVX36" s="1284"/>
      <c r="GVY36" s="1286"/>
      <c r="GVZ36" s="953"/>
      <c r="GWA36" s="1282"/>
      <c r="GWB36" s="1283"/>
      <c r="GWC36" s="1284"/>
      <c r="GWD36" s="1285"/>
      <c r="GWE36" s="1284"/>
      <c r="GWF36" s="1284"/>
      <c r="GWG36" s="1284"/>
      <c r="GWH36" s="1284"/>
      <c r="GWI36" s="1286"/>
      <c r="GWJ36" s="953"/>
      <c r="GWK36" s="1282"/>
      <c r="GWL36" s="1283"/>
      <c r="GWM36" s="1284"/>
      <c r="GWN36" s="1285"/>
      <c r="GWO36" s="1284"/>
      <c r="GWP36" s="1284"/>
      <c r="GWQ36" s="1284"/>
      <c r="GWR36" s="1284"/>
      <c r="GWS36" s="1286"/>
      <c r="GWT36" s="953"/>
      <c r="GWU36" s="1282"/>
      <c r="GWV36" s="1283"/>
      <c r="GWW36" s="1284"/>
      <c r="GWX36" s="1285"/>
      <c r="GWY36" s="1284"/>
      <c r="GWZ36" s="1284"/>
      <c r="GXA36" s="1284"/>
      <c r="GXB36" s="1284"/>
      <c r="GXC36" s="1286"/>
      <c r="GXD36" s="953"/>
      <c r="GXE36" s="1282"/>
      <c r="GXF36" s="1283"/>
      <c r="GXG36" s="1284"/>
      <c r="GXH36" s="1285"/>
      <c r="GXI36" s="1284"/>
      <c r="GXJ36" s="1284"/>
      <c r="GXK36" s="1284"/>
      <c r="GXL36" s="1284"/>
      <c r="GXM36" s="1286"/>
      <c r="GXN36" s="953"/>
      <c r="GXO36" s="1282"/>
      <c r="GXP36" s="1283"/>
      <c r="GXQ36" s="1284"/>
      <c r="GXR36" s="1285"/>
      <c r="GXS36" s="1284"/>
      <c r="GXT36" s="1284"/>
      <c r="GXU36" s="1284"/>
      <c r="GXV36" s="1284"/>
      <c r="GXW36" s="1286"/>
      <c r="GXX36" s="953"/>
      <c r="GXY36" s="1282"/>
      <c r="GXZ36" s="1283"/>
      <c r="GYA36" s="1284"/>
      <c r="GYB36" s="1285"/>
      <c r="GYC36" s="1284"/>
      <c r="GYD36" s="1284"/>
      <c r="GYE36" s="1284"/>
      <c r="GYF36" s="1284"/>
      <c r="GYG36" s="1286"/>
      <c r="GYH36" s="953"/>
      <c r="GYI36" s="1282"/>
      <c r="GYJ36" s="1283"/>
      <c r="GYK36" s="1284"/>
      <c r="GYL36" s="1285"/>
      <c r="GYM36" s="1284"/>
      <c r="GYN36" s="1284"/>
      <c r="GYO36" s="1284"/>
      <c r="GYP36" s="1284"/>
      <c r="GYQ36" s="1286"/>
      <c r="GYR36" s="953"/>
      <c r="GYS36" s="1282"/>
      <c r="GYT36" s="1283"/>
      <c r="GYU36" s="1284"/>
      <c r="GYV36" s="1285"/>
      <c r="GYW36" s="1284"/>
      <c r="GYX36" s="1284"/>
      <c r="GYY36" s="1284"/>
      <c r="GYZ36" s="1284"/>
      <c r="GZA36" s="1286"/>
      <c r="GZB36" s="953"/>
      <c r="GZC36" s="1282"/>
      <c r="GZD36" s="1283"/>
      <c r="GZE36" s="1284"/>
      <c r="GZF36" s="1285"/>
      <c r="GZG36" s="1284"/>
      <c r="GZH36" s="1284"/>
      <c r="GZI36" s="1284"/>
      <c r="GZJ36" s="1284"/>
      <c r="GZK36" s="1286"/>
      <c r="GZL36" s="953"/>
      <c r="GZM36" s="1282"/>
      <c r="GZN36" s="1283"/>
      <c r="GZO36" s="1284"/>
      <c r="GZP36" s="1285"/>
      <c r="GZQ36" s="1284"/>
      <c r="GZR36" s="1284"/>
      <c r="GZS36" s="1284"/>
      <c r="GZT36" s="1284"/>
      <c r="GZU36" s="1286"/>
      <c r="GZV36" s="953"/>
      <c r="GZW36" s="1282"/>
      <c r="GZX36" s="1283"/>
      <c r="GZY36" s="1284"/>
      <c r="GZZ36" s="1285"/>
      <c r="HAA36" s="1284"/>
      <c r="HAB36" s="1284"/>
      <c r="HAC36" s="1284"/>
      <c r="HAD36" s="1284"/>
      <c r="HAE36" s="1286"/>
      <c r="HAF36" s="953"/>
      <c r="HAG36" s="1282"/>
      <c r="HAH36" s="1283"/>
      <c r="HAI36" s="1284"/>
      <c r="HAJ36" s="1285"/>
      <c r="HAK36" s="1284"/>
      <c r="HAL36" s="1284"/>
      <c r="HAM36" s="1284"/>
      <c r="HAN36" s="1284"/>
      <c r="HAO36" s="1286"/>
      <c r="HAP36" s="953"/>
      <c r="HAQ36" s="1282"/>
      <c r="HAR36" s="1283"/>
      <c r="HAS36" s="1284"/>
      <c r="HAT36" s="1285"/>
      <c r="HAU36" s="1284"/>
      <c r="HAV36" s="1284"/>
      <c r="HAW36" s="1284"/>
      <c r="HAX36" s="1284"/>
      <c r="HAY36" s="1286"/>
      <c r="HAZ36" s="953"/>
      <c r="HBA36" s="1282"/>
      <c r="HBB36" s="1283"/>
      <c r="HBC36" s="1284"/>
      <c r="HBD36" s="1285"/>
      <c r="HBE36" s="1284"/>
      <c r="HBF36" s="1284"/>
      <c r="HBG36" s="1284"/>
      <c r="HBH36" s="1284"/>
      <c r="HBI36" s="1286"/>
      <c r="HBJ36" s="953"/>
      <c r="HBK36" s="1282"/>
      <c r="HBL36" s="1283"/>
      <c r="HBM36" s="1284"/>
      <c r="HBN36" s="1285"/>
      <c r="HBO36" s="1284"/>
      <c r="HBP36" s="1284"/>
      <c r="HBQ36" s="1284"/>
      <c r="HBR36" s="1284"/>
      <c r="HBS36" s="1286"/>
      <c r="HBT36" s="953"/>
      <c r="HBU36" s="1282"/>
      <c r="HBV36" s="1283"/>
      <c r="HBW36" s="1284"/>
      <c r="HBX36" s="1285"/>
      <c r="HBY36" s="1284"/>
      <c r="HBZ36" s="1284"/>
      <c r="HCA36" s="1284"/>
      <c r="HCB36" s="1284"/>
      <c r="HCC36" s="1286"/>
      <c r="HCD36" s="953"/>
      <c r="HCE36" s="1282"/>
      <c r="HCF36" s="1283"/>
      <c r="HCG36" s="1284"/>
      <c r="HCH36" s="1285"/>
      <c r="HCI36" s="1284"/>
      <c r="HCJ36" s="1284"/>
      <c r="HCK36" s="1284"/>
      <c r="HCL36" s="1284"/>
      <c r="HCM36" s="1286"/>
      <c r="HCN36" s="953"/>
      <c r="HCO36" s="1282"/>
      <c r="HCP36" s="1283"/>
      <c r="HCQ36" s="1284"/>
      <c r="HCR36" s="1285"/>
      <c r="HCS36" s="1284"/>
      <c r="HCT36" s="1284"/>
      <c r="HCU36" s="1284"/>
      <c r="HCV36" s="1284"/>
      <c r="HCW36" s="1286"/>
      <c r="HCX36" s="953"/>
      <c r="HCY36" s="1282"/>
      <c r="HCZ36" s="1283"/>
      <c r="HDA36" s="1284"/>
      <c r="HDB36" s="1285"/>
      <c r="HDC36" s="1284"/>
      <c r="HDD36" s="1284"/>
      <c r="HDE36" s="1284"/>
      <c r="HDF36" s="1284"/>
      <c r="HDG36" s="1286"/>
      <c r="HDH36" s="953"/>
      <c r="HDI36" s="1282"/>
      <c r="HDJ36" s="1283"/>
      <c r="HDK36" s="1284"/>
      <c r="HDL36" s="1285"/>
      <c r="HDM36" s="1284"/>
      <c r="HDN36" s="1284"/>
      <c r="HDO36" s="1284"/>
      <c r="HDP36" s="1284"/>
      <c r="HDQ36" s="1286"/>
      <c r="HDR36" s="953"/>
      <c r="HDS36" s="1282"/>
      <c r="HDT36" s="1283"/>
      <c r="HDU36" s="1284"/>
      <c r="HDV36" s="1285"/>
      <c r="HDW36" s="1284"/>
      <c r="HDX36" s="1284"/>
      <c r="HDY36" s="1284"/>
      <c r="HDZ36" s="1284"/>
      <c r="HEA36" s="1286"/>
      <c r="HEB36" s="953"/>
      <c r="HEC36" s="1282"/>
      <c r="HED36" s="1283"/>
      <c r="HEE36" s="1284"/>
      <c r="HEF36" s="1285"/>
      <c r="HEG36" s="1284"/>
      <c r="HEH36" s="1284"/>
      <c r="HEI36" s="1284"/>
      <c r="HEJ36" s="1284"/>
      <c r="HEK36" s="1286"/>
      <c r="HEL36" s="953"/>
      <c r="HEM36" s="1282"/>
      <c r="HEN36" s="1283"/>
      <c r="HEO36" s="1284"/>
      <c r="HEP36" s="1285"/>
      <c r="HEQ36" s="1284"/>
      <c r="HER36" s="1284"/>
      <c r="HES36" s="1284"/>
      <c r="HET36" s="1284"/>
      <c r="HEU36" s="1286"/>
      <c r="HEV36" s="953"/>
      <c r="HEW36" s="1282"/>
      <c r="HEX36" s="1283"/>
      <c r="HEY36" s="1284"/>
      <c r="HEZ36" s="1285"/>
      <c r="HFA36" s="1284"/>
      <c r="HFB36" s="1284"/>
      <c r="HFC36" s="1284"/>
      <c r="HFD36" s="1284"/>
      <c r="HFE36" s="1286"/>
      <c r="HFF36" s="953"/>
      <c r="HFG36" s="1282"/>
      <c r="HFH36" s="1283"/>
      <c r="HFI36" s="1284"/>
      <c r="HFJ36" s="1285"/>
      <c r="HFK36" s="1284"/>
      <c r="HFL36" s="1284"/>
      <c r="HFM36" s="1284"/>
      <c r="HFN36" s="1284"/>
      <c r="HFO36" s="1286"/>
      <c r="HFP36" s="953"/>
      <c r="HFQ36" s="1282"/>
      <c r="HFR36" s="1283"/>
      <c r="HFS36" s="1284"/>
      <c r="HFT36" s="1285"/>
      <c r="HFU36" s="1284"/>
      <c r="HFV36" s="1284"/>
      <c r="HFW36" s="1284"/>
      <c r="HFX36" s="1284"/>
      <c r="HFY36" s="1286"/>
      <c r="HFZ36" s="953"/>
      <c r="HGA36" s="1282"/>
      <c r="HGB36" s="1283"/>
      <c r="HGC36" s="1284"/>
      <c r="HGD36" s="1285"/>
      <c r="HGE36" s="1284"/>
      <c r="HGF36" s="1284"/>
      <c r="HGG36" s="1284"/>
      <c r="HGH36" s="1284"/>
      <c r="HGI36" s="1286"/>
      <c r="HGJ36" s="953"/>
      <c r="HGK36" s="1282"/>
      <c r="HGL36" s="1283"/>
      <c r="HGM36" s="1284"/>
      <c r="HGN36" s="1285"/>
      <c r="HGO36" s="1284"/>
      <c r="HGP36" s="1284"/>
      <c r="HGQ36" s="1284"/>
      <c r="HGR36" s="1284"/>
      <c r="HGS36" s="1286"/>
      <c r="HGT36" s="953"/>
      <c r="HGU36" s="1282"/>
      <c r="HGV36" s="1283"/>
      <c r="HGW36" s="1284"/>
      <c r="HGX36" s="1285"/>
      <c r="HGY36" s="1284"/>
      <c r="HGZ36" s="1284"/>
      <c r="HHA36" s="1284"/>
      <c r="HHB36" s="1284"/>
      <c r="HHC36" s="1286"/>
      <c r="HHD36" s="953"/>
      <c r="HHE36" s="1282"/>
      <c r="HHF36" s="1283"/>
      <c r="HHG36" s="1284"/>
      <c r="HHH36" s="1285"/>
      <c r="HHI36" s="1284"/>
      <c r="HHJ36" s="1284"/>
      <c r="HHK36" s="1284"/>
      <c r="HHL36" s="1284"/>
      <c r="HHM36" s="1286"/>
      <c r="HHN36" s="953"/>
      <c r="HHO36" s="1282"/>
      <c r="HHP36" s="1283"/>
      <c r="HHQ36" s="1284"/>
      <c r="HHR36" s="1285"/>
      <c r="HHS36" s="1284"/>
      <c r="HHT36" s="1284"/>
      <c r="HHU36" s="1284"/>
      <c r="HHV36" s="1284"/>
      <c r="HHW36" s="1286"/>
      <c r="HHX36" s="953"/>
      <c r="HHY36" s="1282"/>
      <c r="HHZ36" s="1283"/>
      <c r="HIA36" s="1284"/>
      <c r="HIB36" s="1285"/>
      <c r="HIC36" s="1284"/>
      <c r="HID36" s="1284"/>
      <c r="HIE36" s="1284"/>
      <c r="HIF36" s="1284"/>
      <c r="HIG36" s="1286"/>
      <c r="HIH36" s="953"/>
      <c r="HII36" s="1282"/>
      <c r="HIJ36" s="1283"/>
      <c r="HIK36" s="1284"/>
      <c r="HIL36" s="1285"/>
      <c r="HIM36" s="1284"/>
      <c r="HIN36" s="1284"/>
      <c r="HIO36" s="1284"/>
      <c r="HIP36" s="1284"/>
      <c r="HIQ36" s="1286"/>
      <c r="HIR36" s="953"/>
      <c r="HIS36" s="1282"/>
      <c r="HIT36" s="1283"/>
      <c r="HIU36" s="1284"/>
      <c r="HIV36" s="1285"/>
      <c r="HIW36" s="1284"/>
      <c r="HIX36" s="1284"/>
      <c r="HIY36" s="1284"/>
      <c r="HIZ36" s="1284"/>
      <c r="HJA36" s="1286"/>
      <c r="HJB36" s="953"/>
      <c r="HJC36" s="1282"/>
      <c r="HJD36" s="1283"/>
      <c r="HJE36" s="1284"/>
      <c r="HJF36" s="1285"/>
      <c r="HJG36" s="1284"/>
      <c r="HJH36" s="1284"/>
      <c r="HJI36" s="1284"/>
      <c r="HJJ36" s="1284"/>
      <c r="HJK36" s="1286"/>
      <c r="HJL36" s="953"/>
      <c r="HJM36" s="1282"/>
      <c r="HJN36" s="1283"/>
      <c r="HJO36" s="1284"/>
      <c r="HJP36" s="1285"/>
      <c r="HJQ36" s="1284"/>
      <c r="HJR36" s="1284"/>
      <c r="HJS36" s="1284"/>
      <c r="HJT36" s="1284"/>
      <c r="HJU36" s="1286"/>
      <c r="HJV36" s="953"/>
      <c r="HJW36" s="1282"/>
      <c r="HJX36" s="1283"/>
      <c r="HJY36" s="1284"/>
      <c r="HJZ36" s="1285"/>
      <c r="HKA36" s="1284"/>
      <c r="HKB36" s="1284"/>
      <c r="HKC36" s="1284"/>
      <c r="HKD36" s="1284"/>
      <c r="HKE36" s="1286"/>
      <c r="HKF36" s="953"/>
      <c r="HKG36" s="1282"/>
      <c r="HKH36" s="1283"/>
      <c r="HKI36" s="1284"/>
      <c r="HKJ36" s="1285"/>
      <c r="HKK36" s="1284"/>
      <c r="HKL36" s="1284"/>
      <c r="HKM36" s="1284"/>
      <c r="HKN36" s="1284"/>
      <c r="HKO36" s="1286"/>
      <c r="HKP36" s="953"/>
      <c r="HKQ36" s="1282"/>
      <c r="HKR36" s="1283"/>
      <c r="HKS36" s="1284"/>
      <c r="HKT36" s="1285"/>
      <c r="HKU36" s="1284"/>
      <c r="HKV36" s="1284"/>
      <c r="HKW36" s="1284"/>
      <c r="HKX36" s="1284"/>
      <c r="HKY36" s="1286"/>
      <c r="HKZ36" s="953"/>
      <c r="HLA36" s="1282"/>
      <c r="HLB36" s="1283"/>
      <c r="HLC36" s="1284"/>
      <c r="HLD36" s="1285"/>
      <c r="HLE36" s="1284"/>
      <c r="HLF36" s="1284"/>
      <c r="HLG36" s="1284"/>
      <c r="HLH36" s="1284"/>
      <c r="HLI36" s="1286"/>
      <c r="HLJ36" s="953"/>
      <c r="HLK36" s="1282"/>
      <c r="HLL36" s="1283"/>
      <c r="HLM36" s="1284"/>
      <c r="HLN36" s="1285"/>
      <c r="HLO36" s="1284"/>
      <c r="HLP36" s="1284"/>
      <c r="HLQ36" s="1284"/>
      <c r="HLR36" s="1284"/>
      <c r="HLS36" s="1286"/>
      <c r="HLT36" s="953"/>
      <c r="HLU36" s="1282"/>
      <c r="HLV36" s="1283"/>
      <c r="HLW36" s="1284"/>
      <c r="HLX36" s="1285"/>
      <c r="HLY36" s="1284"/>
      <c r="HLZ36" s="1284"/>
      <c r="HMA36" s="1284"/>
      <c r="HMB36" s="1284"/>
      <c r="HMC36" s="1286"/>
      <c r="HMD36" s="953"/>
      <c r="HME36" s="1282"/>
      <c r="HMF36" s="1283"/>
      <c r="HMG36" s="1284"/>
      <c r="HMH36" s="1285"/>
      <c r="HMI36" s="1284"/>
      <c r="HMJ36" s="1284"/>
      <c r="HMK36" s="1284"/>
      <c r="HML36" s="1284"/>
      <c r="HMM36" s="1286"/>
      <c r="HMN36" s="953"/>
      <c r="HMO36" s="1282"/>
      <c r="HMP36" s="1283"/>
      <c r="HMQ36" s="1284"/>
      <c r="HMR36" s="1285"/>
      <c r="HMS36" s="1284"/>
      <c r="HMT36" s="1284"/>
      <c r="HMU36" s="1284"/>
      <c r="HMV36" s="1284"/>
      <c r="HMW36" s="1286"/>
      <c r="HMX36" s="953"/>
      <c r="HMY36" s="1282"/>
      <c r="HMZ36" s="1283"/>
      <c r="HNA36" s="1284"/>
      <c r="HNB36" s="1285"/>
      <c r="HNC36" s="1284"/>
      <c r="HND36" s="1284"/>
      <c r="HNE36" s="1284"/>
      <c r="HNF36" s="1284"/>
      <c r="HNG36" s="1286"/>
      <c r="HNH36" s="953"/>
      <c r="HNI36" s="1282"/>
      <c r="HNJ36" s="1283"/>
      <c r="HNK36" s="1284"/>
      <c r="HNL36" s="1285"/>
      <c r="HNM36" s="1284"/>
      <c r="HNN36" s="1284"/>
      <c r="HNO36" s="1284"/>
      <c r="HNP36" s="1284"/>
      <c r="HNQ36" s="1286"/>
      <c r="HNR36" s="953"/>
      <c r="HNS36" s="1282"/>
      <c r="HNT36" s="1283"/>
      <c r="HNU36" s="1284"/>
      <c r="HNV36" s="1285"/>
      <c r="HNW36" s="1284"/>
      <c r="HNX36" s="1284"/>
      <c r="HNY36" s="1284"/>
      <c r="HNZ36" s="1284"/>
      <c r="HOA36" s="1286"/>
      <c r="HOB36" s="953"/>
      <c r="HOC36" s="1282"/>
      <c r="HOD36" s="1283"/>
      <c r="HOE36" s="1284"/>
      <c r="HOF36" s="1285"/>
      <c r="HOG36" s="1284"/>
      <c r="HOH36" s="1284"/>
      <c r="HOI36" s="1284"/>
      <c r="HOJ36" s="1284"/>
      <c r="HOK36" s="1286"/>
      <c r="HOL36" s="953"/>
      <c r="HOM36" s="1282"/>
      <c r="HON36" s="1283"/>
      <c r="HOO36" s="1284"/>
      <c r="HOP36" s="1285"/>
      <c r="HOQ36" s="1284"/>
      <c r="HOR36" s="1284"/>
      <c r="HOS36" s="1284"/>
      <c r="HOT36" s="1284"/>
      <c r="HOU36" s="1286"/>
      <c r="HOV36" s="953"/>
      <c r="HOW36" s="1282"/>
      <c r="HOX36" s="1283"/>
      <c r="HOY36" s="1284"/>
      <c r="HOZ36" s="1285"/>
      <c r="HPA36" s="1284"/>
      <c r="HPB36" s="1284"/>
      <c r="HPC36" s="1284"/>
      <c r="HPD36" s="1284"/>
      <c r="HPE36" s="1286"/>
      <c r="HPF36" s="953"/>
      <c r="HPG36" s="1282"/>
      <c r="HPH36" s="1283"/>
      <c r="HPI36" s="1284"/>
      <c r="HPJ36" s="1285"/>
      <c r="HPK36" s="1284"/>
      <c r="HPL36" s="1284"/>
      <c r="HPM36" s="1284"/>
      <c r="HPN36" s="1284"/>
      <c r="HPO36" s="1286"/>
      <c r="HPP36" s="953"/>
      <c r="HPQ36" s="1282"/>
      <c r="HPR36" s="1283"/>
      <c r="HPS36" s="1284"/>
      <c r="HPT36" s="1285"/>
      <c r="HPU36" s="1284"/>
      <c r="HPV36" s="1284"/>
      <c r="HPW36" s="1284"/>
      <c r="HPX36" s="1284"/>
      <c r="HPY36" s="1286"/>
      <c r="HPZ36" s="953"/>
      <c r="HQA36" s="1282"/>
      <c r="HQB36" s="1283"/>
      <c r="HQC36" s="1284"/>
      <c r="HQD36" s="1285"/>
      <c r="HQE36" s="1284"/>
      <c r="HQF36" s="1284"/>
      <c r="HQG36" s="1284"/>
      <c r="HQH36" s="1284"/>
      <c r="HQI36" s="1286"/>
      <c r="HQJ36" s="953"/>
      <c r="HQK36" s="1282"/>
      <c r="HQL36" s="1283"/>
      <c r="HQM36" s="1284"/>
      <c r="HQN36" s="1285"/>
      <c r="HQO36" s="1284"/>
      <c r="HQP36" s="1284"/>
      <c r="HQQ36" s="1284"/>
      <c r="HQR36" s="1284"/>
      <c r="HQS36" s="1286"/>
      <c r="HQT36" s="953"/>
      <c r="HQU36" s="1282"/>
      <c r="HQV36" s="1283"/>
      <c r="HQW36" s="1284"/>
      <c r="HQX36" s="1285"/>
      <c r="HQY36" s="1284"/>
      <c r="HQZ36" s="1284"/>
      <c r="HRA36" s="1284"/>
      <c r="HRB36" s="1284"/>
      <c r="HRC36" s="1286"/>
      <c r="HRD36" s="953"/>
      <c r="HRE36" s="1282"/>
      <c r="HRF36" s="1283"/>
      <c r="HRG36" s="1284"/>
      <c r="HRH36" s="1285"/>
      <c r="HRI36" s="1284"/>
      <c r="HRJ36" s="1284"/>
      <c r="HRK36" s="1284"/>
      <c r="HRL36" s="1284"/>
      <c r="HRM36" s="1286"/>
      <c r="HRN36" s="953"/>
      <c r="HRO36" s="1282"/>
      <c r="HRP36" s="1283"/>
      <c r="HRQ36" s="1284"/>
      <c r="HRR36" s="1285"/>
      <c r="HRS36" s="1284"/>
      <c r="HRT36" s="1284"/>
      <c r="HRU36" s="1284"/>
      <c r="HRV36" s="1284"/>
      <c r="HRW36" s="1286"/>
      <c r="HRX36" s="953"/>
      <c r="HRY36" s="1282"/>
      <c r="HRZ36" s="1283"/>
      <c r="HSA36" s="1284"/>
      <c r="HSB36" s="1285"/>
      <c r="HSC36" s="1284"/>
      <c r="HSD36" s="1284"/>
      <c r="HSE36" s="1284"/>
      <c r="HSF36" s="1284"/>
      <c r="HSG36" s="1286"/>
      <c r="HSH36" s="953"/>
      <c r="HSI36" s="1282"/>
      <c r="HSJ36" s="1283"/>
      <c r="HSK36" s="1284"/>
      <c r="HSL36" s="1285"/>
      <c r="HSM36" s="1284"/>
      <c r="HSN36" s="1284"/>
      <c r="HSO36" s="1284"/>
      <c r="HSP36" s="1284"/>
      <c r="HSQ36" s="1286"/>
      <c r="HSR36" s="953"/>
      <c r="HSS36" s="1282"/>
      <c r="HST36" s="1283"/>
      <c r="HSU36" s="1284"/>
      <c r="HSV36" s="1285"/>
      <c r="HSW36" s="1284"/>
      <c r="HSX36" s="1284"/>
      <c r="HSY36" s="1284"/>
      <c r="HSZ36" s="1284"/>
      <c r="HTA36" s="1286"/>
      <c r="HTB36" s="953"/>
      <c r="HTC36" s="1282"/>
      <c r="HTD36" s="1283"/>
      <c r="HTE36" s="1284"/>
      <c r="HTF36" s="1285"/>
      <c r="HTG36" s="1284"/>
      <c r="HTH36" s="1284"/>
      <c r="HTI36" s="1284"/>
      <c r="HTJ36" s="1284"/>
      <c r="HTK36" s="1286"/>
      <c r="HTL36" s="953"/>
      <c r="HTM36" s="1282"/>
      <c r="HTN36" s="1283"/>
      <c r="HTO36" s="1284"/>
      <c r="HTP36" s="1285"/>
      <c r="HTQ36" s="1284"/>
      <c r="HTR36" s="1284"/>
      <c r="HTS36" s="1284"/>
      <c r="HTT36" s="1284"/>
      <c r="HTU36" s="1286"/>
      <c r="HTV36" s="953"/>
      <c r="HTW36" s="1282"/>
      <c r="HTX36" s="1283"/>
      <c r="HTY36" s="1284"/>
      <c r="HTZ36" s="1285"/>
      <c r="HUA36" s="1284"/>
      <c r="HUB36" s="1284"/>
      <c r="HUC36" s="1284"/>
      <c r="HUD36" s="1284"/>
      <c r="HUE36" s="1286"/>
      <c r="HUF36" s="953"/>
      <c r="HUG36" s="1282"/>
      <c r="HUH36" s="1283"/>
      <c r="HUI36" s="1284"/>
      <c r="HUJ36" s="1285"/>
      <c r="HUK36" s="1284"/>
      <c r="HUL36" s="1284"/>
      <c r="HUM36" s="1284"/>
      <c r="HUN36" s="1284"/>
      <c r="HUO36" s="1286"/>
      <c r="HUP36" s="953"/>
      <c r="HUQ36" s="1282"/>
      <c r="HUR36" s="1283"/>
      <c r="HUS36" s="1284"/>
      <c r="HUT36" s="1285"/>
      <c r="HUU36" s="1284"/>
      <c r="HUV36" s="1284"/>
      <c r="HUW36" s="1284"/>
      <c r="HUX36" s="1284"/>
      <c r="HUY36" s="1286"/>
      <c r="HUZ36" s="953"/>
      <c r="HVA36" s="1282"/>
      <c r="HVB36" s="1283"/>
      <c r="HVC36" s="1284"/>
      <c r="HVD36" s="1285"/>
      <c r="HVE36" s="1284"/>
      <c r="HVF36" s="1284"/>
      <c r="HVG36" s="1284"/>
      <c r="HVH36" s="1284"/>
      <c r="HVI36" s="1286"/>
      <c r="HVJ36" s="953"/>
      <c r="HVK36" s="1282"/>
      <c r="HVL36" s="1283"/>
      <c r="HVM36" s="1284"/>
      <c r="HVN36" s="1285"/>
      <c r="HVO36" s="1284"/>
      <c r="HVP36" s="1284"/>
      <c r="HVQ36" s="1284"/>
      <c r="HVR36" s="1284"/>
      <c r="HVS36" s="1286"/>
      <c r="HVT36" s="953"/>
      <c r="HVU36" s="1282"/>
      <c r="HVV36" s="1283"/>
      <c r="HVW36" s="1284"/>
      <c r="HVX36" s="1285"/>
      <c r="HVY36" s="1284"/>
      <c r="HVZ36" s="1284"/>
      <c r="HWA36" s="1284"/>
      <c r="HWB36" s="1284"/>
      <c r="HWC36" s="1286"/>
      <c r="HWD36" s="953"/>
      <c r="HWE36" s="1282"/>
      <c r="HWF36" s="1283"/>
      <c r="HWG36" s="1284"/>
      <c r="HWH36" s="1285"/>
      <c r="HWI36" s="1284"/>
      <c r="HWJ36" s="1284"/>
      <c r="HWK36" s="1284"/>
      <c r="HWL36" s="1284"/>
      <c r="HWM36" s="1286"/>
      <c r="HWN36" s="953"/>
      <c r="HWO36" s="1282"/>
      <c r="HWP36" s="1283"/>
      <c r="HWQ36" s="1284"/>
      <c r="HWR36" s="1285"/>
      <c r="HWS36" s="1284"/>
      <c r="HWT36" s="1284"/>
      <c r="HWU36" s="1284"/>
      <c r="HWV36" s="1284"/>
      <c r="HWW36" s="1286"/>
      <c r="HWX36" s="953"/>
      <c r="HWY36" s="1282"/>
      <c r="HWZ36" s="1283"/>
      <c r="HXA36" s="1284"/>
      <c r="HXB36" s="1285"/>
      <c r="HXC36" s="1284"/>
      <c r="HXD36" s="1284"/>
      <c r="HXE36" s="1284"/>
      <c r="HXF36" s="1284"/>
      <c r="HXG36" s="1286"/>
      <c r="HXH36" s="953"/>
      <c r="HXI36" s="1282"/>
      <c r="HXJ36" s="1283"/>
      <c r="HXK36" s="1284"/>
      <c r="HXL36" s="1285"/>
      <c r="HXM36" s="1284"/>
      <c r="HXN36" s="1284"/>
      <c r="HXO36" s="1284"/>
      <c r="HXP36" s="1284"/>
      <c r="HXQ36" s="1286"/>
      <c r="HXR36" s="953"/>
      <c r="HXS36" s="1282"/>
      <c r="HXT36" s="1283"/>
      <c r="HXU36" s="1284"/>
      <c r="HXV36" s="1285"/>
      <c r="HXW36" s="1284"/>
      <c r="HXX36" s="1284"/>
      <c r="HXY36" s="1284"/>
      <c r="HXZ36" s="1284"/>
      <c r="HYA36" s="1286"/>
      <c r="HYB36" s="953"/>
      <c r="HYC36" s="1282"/>
      <c r="HYD36" s="1283"/>
      <c r="HYE36" s="1284"/>
      <c r="HYF36" s="1285"/>
      <c r="HYG36" s="1284"/>
      <c r="HYH36" s="1284"/>
      <c r="HYI36" s="1284"/>
      <c r="HYJ36" s="1284"/>
      <c r="HYK36" s="1286"/>
      <c r="HYL36" s="953"/>
      <c r="HYM36" s="1282"/>
      <c r="HYN36" s="1283"/>
      <c r="HYO36" s="1284"/>
      <c r="HYP36" s="1285"/>
      <c r="HYQ36" s="1284"/>
      <c r="HYR36" s="1284"/>
      <c r="HYS36" s="1284"/>
      <c r="HYT36" s="1284"/>
      <c r="HYU36" s="1286"/>
      <c r="HYV36" s="953"/>
      <c r="HYW36" s="1282"/>
      <c r="HYX36" s="1283"/>
      <c r="HYY36" s="1284"/>
      <c r="HYZ36" s="1285"/>
      <c r="HZA36" s="1284"/>
      <c r="HZB36" s="1284"/>
      <c r="HZC36" s="1284"/>
      <c r="HZD36" s="1284"/>
      <c r="HZE36" s="1286"/>
      <c r="HZF36" s="953"/>
      <c r="HZG36" s="1282"/>
      <c r="HZH36" s="1283"/>
      <c r="HZI36" s="1284"/>
      <c r="HZJ36" s="1285"/>
      <c r="HZK36" s="1284"/>
      <c r="HZL36" s="1284"/>
      <c r="HZM36" s="1284"/>
      <c r="HZN36" s="1284"/>
      <c r="HZO36" s="1286"/>
      <c r="HZP36" s="953"/>
      <c r="HZQ36" s="1282"/>
      <c r="HZR36" s="1283"/>
      <c r="HZS36" s="1284"/>
      <c r="HZT36" s="1285"/>
      <c r="HZU36" s="1284"/>
      <c r="HZV36" s="1284"/>
      <c r="HZW36" s="1284"/>
      <c r="HZX36" s="1284"/>
      <c r="HZY36" s="1286"/>
      <c r="HZZ36" s="953"/>
      <c r="IAA36" s="1282"/>
      <c r="IAB36" s="1283"/>
      <c r="IAC36" s="1284"/>
      <c r="IAD36" s="1285"/>
      <c r="IAE36" s="1284"/>
      <c r="IAF36" s="1284"/>
      <c r="IAG36" s="1284"/>
      <c r="IAH36" s="1284"/>
      <c r="IAI36" s="1286"/>
      <c r="IAJ36" s="953"/>
      <c r="IAK36" s="1282"/>
      <c r="IAL36" s="1283"/>
      <c r="IAM36" s="1284"/>
      <c r="IAN36" s="1285"/>
      <c r="IAO36" s="1284"/>
      <c r="IAP36" s="1284"/>
      <c r="IAQ36" s="1284"/>
      <c r="IAR36" s="1284"/>
      <c r="IAS36" s="1286"/>
      <c r="IAT36" s="953"/>
      <c r="IAU36" s="1282"/>
      <c r="IAV36" s="1283"/>
      <c r="IAW36" s="1284"/>
      <c r="IAX36" s="1285"/>
      <c r="IAY36" s="1284"/>
      <c r="IAZ36" s="1284"/>
      <c r="IBA36" s="1284"/>
      <c r="IBB36" s="1284"/>
      <c r="IBC36" s="1286"/>
      <c r="IBD36" s="953"/>
      <c r="IBE36" s="1282"/>
      <c r="IBF36" s="1283"/>
      <c r="IBG36" s="1284"/>
      <c r="IBH36" s="1285"/>
      <c r="IBI36" s="1284"/>
      <c r="IBJ36" s="1284"/>
      <c r="IBK36" s="1284"/>
      <c r="IBL36" s="1284"/>
      <c r="IBM36" s="1286"/>
      <c r="IBN36" s="953"/>
      <c r="IBO36" s="1282"/>
      <c r="IBP36" s="1283"/>
      <c r="IBQ36" s="1284"/>
      <c r="IBR36" s="1285"/>
      <c r="IBS36" s="1284"/>
      <c r="IBT36" s="1284"/>
      <c r="IBU36" s="1284"/>
      <c r="IBV36" s="1284"/>
      <c r="IBW36" s="1286"/>
      <c r="IBX36" s="953"/>
      <c r="IBY36" s="1282"/>
      <c r="IBZ36" s="1283"/>
      <c r="ICA36" s="1284"/>
      <c r="ICB36" s="1285"/>
      <c r="ICC36" s="1284"/>
      <c r="ICD36" s="1284"/>
      <c r="ICE36" s="1284"/>
      <c r="ICF36" s="1284"/>
      <c r="ICG36" s="1286"/>
      <c r="ICH36" s="953"/>
      <c r="ICI36" s="1282"/>
      <c r="ICJ36" s="1283"/>
      <c r="ICK36" s="1284"/>
      <c r="ICL36" s="1285"/>
      <c r="ICM36" s="1284"/>
      <c r="ICN36" s="1284"/>
      <c r="ICO36" s="1284"/>
      <c r="ICP36" s="1284"/>
      <c r="ICQ36" s="1286"/>
      <c r="ICR36" s="953"/>
      <c r="ICS36" s="1282"/>
      <c r="ICT36" s="1283"/>
      <c r="ICU36" s="1284"/>
      <c r="ICV36" s="1285"/>
      <c r="ICW36" s="1284"/>
      <c r="ICX36" s="1284"/>
      <c r="ICY36" s="1284"/>
      <c r="ICZ36" s="1284"/>
      <c r="IDA36" s="1286"/>
      <c r="IDB36" s="953"/>
      <c r="IDC36" s="1282"/>
      <c r="IDD36" s="1283"/>
      <c r="IDE36" s="1284"/>
      <c r="IDF36" s="1285"/>
      <c r="IDG36" s="1284"/>
      <c r="IDH36" s="1284"/>
      <c r="IDI36" s="1284"/>
      <c r="IDJ36" s="1284"/>
      <c r="IDK36" s="1286"/>
      <c r="IDL36" s="953"/>
      <c r="IDM36" s="1282"/>
      <c r="IDN36" s="1283"/>
      <c r="IDO36" s="1284"/>
      <c r="IDP36" s="1285"/>
      <c r="IDQ36" s="1284"/>
      <c r="IDR36" s="1284"/>
      <c r="IDS36" s="1284"/>
      <c r="IDT36" s="1284"/>
      <c r="IDU36" s="1286"/>
      <c r="IDV36" s="953"/>
      <c r="IDW36" s="1282"/>
      <c r="IDX36" s="1283"/>
      <c r="IDY36" s="1284"/>
      <c r="IDZ36" s="1285"/>
      <c r="IEA36" s="1284"/>
      <c r="IEB36" s="1284"/>
      <c r="IEC36" s="1284"/>
      <c r="IED36" s="1284"/>
      <c r="IEE36" s="1286"/>
      <c r="IEF36" s="953"/>
      <c r="IEG36" s="1282"/>
      <c r="IEH36" s="1283"/>
      <c r="IEI36" s="1284"/>
      <c r="IEJ36" s="1285"/>
      <c r="IEK36" s="1284"/>
      <c r="IEL36" s="1284"/>
      <c r="IEM36" s="1284"/>
      <c r="IEN36" s="1284"/>
      <c r="IEO36" s="1286"/>
      <c r="IEP36" s="953"/>
      <c r="IEQ36" s="1282"/>
      <c r="IER36" s="1283"/>
      <c r="IES36" s="1284"/>
      <c r="IET36" s="1285"/>
      <c r="IEU36" s="1284"/>
      <c r="IEV36" s="1284"/>
      <c r="IEW36" s="1284"/>
      <c r="IEX36" s="1284"/>
      <c r="IEY36" s="1286"/>
      <c r="IEZ36" s="953"/>
      <c r="IFA36" s="1282"/>
      <c r="IFB36" s="1283"/>
      <c r="IFC36" s="1284"/>
      <c r="IFD36" s="1285"/>
      <c r="IFE36" s="1284"/>
      <c r="IFF36" s="1284"/>
      <c r="IFG36" s="1284"/>
      <c r="IFH36" s="1284"/>
      <c r="IFI36" s="1286"/>
      <c r="IFJ36" s="953"/>
      <c r="IFK36" s="1282"/>
      <c r="IFL36" s="1283"/>
      <c r="IFM36" s="1284"/>
      <c r="IFN36" s="1285"/>
      <c r="IFO36" s="1284"/>
      <c r="IFP36" s="1284"/>
      <c r="IFQ36" s="1284"/>
      <c r="IFR36" s="1284"/>
      <c r="IFS36" s="1286"/>
      <c r="IFT36" s="953"/>
      <c r="IFU36" s="1282"/>
      <c r="IFV36" s="1283"/>
      <c r="IFW36" s="1284"/>
      <c r="IFX36" s="1285"/>
      <c r="IFY36" s="1284"/>
      <c r="IFZ36" s="1284"/>
      <c r="IGA36" s="1284"/>
      <c r="IGB36" s="1284"/>
      <c r="IGC36" s="1286"/>
      <c r="IGD36" s="953"/>
      <c r="IGE36" s="1282"/>
      <c r="IGF36" s="1283"/>
      <c r="IGG36" s="1284"/>
      <c r="IGH36" s="1285"/>
      <c r="IGI36" s="1284"/>
      <c r="IGJ36" s="1284"/>
      <c r="IGK36" s="1284"/>
      <c r="IGL36" s="1284"/>
      <c r="IGM36" s="1286"/>
      <c r="IGN36" s="953"/>
      <c r="IGO36" s="1282"/>
      <c r="IGP36" s="1283"/>
      <c r="IGQ36" s="1284"/>
      <c r="IGR36" s="1285"/>
      <c r="IGS36" s="1284"/>
      <c r="IGT36" s="1284"/>
      <c r="IGU36" s="1284"/>
      <c r="IGV36" s="1284"/>
      <c r="IGW36" s="1286"/>
      <c r="IGX36" s="953"/>
      <c r="IGY36" s="1282"/>
      <c r="IGZ36" s="1283"/>
      <c r="IHA36" s="1284"/>
      <c r="IHB36" s="1285"/>
      <c r="IHC36" s="1284"/>
      <c r="IHD36" s="1284"/>
      <c r="IHE36" s="1284"/>
      <c r="IHF36" s="1284"/>
      <c r="IHG36" s="1286"/>
      <c r="IHH36" s="953"/>
      <c r="IHI36" s="1282"/>
      <c r="IHJ36" s="1283"/>
      <c r="IHK36" s="1284"/>
      <c r="IHL36" s="1285"/>
      <c r="IHM36" s="1284"/>
      <c r="IHN36" s="1284"/>
      <c r="IHO36" s="1284"/>
      <c r="IHP36" s="1284"/>
      <c r="IHQ36" s="1286"/>
      <c r="IHR36" s="953"/>
      <c r="IHS36" s="1282"/>
      <c r="IHT36" s="1283"/>
      <c r="IHU36" s="1284"/>
      <c r="IHV36" s="1285"/>
      <c r="IHW36" s="1284"/>
      <c r="IHX36" s="1284"/>
      <c r="IHY36" s="1284"/>
      <c r="IHZ36" s="1284"/>
      <c r="IIA36" s="1286"/>
      <c r="IIB36" s="953"/>
      <c r="IIC36" s="1282"/>
      <c r="IID36" s="1283"/>
      <c r="IIE36" s="1284"/>
      <c r="IIF36" s="1285"/>
      <c r="IIG36" s="1284"/>
      <c r="IIH36" s="1284"/>
      <c r="III36" s="1284"/>
      <c r="IIJ36" s="1284"/>
      <c r="IIK36" s="1286"/>
      <c r="IIL36" s="953"/>
      <c r="IIM36" s="1282"/>
      <c r="IIN36" s="1283"/>
      <c r="IIO36" s="1284"/>
      <c r="IIP36" s="1285"/>
      <c r="IIQ36" s="1284"/>
      <c r="IIR36" s="1284"/>
      <c r="IIS36" s="1284"/>
      <c r="IIT36" s="1284"/>
      <c r="IIU36" s="1286"/>
      <c r="IIV36" s="953"/>
      <c r="IIW36" s="1282"/>
      <c r="IIX36" s="1283"/>
      <c r="IIY36" s="1284"/>
      <c r="IIZ36" s="1285"/>
      <c r="IJA36" s="1284"/>
      <c r="IJB36" s="1284"/>
      <c r="IJC36" s="1284"/>
      <c r="IJD36" s="1284"/>
      <c r="IJE36" s="1286"/>
      <c r="IJF36" s="953"/>
      <c r="IJG36" s="1282"/>
      <c r="IJH36" s="1283"/>
      <c r="IJI36" s="1284"/>
      <c r="IJJ36" s="1285"/>
      <c r="IJK36" s="1284"/>
      <c r="IJL36" s="1284"/>
      <c r="IJM36" s="1284"/>
      <c r="IJN36" s="1284"/>
      <c r="IJO36" s="1286"/>
      <c r="IJP36" s="953"/>
      <c r="IJQ36" s="1282"/>
      <c r="IJR36" s="1283"/>
      <c r="IJS36" s="1284"/>
      <c r="IJT36" s="1285"/>
      <c r="IJU36" s="1284"/>
      <c r="IJV36" s="1284"/>
      <c r="IJW36" s="1284"/>
      <c r="IJX36" s="1284"/>
      <c r="IJY36" s="1286"/>
      <c r="IJZ36" s="953"/>
      <c r="IKA36" s="1282"/>
      <c r="IKB36" s="1283"/>
      <c r="IKC36" s="1284"/>
      <c r="IKD36" s="1285"/>
      <c r="IKE36" s="1284"/>
      <c r="IKF36" s="1284"/>
      <c r="IKG36" s="1284"/>
      <c r="IKH36" s="1284"/>
      <c r="IKI36" s="1286"/>
      <c r="IKJ36" s="953"/>
      <c r="IKK36" s="1282"/>
      <c r="IKL36" s="1283"/>
      <c r="IKM36" s="1284"/>
      <c r="IKN36" s="1285"/>
      <c r="IKO36" s="1284"/>
      <c r="IKP36" s="1284"/>
      <c r="IKQ36" s="1284"/>
      <c r="IKR36" s="1284"/>
      <c r="IKS36" s="1286"/>
      <c r="IKT36" s="953"/>
      <c r="IKU36" s="1282"/>
      <c r="IKV36" s="1283"/>
      <c r="IKW36" s="1284"/>
      <c r="IKX36" s="1285"/>
      <c r="IKY36" s="1284"/>
      <c r="IKZ36" s="1284"/>
      <c r="ILA36" s="1284"/>
      <c r="ILB36" s="1284"/>
      <c r="ILC36" s="1286"/>
      <c r="ILD36" s="953"/>
      <c r="ILE36" s="1282"/>
      <c r="ILF36" s="1283"/>
      <c r="ILG36" s="1284"/>
      <c r="ILH36" s="1285"/>
      <c r="ILI36" s="1284"/>
      <c r="ILJ36" s="1284"/>
      <c r="ILK36" s="1284"/>
      <c r="ILL36" s="1284"/>
      <c r="ILM36" s="1286"/>
      <c r="ILN36" s="953"/>
      <c r="ILO36" s="1282"/>
      <c r="ILP36" s="1283"/>
      <c r="ILQ36" s="1284"/>
      <c r="ILR36" s="1285"/>
      <c r="ILS36" s="1284"/>
      <c r="ILT36" s="1284"/>
      <c r="ILU36" s="1284"/>
      <c r="ILV36" s="1284"/>
      <c r="ILW36" s="1286"/>
      <c r="ILX36" s="953"/>
      <c r="ILY36" s="1282"/>
      <c r="ILZ36" s="1283"/>
      <c r="IMA36" s="1284"/>
      <c r="IMB36" s="1285"/>
      <c r="IMC36" s="1284"/>
      <c r="IMD36" s="1284"/>
      <c r="IME36" s="1284"/>
      <c r="IMF36" s="1284"/>
      <c r="IMG36" s="1286"/>
      <c r="IMH36" s="953"/>
      <c r="IMI36" s="1282"/>
      <c r="IMJ36" s="1283"/>
      <c r="IMK36" s="1284"/>
      <c r="IML36" s="1285"/>
      <c r="IMM36" s="1284"/>
      <c r="IMN36" s="1284"/>
      <c r="IMO36" s="1284"/>
      <c r="IMP36" s="1284"/>
      <c r="IMQ36" s="1286"/>
      <c r="IMR36" s="953"/>
      <c r="IMS36" s="1282"/>
      <c r="IMT36" s="1283"/>
      <c r="IMU36" s="1284"/>
      <c r="IMV36" s="1285"/>
      <c r="IMW36" s="1284"/>
      <c r="IMX36" s="1284"/>
      <c r="IMY36" s="1284"/>
      <c r="IMZ36" s="1284"/>
      <c r="INA36" s="1286"/>
      <c r="INB36" s="953"/>
      <c r="INC36" s="1282"/>
      <c r="IND36" s="1283"/>
      <c r="INE36" s="1284"/>
      <c r="INF36" s="1285"/>
      <c r="ING36" s="1284"/>
      <c r="INH36" s="1284"/>
      <c r="INI36" s="1284"/>
      <c r="INJ36" s="1284"/>
      <c r="INK36" s="1286"/>
      <c r="INL36" s="953"/>
      <c r="INM36" s="1282"/>
      <c r="INN36" s="1283"/>
      <c r="INO36" s="1284"/>
      <c r="INP36" s="1285"/>
      <c r="INQ36" s="1284"/>
      <c r="INR36" s="1284"/>
      <c r="INS36" s="1284"/>
      <c r="INT36" s="1284"/>
      <c r="INU36" s="1286"/>
      <c r="INV36" s="953"/>
      <c r="INW36" s="1282"/>
      <c r="INX36" s="1283"/>
      <c r="INY36" s="1284"/>
      <c r="INZ36" s="1285"/>
      <c r="IOA36" s="1284"/>
      <c r="IOB36" s="1284"/>
      <c r="IOC36" s="1284"/>
      <c r="IOD36" s="1284"/>
      <c r="IOE36" s="1286"/>
      <c r="IOF36" s="953"/>
      <c r="IOG36" s="1282"/>
      <c r="IOH36" s="1283"/>
      <c r="IOI36" s="1284"/>
      <c r="IOJ36" s="1285"/>
      <c r="IOK36" s="1284"/>
      <c r="IOL36" s="1284"/>
      <c r="IOM36" s="1284"/>
      <c r="ION36" s="1284"/>
      <c r="IOO36" s="1286"/>
      <c r="IOP36" s="953"/>
      <c r="IOQ36" s="1282"/>
      <c r="IOR36" s="1283"/>
      <c r="IOS36" s="1284"/>
      <c r="IOT36" s="1285"/>
      <c r="IOU36" s="1284"/>
      <c r="IOV36" s="1284"/>
      <c r="IOW36" s="1284"/>
      <c r="IOX36" s="1284"/>
      <c r="IOY36" s="1286"/>
      <c r="IOZ36" s="953"/>
      <c r="IPA36" s="1282"/>
      <c r="IPB36" s="1283"/>
      <c r="IPC36" s="1284"/>
      <c r="IPD36" s="1285"/>
      <c r="IPE36" s="1284"/>
      <c r="IPF36" s="1284"/>
      <c r="IPG36" s="1284"/>
      <c r="IPH36" s="1284"/>
      <c r="IPI36" s="1286"/>
      <c r="IPJ36" s="953"/>
      <c r="IPK36" s="1282"/>
      <c r="IPL36" s="1283"/>
      <c r="IPM36" s="1284"/>
      <c r="IPN36" s="1285"/>
      <c r="IPO36" s="1284"/>
      <c r="IPP36" s="1284"/>
      <c r="IPQ36" s="1284"/>
      <c r="IPR36" s="1284"/>
      <c r="IPS36" s="1286"/>
      <c r="IPT36" s="953"/>
      <c r="IPU36" s="1282"/>
      <c r="IPV36" s="1283"/>
      <c r="IPW36" s="1284"/>
      <c r="IPX36" s="1285"/>
      <c r="IPY36" s="1284"/>
      <c r="IPZ36" s="1284"/>
      <c r="IQA36" s="1284"/>
      <c r="IQB36" s="1284"/>
      <c r="IQC36" s="1286"/>
      <c r="IQD36" s="953"/>
      <c r="IQE36" s="1282"/>
      <c r="IQF36" s="1283"/>
      <c r="IQG36" s="1284"/>
      <c r="IQH36" s="1285"/>
      <c r="IQI36" s="1284"/>
      <c r="IQJ36" s="1284"/>
      <c r="IQK36" s="1284"/>
      <c r="IQL36" s="1284"/>
      <c r="IQM36" s="1286"/>
      <c r="IQN36" s="953"/>
      <c r="IQO36" s="1282"/>
      <c r="IQP36" s="1283"/>
      <c r="IQQ36" s="1284"/>
      <c r="IQR36" s="1285"/>
      <c r="IQS36" s="1284"/>
      <c r="IQT36" s="1284"/>
      <c r="IQU36" s="1284"/>
      <c r="IQV36" s="1284"/>
      <c r="IQW36" s="1286"/>
      <c r="IQX36" s="953"/>
      <c r="IQY36" s="1282"/>
      <c r="IQZ36" s="1283"/>
      <c r="IRA36" s="1284"/>
      <c r="IRB36" s="1285"/>
      <c r="IRC36" s="1284"/>
      <c r="IRD36" s="1284"/>
      <c r="IRE36" s="1284"/>
      <c r="IRF36" s="1284"/>
      <c r="IRG36" s="1286"/>
      <c r="IRH36" s="953"/>
      <c r="IRI36" s="1282"/>
      <c r="IRJ36" s="1283"/>
      <c r="IRK36" s="1284"/>
      <c r="IRL36" s="1285"/>
      <c r="IRM36" s="1284"/>
      <c r="IRN36" s="1284"/>
      <c r="IRO36" s="1284"/>
      <c r="IRP36" s="1284"/>
      <c r="IRQ36" s="1286"/>
      <c r="IRR36" s="953"/>
      <c r="IRS36" s="1282"/>
      <c r="IRT36" s="1283"/>
      <c r="IRU36" s="1284"/>
      <c r="IRV36" s="1285"/>
      <c r="IRW36" s="1284"/>
      <c r="IRX36" s="1284"/>
      <c r="IRY36" s="1284"/>
      <c r="IRZ36" s="1284"/>
      <c r="ISA36" s="1286"/>
      <c r="ISB36" s="953"/>
      <c r="ISC36" s="1282"/>
      <c r="ISD36" s="1283"/>
      <c r="ISE36" s="1284"/>
      <c r="ISF36" s="1285"/>
      <c r="ISG36" s="1284"/>
      <c r="ISH36" s="1284"/>
      <c r="ISI36" s="1284"/>
      <c r="ISJ36" s="1284"/>
      <c r="ISK36" s="1286"/>
      <c r="ISL36" s="953"/>
      <c r="ISM36" s="1282"/>
      <c r="ISN36" s="1283"/>
      <c r="ISO36" s="1284"/>
      <c r="ISP36" s="1285"/>
      <c r="ISQ36" s="1284"/>
      <c r="ISR36" s="1284"/>
      <c r="ISS36" s="1284"/>
      <c r="IST36" s="1284"/>
      <c r="ISU36" s="1286"/>
      <c r="ISV36" s="953"/>
      <c r="ISW36" s="1282"/>
      <c r="ISX36" s="1283"/>
      <c r="ISY36" s="1284"/>
      <c r="ISZ36" s="1285"/>
      <c r="ITA36" s="1284"/>
      <c r="ITB36" s="1284"/>
      <c r="ITC36" s="1284"/>
      <c r="ITD36" s="1284"/>
      <c r="ITE36" s="1286"/>
      <c r="ITF36" s="953"/>
      <c r="ITG36" s="1282"/>
      <c r="ITH36" s="1283"/>
      <c r="ITI36" s="1284"/>
      <c r="ITJ36" s="1285"/>
      <c r="ITK36" s="1284"/>
      <c r="ITL36" s="1284"/>
      <c r="ITM36" s="1284"/>
      <c r="ITN36" s="1284"/>
      <c r="ITO36" s="1286"/>
      <c r="ITP36" s="953"/>
      <c r="ITQ36" s="1282"/>
      <c r="ITR36" s="1283"/>
      <c r="ITS36" s="1284"/>
      <c r="ITT36" s="1285"/>
      <c r="ITU36" s="1284"/>
      <c r="ITV36" s="1284"/>
      <c r="ITW36" s="1284"/>
      <c r="ITX36" s="1284"/>
      <c r="ITY36" s="1286"/>
      <c r="ITZ36" s="953"/>
      <c r="IUA36" s="1282"/>
      <c r="IUB36" s="1283"/>
      <c r="IUC36" s="1284"/>
      <c r="IUD36" s="1285"/>
      <c r="IUE36" s="1284"/>
      <c r="IUF36" s="1284"/>
      <c r="IUG36" s="1284"/>
      <c r="IUH36" s="1284"/>
      <c r="IUI36" s="1286"/>
      <c r="IUJ36" s="953"/>
      <c r="IUK36" s="1282"/>
      <c r="IUL36" s="1283"/>
      <c r="IUM36" s="1284"/>
      <c r="IUN36" s="1285"/>
      <c r="IUO36" s="1284"/>
      <c r="IUP36" s="1284"/>
      <c r="IUQ36" s="1284"/>
      <c r="IUR36" s="1284"/>
      <c r="IUS36" s="1286"/>
      <c r="IUT36" s="953"/>
      <c r="IUU36" s="1282"/>
      <c r="IUV36" s="1283"/>
      <c r="IUW36" s="1284"/>
      <c r="IUX36" s="1285"/>
      <c r="IUY36" s="1284"/>
      <c r="IUZ36" s="1284"/>
      <c r="IVA36" s="1284"/>
      <c r="IVB36" s="1284"/>
      <c r="IVC36" s="1286"/>
      <c r="IVD36" s="953"/>
      <c r="IVE36" s="1282"/>
      <c r="IVF36" s="1283"/>
      <c r="IVG36" s="1284"/>
      <c r="IVH36" s="1285"/>
      <c r="IVI36" s="1284"/>
      <c r="IVJ36" s="1284"/>
      <c r="IVK36" s="1284"/>
      <c r="IVL36" s="1284"/>
      <c r="IVM36" s="1286"/>
      <c r="IVN36" s="953"/>
      <c r="IVO36" s="1282"/>
      <c r="IVP36" s="1283"/>
      <c r="IVQ36" s="1284"/>
      <c r="IVR36" s="1285"/>
      <c r="IVS36" s="1284"/>
      <c r="IVT36" s="1284"/>
      <c r="IVU36" s="1284"/>
      <c r="IVV36" s="1284"/>
      <c r="IVW36" s="1286"/>
      <c r="IVX36" s="953"/>
      <c r="IVY36" s="1282"/>
      <c r="IVZ36" s="1283"/>
      <c r="IWA36" s="1284"/>
      <c r="IWB36" s="1285"/>
      <c r="IWC36" s="1284"/>
      <c r="IWD36" s="1284"/>
      <c r="IWE36" s="1284"/>
      <c r="IWF36" s="1284"/>
      <c r="IWG36" s="1286"/>
      <c r="IWH36" s="953"/>
      <c r="IWI36" s="1282"/>
      <c r="IWJ36" s="1283"/>
      <c r="IWK36" s="1284"/>
      <c r="IWL36" s="1285"/>
      <c r="IWM36" s="1284"/>
      <c r="IWN36" s="1284"/>
      <c r="IWO36" s="1284"/>
      <c r="IWP36" s="1284"/>
      <c r="IWQ36" s="1286"/>
      <c r="IWR36" s="953"/>
      <c r="IWS36" s="1282"/>
      <c r="IWT36" s="1283"/>
      <c r="IWU36" s="1284"/>
      <c r="IWV36" s="1285"/>
      <c r="IWW36" s="1284"/>
      <c r="IWX36" s="1284"/>
      <c r="IWY36" s="1284"/>
      <c r="IWZ36" s="1284"/>
      <c r="IXA36" s="1286"/>
      <c r="IXB36" s="953"/>
      <c r="IXC36" s="1282"/>
      <c r="IXD36" s="1283"/>
      <c r="IXE36" s="1284"/>
      <c r="IXF36" s="1285"/>
      <c r="IXG36" s="1284"/>
      <c r="IXH36" s="1284"/>
      <c r="IXI36" s="1284"/>
      <c r="IXJ36" s="1284"/>
      <c r="IXK36" s="1286"/>
      <c r="IXL36" s="953"/>
      <c r="IXM36" s="1282"/>
      <c r="IXN36" s="1283"/>
      <c r="IXO36" s="1284"/>
      <c r="IXP36" s="1285"/>
      <c r="IXQ36" s="1284"/>
      <c r="IXR36" s="1284"/>
      <c r="IXS36" s="1284"/>
      <c r="IXT36" s="1284"/>
      <c r="IXU36" s="1286"/>
      <c r="IXV36" s="953"/>
      <c r="IXW36" s="1282"/>
      <c r="IXX36" s="1283"/>
      <c r="IXY36" s="1284"/>
      <c r="IXZ36" s="1285"/>
      <c r="IYA36" s="1284"/>
      <c r="IYB36" s="1284"/>
      <c r="IYC36" s="1284"/>
      <c r="IYD36" s="1284"/>
      <c r="IYE36" s="1286"/>
      <c r="IYF36" s="953"/>
      <c r="IYG36" s="1282"/>
      <c r="IYH36" s="1283"/>
      <c r="IYI36" s="1284"/>
      <c r="IYJ36" s="1285"/>
      <c r="IYK36" s="1284"/>
      <c r="IYL36" s="1284"/>
      <c r="IYM36" s="1284"/>
      <c r="IYN36" s="1284"/>
      <c r="IYO36" s="1286"/>
      <c r="IYP36" s="953"/>
      <c r="IYQ36" s="1282"/>
      <c r="IYR36" s="1283"/>
      <c r="IYS36" s="1284"/>
      <c r="IYT36" s="1285"/>
      <c r="IYU36" s="1284"/>
      <c r="IYV36" s="1284"/>
      <c r="IYW36" s="1284"/>
      <c r="IYX36" s="1284"/>
      <c r="IYY36" s="1286"/>
      <c r="IYZ36" s="953"/>
      <c r="IZA36" s="1282"/>
      <c r="IZB36" s="1283"/>
      <c r="IZC36" s="1284"/>
      <c r="IZD36" s="1285"/>
      <c r="IZE36" s="1284"/>
      <c r="IZF36" s="1284"/>
      <c r="IZG36" s="1284"/>
      <c r="IZH36" s="1284"/>
      <c r="IZI36" s="1286"/>
      <c r="IZJ36" s="953"/>
      <c r="IZK36" s="1282"/>
      <c r="IZL36" s="1283"/>
      <c r="IZM36" s="1284"/>
      <c r="IZN36" s="1285"/>
      <c r="IZO36" s="1284"/>
      <c r="IZP36" s="1284"/>
      <c r="IZQ36" s="1284"/>
      <c r="IZR36" s="1284"/>
      <c r="IZS36" s="1286"/>
      <c r="IZT36" s="953"/>
      <c r="IZU36" s="1282"/>
      <c r="IZV36" s="1283"/>
      <c r="IZW36" s="1284"/>
      <c r="IZX36" s="1285"/>
      <c r="IZY36" s="1284"/>
      <c r="IZZ36" s="1284"/>
      <c r="JAA36" s="1284"/>
      <c r="JAB36" s="1284"/>
      <c r="JAC36" s="1286"/>
      <c r="JAD36" s="953"/>
      <c r="JAE36" s="1282"/>
      <c r="JAF36" s="1283"/>
      <c r="JAG36" s="1284"/>
      <c r="JAH36" s="1285"/>
      <c r="JAI36" s="1284"/>
      <c r="JAJ36" s="1284"/>
      <c r="JAK36" s="1284"/>
      <c r="JAL36" s="1284"/>
      <c r="JAM36" s="1286"/>
      <c r="JAN36" s="953"/>
      <c r="JAO36" s="1282"/>
      <c r="JAP36" s="1283"/>
      <c r="JAQ36" s="1284"/>
      <c r="JAR36" s="1285"/>
      <c r="JAS36" s="1284"/>
      <c r="JAT36" s="1284"/>
      <c r="JAU36" s="1284"/>
      <c r="JAV36" s="1284"/>
      <c r="JAW36" s="1286"/>
      <c r="JAX36" s="953"/>
      <c r="JAY36" s="1282"/>
      <c r="JAZ36" s="1283"/>
      <c r="JBA36" s="1284"/>
      <c r="JBB36" s="1285"/>
      <c r="JBC36" s="1284"/>
      <c r="JBD36" s="1284"/>
      <c r="JBE36" s="1284"/>
      <c r="JBF36" s="1284"/>
      <c r="JBG36" s="1286"/>
      <c r="JBH36" s="953"/>
      <c r="JBI36" s="1282"/>
      <c r="JBJ36" s="1283"/>
      <c r="JBK36" s="1284"/>
      <c r="JBL36" s="1285"/>
      <c r="JBM36" s="1284"/>
      <c r="JBN36" s="1284"/>
      <c r="JBO36" s="1284"/>
      <c r="JBP36" s="1284"/>
      <c r="JBQ36" s="1286"/>
      <c r="JBR36" s="953"/>
      <c r="JBS36" s="1282"/>
      <c r="JBT36" s="1283"/>
      <c r="JBU36" s="1284"/>
      <c r="JBV36" s="1285"/>
      <c r="JBW36" s="1284"/>
      <c r="JBX36" s="1284"/>
      <c r="JBY36" s="1284"/>
      <c r="JBZ36" s="1284"/>
      <c r="JCA36" s="1286"/>
      <c r="JCB36" s="953"/>
      <c r="JCC36" s="1282"/>
      <c r="JCD36" s="1283"/>
      <c r="JCE36" s="1284"/>
      <c r="JCF36" s="1285"/>
      <c r="JCG36" s="1284"/>
      <c r="JCH36" s="1284"/>
      <c r="JCI36" s="1284"/>
      <c r="JCJ36" s="1284"/>
      <c r="JCK36" s="1286"/>
      <c r="JCL36" s="953"/>
      <c r="JCM36" s="1282"/>
      <c r="JCN36" s="1283"/>
      <c r="JCO36" s="1284"/>
      <c r="JCP36" s="1285"/>
      <c r="JCQ36" s="1284"/>
      <c r="JCR36" s="1284"/>
      <c r="JCS36" s="1284"/>
      <c r="JCT36" s="1284"/>
      <c r="JCU36" s="1286"/>
      <c r="JCV36" s="953"/>
      <c r="JCW36" s="1282"/>
      <c r="JCX36" s="1283"/>
      <c r="JCY36" s="1284"/>
      <c r="JCZ36" s="1285"/>
      <c r="JDA36" s="1284"/>
      <c r="JDB36" s="1284"/>
      <c r="JDC36" s="1284"/>
      <c r="JDD36" s="1284"/>
      <c r="JDE36" s="1286"/>
      <c r="JDF36" s="953"/>
      <c r="JDG36" s="1282"/>
      <c r="JDH36" s="1283"/>
      <c r="JDI36" s="1284"/>
      <c r="JDJ36" s="1285"/>
      <c r="JDK36" s="1284"/>
      <c r="JDL36" s="1284"/>
      <c r="JDM36" s="1284"/>
      <c r="JDN36" s="1284"/>
      <c r="JDO36" s="1286"/>
      <c r="JDP36" s="953"/>
      <c r="JDQ36" s="1282"/>
      <c r="JDR36" s="1283"/>
      <c r="JDS36" s="1284"/>
      <c r="JDT36" s="1285"/>
      <c r="JDU36" s="1284"/>
      <c r="JDV36" s="1284"/>
      <c r="JDW36" s="1284"/>
      <c r="JDX36" s="1284"/>
      <c r="JDY36" s="1286"/>
      <c r="JDZ36" s="953"/>
      <c r="JEA36" s="1282"/>
      <c r="JEB36" s="1283"/>
      <c r="JEC36" s="1284"/>
      <c r="JED36" s="1285"/>
      <c r="JEE36" s="1284"/>
      <c r="JEF36" s="1284"/>
      <c r="JEG36" s="1284"/>
      <c r="JEH36" s="1284"/>
      <c r="JEI36" s="1286"/>
      <c r="JEJ36" s="953"/>
      <c r="JEK36" s="1282"/>
      <c r="JEL36" s="1283"/>
      <c r="JEM36" s="1284"/>
      <c r="JEN36" s="1285"/>
      <c r="JEO36" s="1284"/>
      <c r="JEP36" s="1284"/>
      <c r="JEQ36" s="1284"/>
      <c r="JER36" s="1284"/>
      <c r="JES36" s="1286"/>
      <c r="JET36" s="953"/>
      <c r="JEU36" s="1282"/>
      <c r="JEV36" s="1283"/>
      <c r="JEW36" s="1284"/>
      <c r="JEX36" s="1285"/>
      <c r="JEY36" s="1284"/>
      <c r="JEZ36" s="1284"/>
      <c r="JFA36" s="1284"/>
      <c r="JFB36" s="1284"/>
      <c r="JFC36" s="1286"/>
      <c r="JFD36" s="953"/>
      <c r="JFE36" s="1282"/>
      <c r="JFF36" s="1283"/>
      <c r="JFG36" s="1284"/>
      <c r="JFH36" s="1285"/>
      <c r="JFI36" s="1284"/>
      <c r="JFJ36" s="1284"/>
      <c r="JFK36" s="1284"/>
      <c r="JFL36" s="1284"/>
      <c r="JFM36" s="1286"/>
      <c r="JFN36" s="953"/>
      <c r="JFO36" s="1282"/>
      <c r="JFP36" s="1283"/>
      <c r="JFQ36" s="1284"/>
      <c r="JFR36" s="1285"/>
      <c r="JFS36" s="1284"/>
      <c r="JFT36" s="1284"/>
      <c r="JFU36" s="1284"/>
      <c r="JFV36" s="1284"/>
      <c r="JFW36" s="1286"/>
      <c r="JFX36" s="953"/>
      <c r="JFY36" s="1282"/>
      <c r="JFZ36" s="1283"/>
      <c r="JGA36" s="1284"/>
      <c r="JGB36" s="1285"/>
      <c r="JGC36" s="1284"/>
      <c r="JGD36" s="1284"/>
      <c r="JGE36" s="1284"/>
      <c r="JGF36" s="1284"/>
      <c r="JGG36" s="1286"/>
      <c r="JGH36" s="953"/>
      <c r="JGI36" s="1282"/>
      <c r="JGJ36" s="1283"/>
      <c r="JGK36" s="1284"/>
      <c r="JGL36" s="1285"/>
      <c r="JGM36" s="1284"/>
      <c r="JGN36" s="1284"/>
      <c r="JGO36" s="1284"/>
      <c r="JGP36" s="1284"/>
      <c r="JGQ36" s="1286"/>
      <c r="JGR36" s="953"/>
      <c r="JGS36" s="1282"/>
      <c r="JGT36" s="1283"/>
      <c r="JGU36" s="1284"/>
      <c r="JGV36" s="1285"/>
      <c r="JGW36" s="1284"/>
      <c r="JGX36" s="1284"/>
      <c r="JGY36" s="1284"/>
      <c r="JGZ36" s="1284"/>
      <c r="JHA36" s="1286"/>
      <c r="JHB36" s="953"/>
      <c r="JHC36" s="1282"/>
      <c r="JHD36" s="1283"/>
      <c r="JHE36" s="1284"/>
      <c r="JHF36" s="1285"/>
      <c r="JHG36" s="1284"/>
      <c r="JHH36" s="1284"/>
      <c r="JHI36" s="1284"/>
      <c r="JHJ36" s="1284"/>
      <c r="JHK36" s="1286"/>
      <c r="JHL36" s="953"/>
      <c r="JHM36" s="1282"/>
      <c r="JHN36" s="1283"/>
      <c r="JHO36" s="1284"/>
      <c r="JHP36" s="1285"/>
      <c r="JHQ36" s="1284"/>
      <c r="JHR36" s="1284"/>
      <c r="JHS36" s="1284"/>
      <c r="JHT36" s="1284"/>
      <c r="JHU36" s="1286"/>
      <c r="JHV36" s="953"/>
      <c r="JHW36" s="1282"/>
      <c r="JHX36" s="1283"/>
      <c r="JHY36" s="1284"/>
      <c r="JHZ36" s="1285"/>
      <c r="JIA36" s="1284"/>
      <c r="JIB36" s="1284"/>
      <c r="JIC36" s="1284"/>
      <c r="JID36" s="1284"/>
      <c r="JIE36" s="1286"/>
      <c r="JIF36" s="953"/>
      <c r="JIG36" s="1282"/>
      <c r="JIH36" s="1283"/>
      <c r="JII36" s="1284"/>
      <c r="JIJ36" s="1285"/>
      <c r="JIK36" s="1284"/>
      <c r="JIL36" s="1284"/>
      <c r="JIM36" s="1284"/>
      <c r="JIN36" s="1284"/>
      <c r="JIO36" s="1286"/>
      <c r="JIP36" s="953"/>
      <c r="JIQ36" s="1282"/>
      <c r="JIR36" s="1283"/>
      <c r="JIS36" s="1284"/>
      <c r="JIT36" s="1285"/>
      <c r="JIU36" s="1284"/>
      <c r="JIV36" s="1284"/>
      <c r="JIW36" s="1284"/>
      <c r="JIX36" s="1284"/>
      <c r="JIY36" s="1286"/>
      <c r="JIZ36" s="953"/>
      <c r="JJA36" s="1282"/>
      <c r="JJB36" s="1283"/>
      <c r="JJC36" s="1284"/>
      <c r="JJD36" s="1285"/>
      <c r="JJE36" s="1284"/>
      <c r="JJF36" s="1284"/>
      <c r="JJG36" s="1284"/>
      <c r="JJH36" s="1284"/>
      <c r="JJI36" s="1286"/>
      <c r="JJJ36" s="953"/>
      <c r="JJK36" s="1282"/>
      <c r="JJL36" s="1283"/>
      <c r="JJM36" s="1284"/>
      <c r="JJN36" s="1285"/>
      <c r="JJO36" s="1284"/>
      <c r="JJP36" s="1284"/>
      <c r="JJQ36" s="1284"/>
      <c r="JJR36" s="1284"/>
      <c r="JJS36" s="1286"/>
      <c r="JJT36" s="953"/>
      <c r="JJU36" s="1282"/>
      <c r="JJV36" s="1283"/>
      <c r="JJW36" s="1284"/>
      <c r="JJX36" s="1285"/>
      <c r="JJY36" s="1284"/>
      <c r="JJZ36" s="1284"/>
      <c r="JKA36" s="1284"/>
      <c r="JKB36" s="1284"/>
      <c r="JKC36" s="1286"/>
      <c r="JKD36" s="953"/>
      <c r="JKE36" s="1282"/>
      <c r="JKF36" s="1283"/>
      <c r="JKG36" s="1284"/>
      <c r="JKH36" s="1285"/>
      <c r="JKI36" s="1284"/>
      <c r="JKJ36" s="1284"/>
      <c r="JKK36" s="1284"/>
      <c r="JKL36" s="1284"/>
      <c r="JKM36" s="1286"/>
      <c r="JKN36" s="953"/>
      <c r="JKO36" s="1282"/>
      <c r="JKP36" s="1283"/>
      <c r="JKQ36" s="1284"/>
      <c r="JKR36" s="1285"/>
      <c r="JKS36" s="1284"/>
      <c r="JKT36" s="1284"/>
      <c r="JKU36" s="1284"/>
      <c r="JKV36" s="1284"/>
      <c r="JKW36" s="1286"/>
      <c r="JKX36" s="953"/>
      <c r="JKY36" s="1282"/>
      <c r="JKZ36" s="1283"/>
      <c r="JLA36" s="1284"/>
      <c r="JLB36" s="1285"/>
      <c r="JLC36" s="1284"/>
      <c r="JLD36" s="1284"/>
      <c r="JLE36" s="1284"/>
      <c r="JLF36" s="1284"/>
      <c r="JLG36" s="1286"/>
      <c r="JLH36" s="953"/>
      <c r="JLI36" s="1282"/>
      <c r="JLJ36" s="1283"/>
      <c r="JLK36" s="1284"/>
      <c r="JLL36" s="1285"/>
      <c r="JLM36" s="1284"/>
      <c r="JLN36" s="1284"/>
      <c r="JLO36" s="1284"/>
      <c r="JLP36" s="1284"/>
      <c r="JLQ36" s="1286"/>
      <c r="JLR36" s="953"/>
      <c r="JLS36" s="1282"/>
      <c r="JLT36" s="1283"/>
      <c r="JLU36" s="1284"/>
      <c r="JLV36" s="1285"/>
      <c r="JLW36" s="1284"/>
      <c r="JLX36" s="1284"/>
      <c r="JLY36" s="1284"/>
      <c r="JLZ36" s="1284"/>
      <c r="JMA36" s="1286"/>
      <c r="JMB36" s="953"/>
      <c r="JMC36" s="1282"/>
      <c r="JMD36" s="1283"/>
      <c r="JME36" s="1284"/>
      <c r="JMF36" s="1285"/>
      <c r="JMG36" s="1284"/>
      <c r="JMH36" s="1284"/>
      <c r="JMI36" s="1284"/>
      <c r="JMJ36" s="1284"/>
      <c r="JMK36" s="1286"/>
      <c r="JML36" s="953"/>
      <c r="JMM36" s="1282"/>
      <c r="JMN36" s="1283"/>
      <c r="JMO36" s="1284"/>
      <c r="JMP36" s="1285"/>
      <c r="JMQ36" s="1284"/>
      <c r="JMR36" s="1284"/>
      <c r="JMS36" s="1284"/>
      <c r="JMT36" s="1284"/>
      <c r="JMU36" s="1286"/>
      <c r="JMV36" s="953"/>
      <c r="JMW36" s="1282"/>
      <c r="JMX36" s="1283"/>
      <c r="JMY36" s="1284"/>
      <c r="JMZ36" s="1285"/>
      <c r="JNA36" s="1284"/>
      <c r="JNB36" s="1284"/>
      <c r="JNC36" s="1284"/>
      <c r="JND36" s="1284"/>
      <c r="JNE36" s="1286"/>
      <c r="JNF36" s="953"/>
      <c r="JNG36" s="1282"/>
      <c r="JNH36" s="1283"/>
      <c r="JNI36" s="1284"/>
      <c r="JNJ36" s="1285"/>
      <c r="JNK36" s="1284"/>
      <c r="JNL36" s="1284"/>
      <c r="JNM36" s="1284"/>
      <c r="JNN36" s="1284"/>
      <c r="JNO36" s="1286"/>
      <c r="JNP36" s="953"/>
      <c r="JNQ36" s="1282"/>
      <c r="JNR36" s="1283"/>
      <c r="JNS36" s="1284"/>
      <c r="JNT36" s="1285"/>
      <c r="JNU36" s="1284"/>
      <c r="JNV36" s="1284"/>
      <c r="JNW36" s="1284"/>
      <c r="JNX36" s="1284"/>
      <c r="JNY36" s="1286"/>
      <c r="JNZ36" s="953"/>
      <c r="JOA36" s="1282"/>
      <c r="JOB36" s="1283"/>
      <c r="JOC36" s="1284"/>
      <c r="JOD36" s="1285"/>
      <c r="JOE36" s="1284"/>
      <c r="JOF36" s="1284"/>
      <c r="JOG36" s="1284"/>
      <c r="JOH36" s="1284"/>
      <c r="JOI36" s="1286"/>
      <c r="JOJ36" s="953"/>
      <c r="JOK36" s="1282"/>
      <c r="JOL36" s="1283"/>
      <c r="JOM36" s="1284"/>
      <c r="JON36" s="1285"/>
      <c r="JOO36" s="1284"/>
      <c r="JOP36" s="1284"/>
      <c r="JOQ36" s="1284"/>
      <c r="JOR36" s="1284"/>
      <c r="JOS36" s="1286"/>
      <c r="JOT36" s="953"/>
      <c r="JOU36" s="1282"/>
      <c r="JOV36" s="1283"/>
      <c r="JOW36" s="1284"/>
      <c r="JOX36" s="1285"/>
      <c r="JOY36" s="1284"/>
      <c r="JOZ36" s="1284"/>
      <c r="JPA36" s="1284"/>
      <c r="JPB36" s="1284"/>
      <c r="JPC36" s="1286"/>
      <c r="JPD36" s="953"/>
      <c r="JPE36" s="1282"/>
      <c r="JPF36" s="1283"/>
      <c r="JPG36" s="1284"/>
      <c r="JPH36" s="1285"/>
      <c r="JPI36" s="1284"/>
      <c r="JPJ36" s="1284"/>
      <c r="JPK36" s="1284"/>
      <c r="JPL36" s="1284"/>
      <c r="JPM36" s="1286"/>
      <c r="JPN36" s="953"/>
      <c r="JPO36" s="1282"/>
      <c r="JPP36" s="1283"/>
      <c r="JPQ36" s="1284"/>
      <c r="JPR36" s="1285"/>
      <c r="JPS36" s="1284"/>
      <c r="JPT36" s="1284"/>
      <c r="JPU36" s="1284"/>
      <c r="JPV36" s="1284"/>
      <c r="JPW36" s="1286"/>
      <c r="JPX36" s="953"/>
      <c r="JPY36" s="1282"/>
      <c r="JPZ36" s="1283"/>
      <c r="JQA36" s="1284"/>
      <c r="JQB36" s="1285"/>
      <c r="JQC36" s="1284"/>
      <c r="JQD36" s="1284"/>
      <c r="JQE36" s="1284"/>
      <c r="JQF36" s="1284"/>
      <c r="JQG36" s="1286"/>
      <c r="JQH36" s="953"/>
      <c r="JQI36" s="1282"/>
      <c r="JQJ36" s="1283"/>
      <c r="JQK36" s="1284"/>
      <c r="JQL36" s="1285"/>
      <c r="JQM36" s="1284"/>
      <c r="JQN36" s="1284"/>
      <c r="JQO36" s="1284"/>
      <c r="JQP36" s="1284"/>
      <c r="JQQ36" s="1286"/>
      <c r="JQR36" s="953"/>
      <c r="JQS36" s="1282"/>
      <c r="JQT36" s="1283"/>
      <c r="JQU36" s="1284"/>
      <c r="JQV36" s="1285"/>
      <c r="JQW36" s="1284"/>
      <c r="JQX36" s="1284"/>
      <c r="JQY36" s="1284"/>
      <c r="JQZ36" s="1284"/>
      <c r="JRA36" s="1286"/>
      <c r="JRB36" s="953"/>
      <c r="JRC36" s="1282"/>
      <c r="JRD36" s="1283"/>
      <c r="JRE36" s="1284"/>
      <c r="JRF36" s="1285"/>
      <c r="JRG36" s="1284"/>
      <c r="JRH36" s="1284"/>
      <c r="JRI36" s="1284"/>
      <c r="JRJ36" s="1284"/>
      <c r="JRK36" s="1286"/>
      <c r="JRL36" s="953"/>
      <c r="JRM36" s="1282"/>
      <c r="JRN36" s="1283"/>
      <c r="JRO36" s="1284"/>
      <c r="JRP36" s="1285"/>
      <c r="JRQ36" s="1284"/>
      <c r="JRR36" s="1284"/>
      <c r="JRS36" s="1284"/>
      <c r="JRT36" s="1284"/>
      <c r="JRU36" s="1286"/>
      <c r="JRV36" s="953"/>
      <c r="JRW36" s="1282"/>
      <c r="JRX36" s="1283"/>
      <c r="JRY36" s="1284"/>
      <c r="JRZ36" s="1285"/>
      <c r="JSA36" s="1284"/>
      <c r="JSB36" s="1284"/>
      <c r="JSC36" s="1284"/>
      <c r="JSD36" s="1284"/>
      <c r="JSE36" s="1286"/>
      <c r="JSF36" s="953"/>
      <c r="JSG36" s="1282"/>
      <c r="JSH36" s="1283"/>
      <c r="JSI36" s="1284"/>
      <c r="JSJ36" s="1285"/>
      <c r="JSK36" s="1284"/>
      <c r="JSL36" s="1284"/>
      <c r="JSM36" s="1284"/>
      <c r="JSN36" s="1284"/>
      <c r="JSO36" s="1286"/>
      <c r="JSP36" s="953"/>
      <c r="JSQ36" s="1282"/>
      <c r="JSR36" s="1283"/>
      <c r="JSS36" s="1284"/>
      <c r="JST36" s="1285"/>
      <c r="JSU36" s="1284"/>
      <c r="JSV36" s="1284"/>
      <c r="JSW36" s="1284"/>
      <c r="JSX36" s="1284"/>
      <c r="JSY36" s="1286"/>
      <c r="JSZ36" s="953"/>
      <c r="JTA36" s="1282"/>
      <c r="JTB36" s="1283"/>
      <c r="JTC36" s="1284"/>
      <c r="JTD36" s="1285"/>
      <c r="JTE36" s="1284"/>
      <c r="JTF36" s="1284"/>
      <c r="JTG36" s="1284"/>
      <c r="JTH36" s="1284"/>
      <c r="JTI36" s="1286"/>
      <c r="JTJ36" s="953"/>
      <c r="JTK36" s="1282"/>
      <c r="JTL36" s="1283"/>
      <c r="JTM36" s="1284"/>
      <c r="JTN36" s="1285"/>
      <c r="JTO36" s="1284"/>
      <c r="JTP36" s="1284"/>
      <c r="JTQ36" s="1284"/>
      <c r="JTR36" s="1284"/>
      <c r="JTS36" s="1286"/>
      <c r="JTT36" s="953"/>
      <c r="JTU36" s="1282"/>
      <c r="JTV36" s="1283"/>
      <c r="JTW36" s="1284"/>
      <c r="JTX36" s="1285"/>
      <c r="JTY36" s="1284"/>
      <c r="JTZ36" s="1284"/>
      <c r="JUA36" s="1284"/>
      <c r="JUB36" s="1284"/>
      <c r="JUC36" s="1286"/>
      <c r="JUD36" s="953"/>
      <c r="JUE36" s="1282"/>
      <c r="JUF36" s="1283"/>
      <c r="JUG36" s="1284"/>
      <c r="JUH36" s="1285"/>
      <c r="JUI36" s="1284"/>
      <c r="JUJ36" s="1284"/>
      <c r="JUK36" s="1284"/>
      <c r="JUL36" s="1284"/>
      <c r="JUM36" s="1286"/>
      <c r="JUN36" s="953"/>
      <c r="JUO36" s="1282"/>
      <c r="JUP36" s="1283"/>
      <c r="JUQ36" s="1284"/>
      <c r="JUR36" s="1285"/>
      <c r="JUS36" s="1284"/>
      <c r="JUT36" s="1284"/>
      <c r="JUU36" s="1284"/>
      <c r="JUV36" s="1284"/>
      <c r="JUW36" s="1286"/>
      <c r="JUX36" s="953"/>
      <c r="JUY36" s="1282"/>
      <c r="JUZ36" s="1283"/>
      <c r="JVA36" s="1284"/>
      <c r="JVB36" s="1285"/>
      <c r="JVC36" s="1284"/>
      <c r="JVD36" s="1284"/>
      <c r="JVE36" s="1284"/>
      <c r="JVF36" s="1284"/>
      <c r="JVG36" s="1286"/>
      <c r="JVH36" s="953"/>
      <c r="JVI36" s="1282"/>
      <c r="JVJ36" s="1283"/>
      <c r="JVK36" s="1284"/>
      <c r="JVL36" s="1285"/>
      <c r="JVM36" s="1284"/>
      <c r="JVN36" s="1284"/>
      <c r="JVO36" s="1284"/>
      <c r="JVP36" s="1284"/>
      <c r="JVQ36" s="1286"/>
      <c r="JVR36" s="953"/>
      <c r="JVS36" s="1282"/>
      <c r="JVT36" s="1283"/>
      <c r="JVU36" s="1284"/>
      <c r="JVV36" s="1285"/>
      <c r="JVW36" s="1284"/>
      <c r="JVX36" s="1284"/>
      <c r="JVY36" s="1284"/>
      <c r="JVZ36" s="1284"/>
      <c r="JWA36" s="1286"/>
      <c r="JWB36" s="953"/>
      <c r="JWC36" s="1282"/>
      <c r="JWD36" s="1283"/>
      <c r="JWE36" s="1284"/>
      <c r="JWF36" s="1285"/>
      <c r="JWG36" s="1284"/>
      <c r="JWH36" s="1284"/>
      <c r="JWI36" s="1284"/>
      <c r="JWJ36" s="1284"/>
      <c r="JWK36" s="1286"/>
      <c r="JWL36" s="953"/>
      <c r="JWM36" s="1282"/>
      <c r="JWN36" s="1283"/>
      <c r="JWO36" s="1284"/>
      <c r="JWP36" s="1285"/>
      <c r="JWQ36" s="1284"/>
      <c r="JWR36" s="1284"/>
      <c r="JWS36" s="1284"/>
      <c r="JWT36" s="1284"/>
      <c r="JWU36" s="1286"/>
      <c r="JWV36" s="953"/>
      <c r="JWW36" s="1282"/>
      <c r="JWX36" s="1283"/>
      <c r="JWY36" s="1284"/>
      <c r="JWZ36" s="1285"/>
      <c r="JXA36" s="1284"/>
      <c r="JXB36" s="1284"/>
      <c r="JXC36" s="1284"/>
      <c r="JXD36" s="1284"/>
      <c r="JXE36" s="1286"/>
      <c r="JXF36" s="953"/>
      <c r="JXG36" s="1282"/>
      <c r="JXH36" s="1283"/>
      <c r="JXI36" s="1284"/>
      <c r="JXJ36" s="1285"/>
      <c r="JXK36" s="1284"/>
      <c r="JXL36" s="1284"/>
      <c r="JXM36" s="1284"/>
      <c r="JXN36" s="1284"/>
      <c r="JXO36" s="1286"/>
      <c r="JXP36" s="953"/>
      <c r="JXQ36" s="1282"/>
      <c r="JXR36" s="1283"/>
      <c r="JXS36" s="1284"/>
      <c r="JXT36" s="1285"/>
      <c r="JXU36" s="1284"/>
      <c r="JXV36" s="1284"/>
      <c r="JXW36" s="1284"/>
      <c r="JXX36" s="1284"/>
      <c r="JXY36" s="1286"/>
      <c r="JXZ36" s="953"/>
      <c r="JYA36" s="1282"/>
      <c r="JYB36" s="1283"/>
      <c r="JYC36" s="1284"/>
      <c r="JYD36" s="1285"/>
      <c r="JYE36" s="1284"/>
      <c r="JYF36" s="1284"/>
      <c r="JYG36" s="1284"/>
      <c r="JYH36" s="1284"/>
      <c r="JYI36" s="1286"/>
      <c r="JYJ36" s="953"/>
      <c r="JYK36" s="1282"/>
      <c r="JYL36" s="1283"/>
      <c r="JYM36" s="1284"/>
      <c r="JYN36" s="1285"/>
      <c r="JYO36" s="1284"/>
      <c r="JYP36" s="1284"/>
      <c r="JYQ36" s="1284"/>
      <c r="JYR36" s="1284"/>
      <c r="JYS36" s="1286"/>
      <c r="JYT36" s="953"/>
      <c r="JYU36" s="1282"/>
      <c r="JYV36" s="1283"/>
      <c r="JYW36" s="1284"/>
      <c r="JYX36" s="1285"/>
      <c r="JYY36" s="1284"/>
      <c r="JYZ36" s="1284"/>
      <c r="JZA36" s="1284"/>
      <c r="JZB36" s="1284"/>
      <c r="JZC36" s="1286"/>
      <c r="JZD36" s="953"/>
      <c r="JZE36" s="1282"/>
      <c r="JZF36" s="1283"/>
      <c r="JZG36" s="1284"/>
      <c r="JZH36" s="1285"/>
      <c r="JZI36" s="1284"/>
      <c r="JZJ36" s="1284"/>
      <c r="JZK36" s="1284"/>
      <c r="JZL36" s="1284"/>
      <c r="JZM36" s="1286"/>
      <c r="JZN36" s="953"/>
      <c r="JZO36" s="1282"/>
      <c r="JZP36" s="1283"/>
      <c r="JZQ36" s="1284"/>
      <c r="JZR36" s="1285"/>
      <c r="JZS36" s="1284"/>
      <c r="JZT36" s="1284"/>
      <c r="JZU36" s="1284"/>
      <c r="JZV36" s="1284"/>
      <c r="JZW36" s="1286"/>
      <c r="JZX36" s="953"/>
      <c r="JZY36" s="1282"/>
      <c r="JZZ36" s="1283"/>
      <c r="KAA36" s="1284"/>
      <c r="KAB36" s="1285"/>
      <c r="KAC36" s="1284"/>
      <c r="KAD36" s="1284"/>
      <c r="KAE36" s="1284"/>
      <c r="KAF36" s="1284"/>
      <c r="KAG36" s="1286"/>
      <c r="KAH36" s="953"/>
      <c r="KAI36" s="1282"/>
      <c r="KAJ36" s="1283"/>
      <c r="KAK36" s="1284"/>
      <c r="KAL36" s="1285"/>
      <c r="KAM36" s="1284"/>
      <c r="KAN36" s="1284"/>
      <c r="KAO36" s="1284"/>
      <c r="KAP36" s="1284"/>
      <c r="KAQ36" s="1286"/>
      <c r="KAR36" s="953"/>
      <c r="KAS36" s="1282"/>
      <c r="KAT36" s="1283"/>
      <c r="KAU36" s="1284"/>
      <c r="KAV36" s="1285"/>
      <c r="KAW36" s="1284"/>
      <c r="KAX36" s="1284"/>
      <c r="KAY36" s="1284"/>
      <c r="KAZ36" s="1284"/>
      <c r="KBA36" s="1286"/>
      <c r="KBB36" s="953"/>
      <c r="KBC36" s="1282"/>
      <c r="KBD36" s="1283"/>
      <c r="KBE36" s="1284"/>
      <c r="KBF36" s="1285"/>
      <c r="KBG36" s="1284"/>
      <c r="KBH36" s="1284"/>
      <c r="KBI36" s="1284"/>
      <c r="KBJ36" s="1284"/>
      <c r="KBK36" s="1286"/>
      <c r="KBL36" s="953"/>
      <c r="KBM36" s="1282"/>
      <c r="KBN36" s="1283"/>
      <c r="KBO36" s="1284"/>
      <c r="KBP36" s="1285"/>
      <c r="KBQ36" s="1284"/>
      <c r="KBR36" s="1284"/>
      <c r="KBS36" s="1284"/>
      <c r="KBT36" s="1284"/>
      <c r="KBU36" s="1286"/>
      <c r="KBV36" s="953"/>
      <c r="KBW36" s="1282"/>
      <c r="KBX36" s="1283"/>
      <c r="KBY36" s="1284"/>
      <c r="KBZ36" s="1285"/>
      <c r="KCA36" s="1284"/>
      <c r="KCB36" s="1284"/>
      <c r="KCC36" s="1284"/>
      <c r="KCD36" s="1284"/>
      <c r="KCE36" s="1286"/>
      <c r="KCF36" s="953"/>
      <c r="KCG36" s="1282"/>
      <c r="KCH36" s="1283"/>
      <c r="KCI36" s="1284"/>
      <c r="KCJ36" s="1285"/>
      <c r="KCK36" s="1284"/>
      <c r="KCL36" s="1284"/>
      <c r="KCM36" s="1284"/>
      <c r="KCN36" s="1284"/>
      <c r="KCO36" s="1286"/>
      <c r="KCP36" s="953"/>
      <c r="KCQ36" s="1282"/>
      <c r="KCR36" s="1283"/>
      <c r="KCS36" s="1284"/>
      <c r="KCT36" s="1285"/>
      <c r="KCU36" s="1284"/>
      <c r="KCV36" s="1284"/>
      <c r="KCW36" s="1284"/>
      <c r="KCX36" s="1284"/>
      <c r="KCY36" s="1286"/>
      <c r="KCZ36" s="953"/>
      <c r="KDA36" s="1282"/>
      <c r="KDB36" s="1283"/>
      <c r="KDC36" s="1284"/>
      <c r="KDD36" s="1285"/>
      <c r="KDE36" s="1284"/>
      <c r="KDF36" s="1284"/>
      <c r="KDG36" s="1284"/>
      <c r="KDH36" s="1284"/>
      <c r="KDI36" s="1286"/>
      <c r="KDJ36" s="953"/>
      <c r="KDK36" s="1282"/>
      <c r="KDL36" s="1283"/>
      <c r="KDM36" s="1284"/>
      <c r="KDN36" s="1285"/>
      <c r="KDO36" s="1284"/>
      <c r="KDP36" s="1284"/>
      <c r="KDQ36" s="1284"/>
      <c r="KDR36" s="1284"/>
      <c r="KDS36" s="1286"/>
      <c r="KDT36" s="953"/>
      <c r="KDU36" s="1282"/>
      <c r="KDV36" s="1283"/>
      <c r="KDW36" s="1284"/>
      <c r="KDX36" s="1285"/>
      <c r="KDY36" s="1284"/>
      <c r="KDZ36" s="1284"/>
      <c r="KEA36" s="1284"/>
      <c r="KEB36" s="1284"/>
      <c r="KEC36" s="1286"/>
      <c r="KED36" s="953"/>
      <c r="KEE36" s="1282"/>
      <c r="KEF36" s="1283"/>
      <c r="KEG36" s="1284"/>
      <c r="KEH36" s="1285"/>
      <c r="KEI36" s="1284"/>
      <c r="KEJ36" s="1284"/>
      <c r="KEK36" s="1284"/>
      <c r="KEL36" s="1284"/>
      <c r="KEM36" s="1286"/>
      <c r="KEN36" s="953"/>
      <c r="KEO36" s="1282"/>
      <c r="KEP36" s="1283"/>
      <c r="KEQ36" s="1284"/>
      <c r="KER36" s="1285"/>
      <c r="KES36" s="1284"/>
      <c r="KET36" s="1284"/>
      <c r="KEU36" s="1284"/>
      <c r="KEV36" s="1284"/>
      <c r="KEW36" s="1286"/>
      <c r="KEX36" s="953"/>
      <c r="KEY36" s="1282"/>
      <c r="KEZ36" s="1283"/>
      <c r="KFA36" s="1284"/>
      <c r="KFB36" s="1285"/>
      <c r="KFC36" s="1284"/>
      <c r="KFD36" s="1284"/>
      <c r="KFE36" s="1284"/>
      <c r="KFF36" s="1284"/>
      <c r="KFG36" s="1286"/>
      <c r="KFH36" s="953"/>
      <c r="KFI36" s="1282"/>
      <c r="KFJ36" s="1283"/>
      <c r="KFK36" s="1284"/>
      <c r="KFL36" s="1285"/>
      <c r="KFM36" s="1284"/>
      <c r="KFN36" s="1284"/>
      <c r="KFO36" s="1284"/>
      <c r="KFP36" s="1284"/>
      <c r="KFQ36" s="1286"/>
      <c r="KFR36" s="953"/>
      <c r="KFS36" s="1282"/>
      <c r="KFT36" s="1283"/>
      <c r="KFU36" s="1284"/>
      <c r="KFV36" s="1285"/>
      <c r="KFW36" s="1284"/>
      <c r="KFX36" s="1284"/>
      <c r="KFY36" s="1284"/>
      <c r="KFZ36" s="1284"/>
      <c r="KGA36" s="1286"/>
      <c r="KGB36" s="953"/>
      <c r="KGC36" s="1282"/>
      <c r="KGD36" s="1283"/>
      <c r="KGE36" s="1284"/>
      <c r="KGF36" s="1285"/>
      <c r="KGG36" s="1284"/>
      <c r="KGH36" s="1284"/>
      <c r="KGI36" s="1284"/>
      <c r="KGJ36" s="1284"/>
      <c r="KGK36" s="1286"/>
      <c r="KGL36" s="953"/>
      <c r="KGM36" s="1282"/>
      <c r="KGN36" s="1283"/>
      <c r="KGO36" s="1284"/>
      <c r="KGP36" s="1285"/>
      <c r="KGQ36" s="1284"/>
      <c r="KGR36" s="1284"/>
      <c r="KGS36" s="1284"/>
      <c r="KGT36" s="1284"/>
      <c r="KGU36" s="1286"/>
      <c r="KGV36" s="953"/>
      <c r="KGW36" s="1282"/>
      <c r="KGX36" s="1283"/>
      <c r="KGY36" s="1284"/>
      <c r="KGZ36" s="1285"/>
      <c r="KHA36" s="1284"/>
      <c r="KHB36" s="1284"/>
      <c r="KHC36" s="1284"/>
      <c r="KHD36" s="1284"/>
      <c r="KHE36" s="1286"/>
      <c r="KHF36" s="953"/>
      <c r="KHG36" s="1282"/>
      <c r="KHH36" s="1283"/>
      <c r="KHI36" s="1284"/>
      <c r="KHJ36" s="1285"/>
      <c r="KHK36" s="1284"/>
      <c r="KHL36" s="1284"/>
      <c r="KHM36" s="1284"/>
      <c r="KHN36" s="1284"/>
      <c r="KHO36" s="1286"/>
      <c r="KHP36" s="953"/>
      <c r="KHQ36" s="1282"/>
      <c r="KHR36" s="1283"/>
      <c r="KHS36" s="1284"/>
      <c r="KHT36" s="1285"/>
      <c r="KHU36" s="1284"/>
      <c r="KHV36" s="1284"/>
      <c r="KHW36" s="1284"/>
      <c r="KHX36" s="1284"/>
      <c r="KHY36" s="1286"/>
      <c r="KHZ36" s="953"/>
      <c r="KIA36" s="1282"/>
      <c r="KIB36" s="1283"/>
      <c r="KIC36" s="1284"/>
      <c r="KID36" s="1285"/>
      <c r="KIE36" s="1284"/>
      <c r="KIF36" s="1284"/>
      <c r="KIG36" s="1284"/>
      <c r="KIH36" s="1284"/>
      <c r="KII36" s="1286"/>
      <c r="KIJ36" s="953"/>
      <c r="KIK36" s="1282"/>
      <c r="KIL36" s="1283"/>
      <c r="KIM36" s="1284"/>
      <c r="KIN36" s="1285"/>
      <c r="KIO36" s="1284"/>
      <c r="KIP36" s="1284"/>
      <c r="KIQ36" s="1284"/>
      <c r="KIR36" s="1284"/>
      <c r="KIS36" s="1286"/>
      <c r="KIT36" s="953"/>
      <c r="KIU36" s="1282"/>
      <c r="KIV36" s="1283"/>
      <c r="KIW36" s="1284"/>
      <c r="KIX36" s="1285"/>
      <c r="KIY36" s="1284"/>
      <c r="KIZ36" s="1284"/>
      <c r="KJA36" s="1284"/>
      <c r="KJB36" s="1284"/>
      <c r="KJC36" s="1286"/>
      <c r="KJD36" s="953"/>
      <c r="KJE36" s="1282"/>
      <c r="KJF36" s="1283"/>
      <c r="KJG36" s="1284"/>
      <c r="KJH36" s="1285"/>
      <c r="KJI36" s="1284"/>
      <c r="KJJ36" s="1284"/>
      <c r="KJK36" s="1284"/>
      <c r="KJL36" s="1284"/>
      <c r="KJM36" s="1286"/>
      <c r="KJN36" s="953"/>
      <c r="KJO36" s="1282"/>
      <c r="KJP36" s="1283"/>
      <c r="KJQ36" s="1284"/>
      <c r="KJR36" s="1285"/>
      <c r="KJS36" s="1284"/>
      <c r="KJT36" s="1284"/>
      <c r="KJU36" s="1284"/>
      <c r="KJV36" s="1284"/>
      <c r="KJW36" s="1286"/>
      <c r="KJX36" s="953"/>
      <c r="KJY36" s="1282"/>
      <c r="KJZ36" s="1283"/>
      <c r="KKA36" s="1284"/>
      <c r="KKB36" s="1285"/>
      <c r="KKC36" s="1284"/>
      <c r="KKD36" s="1284"/>
      <c r="KKE36" s="1284"/>
      <c r="KKF36" s="1284"/>
      <c r="KKG36" s="1286"/>
      <c r="KKH36" s="953"/>
      <c r="KKI36" s="1282"/>
      <c r="KKJ36" s="1283"/>
      <c r="KKK36" s="1284"/>
      <c r="KKL36" s="1285"/>
      <c r="KKM36" s="1284"/>
      <c r="KKN36" s="1284"/>
      <c r="KKO36" s="1284"/>
      <c r="KKP36" s="1284"/>
      <c r="KKQ36" s="1286"/>
      <c r="KKR36" s="953"/>
      <c r="KKS36" s="1282"/>
      <c r="KKT36" s="1283"/>
      <c r="KKU36" s="1284"/>
      <c r="KKV36" s="1285"/>
      <c r="KKW36" s="1284"/>
      <c r="KKX36" s="1284"/>
      <c r="KKY36" s="1284"/>
      <c r="KKZ36" s="1284"/>
      <c r="KLA36" s="1286"/>
      <c r="KLB36" s="953"/>
      <c r="KLC36" s="1282"/>
      <c r="KLD36" s="1283"/>
      <c r="KLE36" s="1284"/>
      <c r="KLF36" s="1285"/>
      <c r="KLG36" s="1284"/>
      <c r="KLH36" s="1284"/>
      <c r="KLI36" s="1284"/>
      <c r="KLJ36" s="1284"/>
      <c r="KLK36" s="1286"/>
      <c r="KLL36" s="953"/>
      <c r="KLM36" s="1282"/>
      <c r="KLN36" s="1283"/>
      <c r="KLO36" s="1284"/>
      <c r="KLP36" s="1285"/>
      <c r="KLQ36" s="1284"/>
      <c r="KLR36" s="1284"/>
      <c r="KLS36" s="1284"/>
      <c r="KLT36" s="1284"/>
      <c r="KLU36" s="1286"/>
      <c r="KLV36" s="953"/>
      <c r="KLW36" s="1282"/>
      <c r="KLX36" s="1283"/>
      <c r="KLY36" s="1284"/>
      <c r="KLZ36" s="1285"/>
      <c r="KMA36" s="1284"/>
      <c r="KMB36" s="1284"/>
      <c r="KMC36" s="1284"/>
      <c r="KMD36" s="1284"/>
      <c r="KME36" s="1286"/>
      <c r="KMF36" s="953"/>
      <c r="KMG36" s="1282"/>
      <c r="KMH36" s="1283"/>
      <c r="KMI36" s="1284"/>
      <c r="KMJ36" s="1285"/>
      <c r="KMK36" s="1284"/>
      <c r="KML36" s="1284"/>
      <c r="KMM36" s="1284"/>
      <c r="KMN36" s="1284"/>
      <c r="KMO36" s="1286"/>
      <c r="KMP36" s="953"/>
      <c r="KMQ36" s="1282"/>
      <c r="KMR36" s="1283"/>
      <c r="KMS36" s="1284"/>
      <c r="KMT36" s="1285"/>
      <c r="KMU36" s="1284"/>
      <c r="KMV36" s="1284"/>
      <c r="KMW36" s="1284"/>
      <c r="KMX36" s="1284"/>
      <c r="KMY36" s="1286"/>
      <c r="KMZ36" s="953"/>
      <c r="KNA36" s="1282"/>
      <c r="KNB36" s="1283"/>
      <c r="KNC36" s="1284"/>
      <c r="KND36" s="1285"/>
      <c r="KNE36" s="1284"/>
      <c r="KNF36" s="1284"/>
      <c r="KNG36" s="1284"/>
      <c r="KNH36" s="1284"/>
      <c r="KNI36" s="1286"/>
      <c r="KNJ36" s="953"/>
      <c r="KNK36" s="1282"/>
      <c r="KNL36" s="1283"/>
      <c r="KNM36" s="1284"/>
      <c r="KNN36" s="1285"/>
      <c r="KNO36" s="1284"/>
      <c r="KNP36" s="1284"/>
      <c r="KNQ36" s="1284"/>
      <c r="KNR36" s="1284"/>
      <c r="KNS36" s="1286"/>
      <c r="KNT36" s="953"/>
      <c r="KNU36" s="1282"/>
      <c r="KNV36" s="1283"/>
      <c r="KNW36" s="1284"/>
      <c r="KNX36" s="1285"/>
      <c r="KNY36" s="1284"/>
      <c r="KNZ36" s="1284"/>
      <c r="KOA36" s="1284"/>
      <c r="KOB36" s="1284"/>
      <c r="KOC36" s="1286"/>
      <c r="KOD36" s="953"/>
      <c r="KOE36" s="1282"/>
      <c r="KOF36" s="1283"/>
      <c r="KOG36" s="1284"/>
      <c r="KOH36" s="1285"/>
      <c r="KOI36" s="1284"/>
      <c r="KOJ36" s="1284"/>
      <c r="KOK36" s="1284"/>
      <c r="KOL36" s="1284"/>
      <c r="KOM36" s="1286"/>
      <c r="KON36" s="953"/>
      <c r="KOO36" s="1282"/>
      <c r="KOP36" s="1283"/>
      <c r="KOQ36" s="1284"/>
      <c r="KOR36" s="1285"/>
      <c r="KOS36" s="1284"/>
      <c r="KOT36" s="1284"/>
      <c r="KOU36" s="1284"/>
      <c r="KOV36" s="1284"/>
      <c r="KOW36" s="1286"/>
      <c r="KOX36" s="953"/>
      <c r="KOY36" s="1282"/>
      <c r="KOZ36" s="1283"/>
      <c r="KPA36" s="1284"/>
      <c r="KPB36" s="1285"/>
      <c r="KPC36" s="1284"/>
      <c r="KPD36" s="1284"/>
      <c r="KPE36" s="1284"/>
      <c r="KPF36" s="1284"/>
      <c r="KPG36" s="1286"/>
      <c r="KPH36" s="953"/>
      <c r="KPI36" s="1282"/>
      <c r="KPJ36" s="1283"/>
      <c r="KPK36" s="1284"/>
      <c r="KPL36" s="1285"/>
      <c r="KPM36" s="1284"/>
      <c r="KPN36" s="1284"/>
      <c r="KPO36" s="1284"/>
      <c r="KPP36" s="1284"/>
      <c r="KPQ36" s="1286"/>
      <c r="KPR36" s="953"/>
      <c r="KPS36" s="1282"/>
      <c r="KPT36" s="1283"/>
      <c r="KPU36" s="1284"/>
      <c r="KPV36" s="1285"/>
      <c r="KPW36" s="1284"/>
      <c r="KPX36" s="1284"/>
      <c r="KPY36" s="1284"/>
      <c r="KPZ36" s="1284"/>
      <c r="KQA36" s="1286"/>
      <c r="KQB36" s="953"/>
      <c r="KQC36" s="1282"/>
      <c r="KQD36" s="1283"/>
      <c r="KQE36" s="1284"/>
      <c r="KQF36" s="1285"/>
      <c r="KQG36" s="1284"/>
      <c r="KQH36" s="1284"/>
      <c r="KQI36" s="1284"/>
      <c r="KQJ36" s="1284"/>
      <c r="KQK36" s="1286"/>
      <c r="KQL36" s="953"/>
      <c r="KQM36" s="1282"/>
      <c r="KQN36" s="1283"/>
      <c r="KQO36" s="1284"/>
      <c r="KQP36" s="1285"/>
      <c r="KQQ36" s="1284"/>
      <c r="KQR36" s="1284"/>
      <c r="KQS36" s="1284"/>
      <c r="KQT36" s="1284"/>
      <c r="KQU36" s="1286"/>
      <c r="KQV36" s="953"/>
      <c r="KQW36" s="1282"/>
      <c r="KQX36" s="1283"/>
      <c r="KQY36" s="1284"/>
      <c r="KQZ36" s="1285"/>
      <c r="KRA36" s="1284"/>
      <c r="KRB36" s="1284"/>
      <c r="KRC36" s="1284"/>
      <c r="KRD36" s="1284"/>
      <c r="KRE36" s="1286"/>
      <c r="KRF36" s="953"/>
      <c r="KRG36" s="1282"/>
      <c r="KRH36" s="1283"/>
      <c r="KRI36" s="1284"/>
      <c r="KRJ36" s="1285"/>
      <c r="KRK36" s="1284"/>
      <c r="KRL36" s="1284"/>
      <c r="KRM36" s="1284"/>
      <c r="KRN36" s="1284"/>
      <c r="KRO36" s="1286"/>
      <c r="KRP36" s="953"/>
      <c r="KRQ36" s="1282"/>
      <c r="KRR36" s="1283"/>
      <c r="KRS36" s="1284"/>
      <c r="KRT36" s="1285"/>
      <c r="KRU36" s="1284"/>
      <c r="KRV36" s="1284"/>
      <c r="KRW36" s="1284"/>
      <c r="KRX36" s="1284"/>
      <c r="KRY36" s="1286"/>
      <c r="KRZ36" s="953"/>
      <c r="KSA36" s="1282"/>
      <c r="KSB36" s="1283"/>
      <c r="KSC36" s="1284"/>
      <c r="KSD36" s="1285"/>
      <c r="KSE36" s="1284"/>
      <c r="KSF36" s="1284"/>
      <c r="KSG36" s="1284"/>
      <c r="KSH36" s="1284"/>
      <c r="KSI36" s="1286"/>
      <c r="KSJ36" s="953"/>
      <c r="KSK36" s="1282"/>
      <c r="KSL36" s="1283"/>
      <c r="KSM36" s="1284"/>
      <c r="KSN36" s="1285"/>
      <c r="KSO36" s="1284"/>
      <c r="KSP36" s="1284"/>
      <c r="KSQ36" s="1284"/>
      <c r="KSR36" s="1284"/>
      <c r="KSS36" s="1286"/>
      <c r="KST36" s="953"/>
      <c r="KSU36" s="1282"/>
      <c r="KSV36" s="1283"/>
      <c r="KSW36" s="1284"/>
      <c r="KSX36" s="1285"/>
      <c r="KSY36" s="1284"/>
      <c r="KSZ36" s="1284"/>
      <c r="KTA36" s="1284"/>
      <c r="KTB36" s="1284"/>
      <c r="KTC36" s="1286"/>
      <c r="KTD36" s="953"/>
      <c r="KTE36" s="1282"/>
      <c r="KTF36" s="1283"/>
      <c r="KTG36" s="1284"/>
      <c r="KTH36" s="1285"/>
      <c r="KTI36" s="1284"/>
      <c r="KTJ36" s="1284"/>
      <c r="KTK36" s="1284"/>
      <c r="KTL36" s="1284"/>
      <c r="KTM36" s="1286"/>
      <c r="KTN36" s="953"/>
      <c r="KTO36" s="1282"/>
      <c r="KTP36" s="1283"/>
      <c r="KTQ36" s="1284"/>
      <c r="KTR36" s="1285"/>
      <c r="KTS36" s="1284"/>
      <c r="KTT36" s="1284"/>
      <c r="KTU36" s="1284"/>
      <c r="KTV36" s="1284"/>
      <c r="KTW36" s="1286"/>
      <c r="KTX36" s="953"/>
      <c r="KTY36" s="1282"/>
      <c r="KTZ36" s="1283"/>
      <c r="KUA36" s="1284"/>
      <c r="KUB36" s="1285"/>
      <c r="KUC36" s="1284"/>
      <c r="KUD36" s="1284"/>
      <c r="KUE36" s="1284"/>
      <c r="KUF36" s="1284"/>
      <c r="KUG36" s="1286"/>
      <c r="KUH36" s="953"/>
      <c r="KUI36" s="1282"/>
      <c r="KUJ36" s="1283"/>
      <c r="KUK36" s="1284"/>
      <c r="KUL36" s="1285"/>
      <c r="KUM36" s="1284"/>
      <c r="KUN36" s="1284"/>
      <c r="KUO36" s="1284"/>
      <c r="KUP36" s="1284"/>
      <c r="KUQ36" s="1286"/>
      <c r="KUR36" s="953"/>
      <c r="KUS36" s="1282"/>
      <c r="KUT36" s="1283"/>
      <c r="KUU36" s="1284"/>
      <c r="KUV36" s="1285"/>
      <c r="KUW36" s="1284"/>
      <c r="KUX36" s="1284"/>
      <c r="KUY36" s="1284"/>
      <c r="KUZ36" s="1284"/>
      <c r="KVA36" s="1286"/>
      <c r="KVB36" s="953"/>
      <c r="KVC36" s="1282"/>
      <c r="KVD36" s="1283"/>
      <c r="KVE36" s="1284"/>
      <c r="KVF36" s="1285"/>
      <c r="KVG36" s="1284"/>
      <c r="KVH36" s="1284"/>
      <c r="KVI36" s="1284"/>
      <c r="KVJ36" s="1284"/>
      <c r="KVK36" s="1286"/>
      <c r="KVL36" s="953"/>
      <c r="KVM36" s="1282"/>
      <c r="KVN36" s="1283"/>
      <c r="KVO36" s="1284"/>
      <c r="KVP36" s="1285"/>
      <c r="KVQ36" s="1284"/>
      <c r="KVR36" s="1284"/>
      <c r="KVS36" s="1284"/>
      <c r="KVT36" s="1284"/>
      <c r="KVU36" s="1286"/>
      <c r="KVV36" s="953"/>
      <c r="KVW36" s="1282"/>
      <c r="KVX36" s="1283"/>
      <c r="KVY36" s="1284"/>
      <c r="KVZ36" s="1285"/>
      <c r="KWA36" s="1284"/>
      <c r="KWB36" s="1284"/>
      <c r="KWC36" s="1284"/>
      <c r="KWD36" s="1284"/>
      <c r="KWE36" s="1286"/>
      <c r="KWF36" s="953"/>
      <c r="KWG36" s="1282"/>
      <c r="KWH36" s="1283"/>
      <c r="KWI36" s="1284"/>
      <c r="KWJ36" s="1285"/>
      <c r="KWK36" s="1284"/>
      <c r="KWL36" s="1284"/>
      <c r="KWM36" s="1284"/>
      <c r="KWN36" s="1284"/>
      <c r="KWO36" s="1286"/>
      <c r="KWP36" s="953"/>
      <c r="KWQ36" s="1282"/>
      <c r="KWR36" s="1283"/>
      <c r="KWS36" s="1284"/>
      <c r="KWT36" s="1285"/>
      <c r="KWU36" s="1284"/>
      <c r="KWV36" s="1284"/>
      <c r="KWW36" s="1284"/>
      <c r="KWX36" s="1284"/>
      <c r="KWY36" s="1286"/>
      <c r="KWZ36" s="953"/>
      <c r="KXA36" s="1282"/>
      <c r="KXB36" s="1283"/>
      <c r="KXC36" s="1284"/>
      <c r="KXD36" s="1285"/>
      <c r="KXE36" s="1284"/>
      <c r="KXF36" s="1284"/>
      <c r="KXG36" s="1284"/>
      <c r="KXH36" s="1284"/>
      <c r="KXI36" s="1286"/>
      <c r="KXJ36" s="953"/>
      <c r="KXK36" s="1282"/>
      <c r="KXL36" s="1283"/>
      <c r="KXM36" s="1284"/>
      <c r="KXN36" s="1285"/>
      <c r="KXO36" s="1284"/>
      <c r="KXP36" s="1284"/>
      <c r="KXQ36" s="1284"/>
      <c r="KXR36" s="1284"/>
      <c r="KXS36" s="1286"/>
      <c r="KXT36" s="953"/>
      <c r="KXU36" s="1282"/>
      <c r="KXV36" s="1283"/>
      <c r="KXW36" s="1284"/>
      <c r="KXX36" s="1285"/>
      <c r="KXY36" s="1284"/>
      <c r="KXZ36" s="1284"/>
      <c r="KYA36" s="1284"/>
      <c r="KYB36" s="1284"/>
      <c r="KYC36" s="1286"/>
      <c r="KYD36" s="953"/>
      <c r="KYE36" s="1282"/>
      <c r="KYF36" s="1283"/>
      <c r="KYG36" s="1284"/>
      <c r="KYH36" s="1285"/>
      <c r="KYI36" s="1284"/>
      <c r="KYJ36" s="1284"/>
      <c r="KYK36" s="1284"/>
      <c r="KYL36" s="1284"/>
      <c r="KYM36" s="1286"/>
      <c r="KYN36" s="953"/>
      <c r="KYO36" s="1282"/>
      <c r="KYP36" s="1283"/>
      <c r="KYQ36" s="1284"/>
      <c r="KYR36" s="1285"/>
      <c r="KYS36" s="1284"/>
      <c r="KYT36" s="1284"/>
      <c r="KYU36" s="1284"/>
      <c r="KYV36" s="1284"/>
      <c r="KYW36" s="1286"/>
      <c r="KYX36" s="953"/>
      <c r="KYY36" s="1282"/>
      <c r="KYZ36" s="1283"/>
      <c r="KZA36" s="1284"/>
      <c r="KZB36" s="1285"/>
      <c r="KZC36" s="1284"/>
      <c r="KZD36" s="1284"/>
      <c r="KZE36" s="1284"/>
      <c r="KZF36" s="1284"/>
      <c r="KZG36" s="1286"/>
      <c r="KZH36" s="953"/>
      <c r="KZI36" s="1282"/>
      <c r="KZJ36" s="1283"/>
      <c r="KZK36" s="1284"/>
      <c r="KZL36" s="1285"/>
      <c r="KZM36" s="1284"/>
      <c r="KZN36" s="1284"/>
      <c r="KZO36" s="1284"/>
      <c r="KZP36" s="1284"/>
      <c r="KZQ36" s="1286"/>
      <c r="KZR36" s="953"/>
      <c r="KZS36" s="1282"/>
      <c r="KZT36" s="1283"/>
      <c r="KZU36" s="1284"/>
      <c r="KZV36" s="1285"/>
      <c r="KZW36" s="1284"/>
      <c r="KZX36" s="1284"/>
      <c r="KZY36" s="1284"/>
      <c r="KZZ36" s="1284"/>
      <c r="LAA36" s="1286"/>
      <c r="LAB36" s="953"/>
      <c r="LAC36" s="1282"/>
      <c r="LAD36" s="1283"/>
      <c r="LAE36" s="1284"/>
      <c r="LAF36" s="1285"/>
      <c r="LAG36" s="1284"/>
      <c r="LAH36" s="1284"/>
      <c r="LAI36" s="1284"/>
      <c r="LAJ36" s="1284"/>
      <c r="LAK36" s="1286"/>
      <c r="LAL36" s="953"/>
      <c r="LAM36" s="1282"/>
      <c r="LAN36" s="1283"/>
      <c r="LAO36" s="1284"/>
      <c r="LAP36" s="1285"/>
      <c r="LAQ36" s="1284"/>
      <c r="LAR36" s="1284"/>
      <c r="LAS36" s="1284"/>
      <c r="LAT36" s="1284"/>
      <c r="LAU36" s="1286"/>
      <c r="LAV36" s="953"/>
      <c r="LAW36" s="1282"/>
      <c r="LAX36" s="1283"/>
      <c r="LAY36" s="1284"/>
      <c r="LAZ36" s="1285"/>
      <c r="LBA36" s="1284"/>
      <c r="LBB36" s="1284"/>
      <c r="LBC36" s="1284"/>
      <c r="LBD36" s="1284"/>
      <c r="LBE36" s="1286"/>
      <c r="LBF36" s="953"/>
      <c r="LBG36" s="1282"/>
      <c r="LBH36" s="1283"/>
      <c r="LBI36" s="1284"/>
      <c r="LBJ36" s="1285"/>
      <c r="LBK36" s="1284"/>
      <c r="LBL36" s="1284"/>
      <c r="LBM36" s="1284"/>
      <c r="LBN36" s="1284"/>
      <c r="LBO36" s="1286"/>
      <c r="LBP36" s="953"/>
      <c r="LBQ36" s="1282"/>
      <c r="LBR36" s="1283"/>
      <c r="LBS36" s="1284"/>
      <c r="LBT36" s="1285"/>
      <c r="LBU36" s="1284"/>
      <c r="LBV36" s="1284"/>
      <c r="LBW36" s="1284"/>
      <c r="LBX36" s="1284"/>
      <c r="LBY36" s="1286"/>
      <c r="LBZ36" s="953"/>
      <c r="LCA36" s="1282"/>
      <c r="LCB36" s="1283"/>
      <c r="LCC36" s="1284"/>
      <c r="LCD36" s="1285"/>
      <c r="LCE36" s="1284"/>
      <c r="LCF36" s="1284"/>
      <c r="LCG36" s="1284"/>
      <c r="LCH36" s="1284"/>
      <c r="LCI36" s="1286"/>
      <c r="LCJ36" s="953"/>
      <c r="LCK36" s="1282"/>
      <c r="LCL36" s="1283"/>
      <c r="LCM36" s="1284"/>
      <c r="LCN36" s="1285"/>
      <c r="LCO36" s="1284"/>
      <c r="LCP36" s="1284"/>
      <c r="LCQ36" s="1284"/>
      <c r="LCR36" s="1284"/>
      <c r="LCS36" s="1286"/>
      <c r="LCT36" s="953"/>
      <c r="LCU36" s="1282"/>
      <c r="LCV36" s="1283"/>
      <c r="LCW36" s="1284"/>
      <c r="LCX36" s="1285"/>
      <c r="LCY36" s="1284"/>
      <c r="LCZ36" s="1284"/>
      <c r="LDA36" s="1284"/>
      <c r="LDB36" s="1284"/>
      <c r="LDC36" s="1286"/>
      <c r="LDD36" s="953"/>
      <c r="LDE36" s="1282"/>
      <c r="LDF36" s="1283"/>
      <c r="LDG36" s="1284"/>
      <c r="LDH36" s="1285"/>
      <c r="LDI36" s="1284"/>
      <c r="LDJ36" s="1284"/>
      <c r="LDK36" s="1284"/>
      <c r="LDL36" s="1284"/>
      <c r="LDM36" s="1286"/>
      <c r="LDN36" s="953"/>
      <c r="LDO36" s="1282"/>
      <c r="LDP36" s="1283"/>
      <c r="LDQ36" s="1284"/>
      <c r="LDR36" s="1285"/>
      <c r="LDS36" s="1284"/>
      <c r="LDT36" s="1284"/>
      <c r="LDU36" s="1284"/>
      <c r="LDV36" s="1284"/>
      <c r="LDW36" s="1286"/>
      <c r="LDX36" s="953"/>
      <c r="LDY36" s="1282"/>
      <c r="LDZ36" s="1283"/>
      <c r="LEA36" s="1284"/>
      <c r="LEB36" s="1285"/>
      <c r="LEC36" s="1284"/>
      <c r="LED36" s="1284"/>
      <c r="LEE36" s="1284"/>
      <c r="LEF36" s="1284"/>
      <c r="LEG36" s="1286"/>
      <c r="LEH36" s="953"/>
      <c r="LEI36" s="1282"/>
      <c r="LEJ36" s="1283"/>
      <c r="LEK36" s="1284"/>
      <c r="LEL36" s="1285"/>
      <c r="LEM36" s="1284"/>
      <c r="LEN36" s="1284"/>
      <c r="LEO36" s="1284"/>
      <c r="LEP36" s="1284"/>
      <c r="LEQ36" s="1286"/>
      <c r="LER36" s="953"/>
      <c r="LES36" s="1282"/>
      <c r="LET36" s="1283"/>
      <c r="LEU36" s="1284"/>
      <c r="LEV36" s="1285"/>
      <c r="LEW36" s="1284"/>
      <c r="LEX36" s="1284"/>
      <c r="LEY36" s="1284"/>
      <c r="LEZ36" s="1284"/>
      <c r="LFA36" s="1286"/>
      <c r="LFB36" s="953"/>
      <c r="LFC36" s="1282"/>
      <c r="LFD36" s="1283"/>
      <c r="LFE36" s="1284"/>
      <c r="LFF36" s="1285"/>
      <c r="LFG36" s="1284"/>
      <c r="LFH36" s="1284"/>
      <c r="LFI36" s="1284"/>
      <c r="LFJ36" s="1284"/>
      <c r="LFK36" s="1286"/>
      <c r="LFL36" s="953"/>
      <c r="LFM36" s="1282"/>
      <c r="LFN36" s="1283"/>
      <c r="LFO36" s="1284"/>
      <c r="LFP36" s="1285"/>
      <c r="LFQ36" s="1284"/>
      <c r="LFR36" s="1284"/>
      <c r="LFS36" s="1284"/>
      <c r="LFT36" s="1284"/>
      <c r="LFU36" s="1286"/>
      <c r="LFV36" s="953"/>
      <c r="LFW36" s="1282"/>
      <c r="LFX36" s="1283"/>
      <c r="LFY36" s="1284"/>
      <c r="LFZ36" s="1285"/>
      <c r="LGA36" s="1284"/>
      <c r="LGB36" s="1284"/>
      <c r="LGC36" s="1284"/>
      <c r="LGD36" s="1284"/>
      <c r="LGE36" s="1286"/>
      <c r="LGF36" s="953"/>
      <c r="LGG36" s="1282"/>
      <c r="LGH36" s="1283"/>
      <c r="LGI36" s="1284"/>
      <c r="LGJ36" s="1285"/>
      <c r="LGK36" s="1284"/>
      <c r="LGL36" s="1284"/>
      <c r="LGM36" s="1284"/>
      <c r="LGN36" s="1284"/>
      <c r="LGO36" s="1286"/>
      <c r="LGP36" s="953"/>
      <c r="LGQ36" s="1282"/>
      <c r="LGR36" s="1283"/>
      <c r="LGS36" s="1284"/>
      <c r="LGT36" s="1285"/>
      <c r="LGU36" s="1284"/>
      <c r="LGV36" s="1284"/>
      <c r="LGW36" s="1284"/>
      <c r="LGX36" s="1284"/>
      <c r="LGY36" s="1286"/>
      <c r="LGZ36" s="953"/>
      <c r="LHA36" s="1282"/>
      <c r="LHB36" s="1283"/>
      <c r="LHC36" s="1284"/>
      <c r="LHD36" s="1285"/>
      <c r="LHE36" s="1284"/>
      <c r="LHF36" s="1284"/>
      <c r="LHG36" s="1284"/>
      <c r="LHH36" s="1284"/>
      <c r="LHI36" s="1286"/>
      <c r="LHJ36" s="953"/>
      <c r="LHK36" s="1282"/>
      <c r="LHL36" s="1283"/>
      <c r="LHM36" s="1284"/>
      <c r="LHN36" s="1285"/>
      <c r="LHO36" s="1284"/>
      <c r="LHP36" s="1284"/>
      <c r="LHQ36" s="1284"/>
      <c r="LHR36" s="1284"/>
      <c r="LHS36" s="1286"/>
      <c r="LHT36" s="953"/>
      <c r="LHU36" s="1282"/>
      <c r="LHV36" s="1283"/>
      <c r="LHW36" s="1284"/>
      <c r="LHX36" s="1285"/>
      <c r="LHY36" s="1284"/>
      <c r="LHZ36" s="1284"/>
      <c r="LIA36" s="1284"/>
      <c r="LIB36" s="1284"/>
      <c r="LIC36" s="1286"/>
      <c r="LID36" s="953"/>
      <c r="LIE36" s="1282"/>
      <c r="LIF36" s="1283"/>
      <c r="LIG36" s="1284"/>
      <c r="LIH36" s="1285"/>
      <c r="LII36" s="1284"/>
      <c r="LIJ36" s="1284"/>
      <c r="LIK36" s="1284"/>
      <c r="LIL36" s="1284"/>
      <c r="LIM36" s="1286"/>
      <c r="LIN36" s="953"/>
      <c r="LIO36" s="1282"/>
      <c r="LIP36" s="1283"/>
      <c r="LIQ36" s="1284"/>
      <c r="LIR36" s="1285"/>
      <c r="LIS36" s="1284"/>
      <c r="LIT36" s="1284"/>
      <c r="LIU36" s="1284"/>
      <c r="LIV36" s="1284"/>
      <c r="LIW36" s="1286"/>
      <c r="LIX36" s="953"/>
      <c r="LIY36" s="1282"/>
      <c r="LIZ36" s="1283"/>
      <c r="LJA36" s="1284"/>
      <c r="LJB36" s="1285"/>
      <c r="LJC36" s="1284"/>
      <c r="LJD36" s="1284"/>
      <c r="LJE36" s="1284"/>
      <c r="LJF36" s="1284"/>
      <c r="LJG36" s="1286"/>
      <c r="LJH36" s="953"/>
      <c r="LJI36" s="1282"/>
      <c r="LJJ36" s="1283"/>
      <c r="LJK36" s="1284"/>
      <c r="LJL36" s="1285"/>
      <c r="LJM36" s="1284"/>
      <c r="LJN36" s="1284"/>
      <c r="LJO36" s="1284"/>
      <c r="LJP36" s="1284"/>
      <c r="LJQ36" s="1286"/>
      <c r="LJR36" s="953"/>
      <c r="LJS36" s="1282"/>
      <c r="LJT36" s="1283"/>
      <c r="LJU36" s="1284"/>
      <c r="LJV36" s="1285"/>
      <c r="LJW36" s="1284"/>
      <c r="LJX36" s="1284"/>
      <c r="LJY36" s="1284"/>
      <c r="LJZ36" s="1284"/>
      <c r="LKA36" s="1286"/>
      <c r="LKB36" s="953"/>
      <c r="LKC36" s="1282"/>
      <c r="LKD36" s="1283"/>
      <c r="LKE36" s="1284"/>
      <c r="LKF36" s="1285"/>
      <c r="LKG36" s="1284"/>
      <c r="LKH36" s="1284"/>
      <c r="LKI36" s="1284"/>
      <c r="LKJ36" s="1284"/>
      <c r="LKK36" s="1286"/>
      <c r="LKL36" s="953"/>
      <c r="LKM36" s="1282"/>
      <c r="LKN36" s="1283"/>
      <c r="LKO36" s="1284"/>
      <c r="LKP36" s="1285"/>
      <c r="LKQ36" s="1284"/>
      <c r="LKR36" s="1284"/>
      <c r="LKS36" s="1284"/>
      <c r="LKT36" s="1284"/>
      <c r="LKU36" s="1286"/>
      <c r="LKV36" s="953"/>
      <c r="LKW36" s="1282"/>
      <c r="LKX36" s="1283"/>
      <c r="LKY36" s="1284"/>
      <c r="LKZ36" s="1285"/>
      <c r="LLA36" s="1284"/>
      <c r="LLB36" s="1284"/>
      <c r="LLC36" s="1284"/>
      <c r="LLD36" s="1284"/>
      <c r="LLE36" s="1286"/>
      <c r="LLF36" s="953"/>
      <c r="LLG36" s="1282"/>
      <c r="LLH36" s="1283"/>
      <c r="LLI36" s="1284"/>
      <c r="LLJ36" s="1285"/>
      <c r="LLK36" s="1284"/>
      <c r="LLL36" s="1284"/>
      <c r="LLM36" s="1284"/>
      <c r="LLN36" s="1284"/>
      <c r="LLO36" s="1286"/>
      <c r="LLP36" s="953"/>
      <c r="LLQ36" s="1282"/>
      <c r="LLR36" s="1283"/>
      <c r="LLS36" s="1284"/>
      <c r="LLT36" s="1285"/>
      <c r="LLU36" s="1284"/>
      <c r="LLV36" s="1284"/>
      <c r="LLW36" s="1284"/>
      <c r="LLX36" s="1284"/>
      <c r="LLY36" s="1286"/>
      <c r="LLZ36" s="953"/>
      <c r="LMA36" s="1282"/>
      <c r="LMB36" s="1283"/>
      <c r="LMC36" s="1284"/>
      <c r="LMD36" s="1285"/>
      <c r="LME36" s="1284"/>
      <c r="LMF36" s="1284"/>
      <c r="LMG36" s="1284"/>
      <c r="LMH36" s="1284"/>
      <c r="LMI36" s="1286"/>
      <c r="LMJ36" s="953"/>
      <c r="LMK36" s="1282"/>
      <c r="LML36" s="1283"/>
      <c r="LMM36" s="1284"/>
      <c r="LMN36" s="1285"/>
      <c r="LMO36" s="1284"/>
      <c r="LMP36" s="1284"/>
      <c r="LMQ36" s="1284"/>
      <c r="LMR36" s="1284"/>
      <c r="LMS36" s="1286"/>
      <c r="LMT36" s="953"/>
      <c r="LMU36" s="1282"/>
      <c r="LMV36" s="1283"/>
      <c r="LMW36" s="1284"/>
      <c r="LMX36" s="1285"/>
      <c r="LMY36" s="1284"/>
      <c r="LMZ36" s="1284"/>
      <c r="LNA36" s="1284"/>
      <c r="LNB36" s="1284"/>
      <c r="LNC36" s="1286"/>
      <c r="LND36" s="953"/>
      <c r="LNE36" s="1282"/>
      <c r="LNF36" s="1283"/>
      <c r="LNG36" s="1284"/>
      <c r="LNH36" s="1285"/>
      <c r="LNI36" s="1284"/>
      <c r="LNJ36" s="1284"/>
      <c r="LNK36" s="1284"/>
      <c r="LNL36" s="1284"/>
      <c r="LNM36" s="1286"/>
      <c r="LNN36" s="953"/>
      <c r="LNO36" s="1282"/>
      <c r="LNP36" s="1283"/>
      <c r="LNQ36" s="1284"/>
      <c r="LNR36" s="1285"/>
      <c r="LNS36" s="1284"/>
      <c r="LNT36" s="1284"/>
      <c r="LNU36" s="1284"/>
      <c r="LNV36" s="1284"/>
      <c r="LNW36" s="1286"/>
      <c r="LNX36" s="953"/>
      <c r="LNY36" s="1282"/>
      <c r="LNZ36" s="1283"/>
      <c r="LOA36" s="1284"/>
      <c r="LOB36" s="1285"/>
      <c r="LOC36" s="1284"/>
      <c r="LOD36" s="1284"/>
      <c r="LOE36" s="1284"/>
      <c r="LOF36" s="1284"/>
      <c r="LOG36" s="1286"/>
      <c r="LOH36" s="953"/>
      <c r="LOI36" s="1282"/>
      <c r="LOJ36" s="1283"/>
      <c r="LOK36" s="1284"/>
      <c r="LOL36" s="1285"/>
      <c r="LOM36" s="1284"/>
      <c r="LON36" s="1284"/>
      <c r="LOO36" s="1284"/>
      <c r="LOP36" s="1284"/>
      <c r="LOQ36" s="1286"/>
      <c r="LOR36" s="953"/>
      <c r="LOS36" s="1282"/>
      <c r="LOT36" s="1283"/>
      <c r="LOU36" s="1284"/>
      <c r="LOV36" s="1285"/>
      <c r="LOW36" s="1284"/>
      <c r="LOX36" s="1284"/>
      <c r="LOY36" s="1284"/>
      <c r="LOZ36" s="1284"/>
      <c r="LPA36" s="1286"/>
      <c r="LPB36" s="953"/>
      <c r="LPC36" s="1282"/>
      <c r="LPD36" s="1283"/>
      <c r="LPE36" s="1284"/>
      <c r="LPF36" s="1285"/>
      <c r="LPG36" s="1284"/>
      <c r="LPH36" s="1284"/>
      <c r="LPI36" s="1284"/>
      <c r="LPJ36" s="1284"/>
      <c r="LPK36" s="1286"/>
      <c r="LPL36" s="953"/>
      <c r="LPM36" s="1282"/>
      <c r="LPN36" s="1283"/>
      <c r="LPO36" s="1284"/>
      <c r="LPP36" s="1285"/>
      <c r="LPQ36" s="1284"/>
      <c r="LPR36" s="1284"/>
      <c r="LPS36" s="1284"/>
      <c r="LPT36" s="1284"/>
      <c r="LPU36" s="1286"/>
      <c r="LPV36" s="953"/>
      <c r="LPW36" s="1282"/>
      <c r="LPX36" s="1283"/>
      <c r="LPY36" s="1284"/>
      <c r="LPZ36" s="1285"/>
      <c r="LQA36" s="1284"/>
      <c r="LQB36" s="1284"/>
      <c r="LQC36" s="1284"/>
      <c r="LQD36" s="1284"/>
      <c r="LQE36" s="1286"/>
      <c r="LQF36" s="953"/>
      <c r="LQG36" s="1282"/>
      <c r="LQH36" s="1283"/>
      <c r="LQI36" s="1284"/>
      <c r="LQJ36" s="1285"/>
      <c r="LQK36" s="1284"/>
      <c r="LQL36" s="1284"/>
      <c r="LQM36" s="1284"/>
      <c r="LQN36" s="1284"/>
      <c r="LQO36" s="1286"/>
      <c r="LQP36" s="953"/>
      <c r="LQQ36" s="1282"/>
      <c r="LQR36" s="1283"/>
      <c r="LQS36" s="1284"/>
      <c r="LQT36" s="1285"/>
      <c r="LQU36" s="1284"/>
      <c r="LQV36" s="1284"/>
      <c r="LQW36" s="1284"/>
      <c r="LQX36" s="1284"/>
      <c r="LQY36" s="1286"/>
      <c r="LQZ36" s="953"/>
      <c r="LRA36" s="1282"/>
      <c r="LRB36" s="1283"/>
      <c r="LRC36" s="1284"/>
      <c r="LRD36" s="1285"/>
      <c r="LRE36" s="1284"/>
      <c r="LRF36" s="1284"/>
      <c r="LRG36" s="1284"/>
      <c r="LRH36" s="1284"/>
      <c r="LRI36" s="1286"/>
      <c r="LRJ36" s="953"/>
      <c r="LRK36" s="1282"/>
      <c r="LRL36" s="1283"/>
      <c r="LRM36" s="1284"/>
      <c r="LRN36" s="1285"/>
      <c r="LRO36" s="1284"/>
      <c r="LRP36" s="1284"/>
      <c r="LRQ36" s="1284"/>
      <c r="LRR36" s="1284"/>
      <c r="LRS36" s="1286"/>
      <c r="LRT36" s="953"/>
      <c r="LRU36" s="1282"/>
      <c r="LRV36" s="1283"/>
      <c r="LRW36" s="1284"/>
      <c r="LRX36" s="1285"/>
      <c r="LRY36" s="1284"/>
      <c r="LRZ36" s="1284"/>
      <c r="LSA36" s="1284"/>
      <c r="LSB36" s="1284"/>
      <c r="LSC36" s="1286"/>
      <c r="LSD36" s="953"/>
      <c r="LSE36" s="1282"/>
      <c r="LSF36" s="1283"/>
      <c r="LSG36" s="1284"/>
      <c r="LSH36" s="1285"/>
      <c r="LSI36" s="1284"/>
      <c r="LSJ36" s="1284"/>
      <c r="LSK36" s="1284"/>
      <c r="LSL36" s="1284"/>
      <c r="LSM36" s="1286"/>
      <c r="LSN36" s="953"/>
      <c r="LSO36" s="1282"/>
      <c r="LSP36" s="1283"/>
      <c r="LSQ36" s="1284"/>
      <c r="LSR36" s="1285"/>
      <c r="LSS36" s="1284"/>
      <c r="LST36" s="1284"/>
      <c r="LSU36" s="1284"/>
      <c r="LSV36" s="1284"/>
      <c r="LSW36" s="1286"/>
      <c r="LSX36" s="953"/>
      <c r="LSY36" s="1282"/>
      <c r="LSZ36" s="1283"/>
      <c r="LTA36" s="1284"/>
      <c r="LTB36" s="1285"/>
      <c r="LTC36" s="1284"/>
      <c r="LTD36" s="1284"/>
      <c r="LTE36" s="1284"/>
      <c r="LTF36" s="1284"/>
      <c r="LTG36" s="1286"/>
      <c r="LTH36" s="953"/>
      <c r="LTI36" s="1282"/>
      <c r="LTJ36" s="1283"/>
      <c r="LTK36" s="1284"/>
      <c r="LTL36" s="1285"/>
      <c r="LTM36" s="1284"/>
      <c r="LTN36" s="1284"/>
      <c r="LTO36" s="1284"/>
      <c r="LTP36" s="1284"/>
      <c r="LTQ36" s="1286"/>
      <c r="LTR36" s="953"/>
      <c r="LTS36" s="1282"/>
      <c r="LTT36" s="1283"/>
      <c r="LTU36" s="1284"/>
      <c r="LTV36" s="1285"/>
      <c r="LTW36" s="1284"/>
      <c r="LTX36" s="1284"/>
      <c r="LTY36" s="1284"/>
      <c r="LTZ36" s="1284"/>
      <c r="LUA36" s="1286"/>
      <c r="LUB36" s="953"/>
      <c r="LUC36" s="1282"/>
      <c r="LUD36" s="1283"/>
      <c r="LUE36" s="1284"/>
      <c r="LUF36" s="1285"/>
      <c r="LUG36" s="1284"/>
      <c r="LUH36" s="1284"/>
      <c r="LUI36" s="1284"/>
      <c r="LUJ36" s="1284"/>
      <c r="LUK36" s="1286"/>
      <c r="LUL36" s="953"/>
      <c r="LUM36" s="1282"/>
      <c r="LUN36" s="1283"/>
      <c r="LUO36" s="1284"/>
      <c r="LUP36" s="1285"/>
      <c r="LUQ36" s="1284"/>
      <c r="LUR36" s="1284"/>
      <c r="LUS36" s="1284"/>
      <c r="LUT36" s="1284"/>
      <c r="LUU36" s="1286"/>
      <c r="LUV36" s="953"/>
      <c r="LUW36" s="1282"/>
      <c r="LUX36" s="1283"/>
      <c r="LUY36" s="1284"/>
      <c r="LUZ36" s="1285"/>
      <c r="LVA36" s="1284"/>
      <c r="LVB36" s="1284"/>
      <c r="LVC36" s="1284"/>
      <c r="LVD36" s="1284"/>
      <c r="LVE36" s="1286"/>
      <c r="LVF36" s="953"/>
      <c r="LVG36" s="1282"/>
      <c r="LVH36" s="1283"/>
      <c r="LVI36" s="1284"/>
      <c r="LVJ36" s="1285"/>
      <c r="LVK36" s="1284"/>
      <c r="LVL36" s="1284"/>
      <c r="LVM36" s="1284"/>
      <c r="LVN36" s="1284"/>
      <c r="LVO36" s="1286"/>
      <c r="LVP36" s="953"/>
      <c r="LVQ36" s="1282"/>
      <c r="LVR36" s="1283"/>
      <c r="LVS36" s="1284"/>
      <c r="LVT36" s="1285"/>
      <c r="LVU36" s="1284"/>
      <c r="LVV36" s="1284"/>
      <c r="LVW36" s="1284"/>
      <c r="LVX36" s="1284"/>
      <c r="LVY36" s="1286"/>
      <c r="LVZ36" s="953"/>
      <c r="LWA36" s="1282"/>
      <c r="LWB36" s="1283"/>
      <c r="LWC36" s="1284"/>
      <c r="LWD36" s="1285"/>
      <c r="LWE36" s="1284"/>
      <c r="LWF36" s="1284"/>
      <c r="LWG36" s="1284"/>
      <c r="LWH36" s="1284"/>
      <c r="LWI36" s="1286"/>
      <c r="LWJ36" s="953"/>
      <c r="LWK36" s="1282"/>
      <c r="LWL36" s="1283"/>
      <c r="LWM36" s="1284"/>
      <c r="LWN36" s="1285"/>
      <c r="LWO36" s="1284"/>
      <c r="LWP36" s="1284"/>
      <c r="LWQ36" s="1284"/>
      <c r="LWR36" s="1284"/>
      <c r="LWS36" s="1286"/>
      <c r="LWT36" s="953"/>
      <c r="LWU36" s="1282"/>
      <c r="LWV36" s="1283"/>
      <c r="LWW36" s="1284"/>
      <c r="LWX36" s="1285"/>
      <c r="LWY36" s="1284"/>
      <c r="LWZ36" s="1284"/>
      <c r="LXA36" s="1284"/>
      <c r="LXB36" s="1284"/>
      <c r="LXC36" s="1286"/>
      <c r="LXD36" s="953"/>
      <c r="LXE36" s="1282"/>
      <c r="LXF36" s="1283"/>
      <c r="LXG36" s="1284"/>
      <c r="LXH36" s="1285"/>
      <c r="LXI36" s="1284"/>
      <c r="LXJ36" s="1284"/>
      <c r="LXK36" s="1284"/>
      <c r="LXL36" s="1284"/>
      <c r="LXM36" s="1286"/>
      <c r="LXN36" s="953"/>
      <c r="LXO36" s="1282"/>
      <c r="LXP36" s="1283"/>
      <c r="LXQ36" s="1284"/>
      <c r="LXR36" s="1285"/>
      <c r="LXS36" s="1284"/>
      <c r="LXT36" s="1284"/>
      <c r="LXU36" s="1284"/>
      <c r="LXV36" s="1284"/>
      <c r="LXW36" s="1286"/>
      <c r="LXX36" s="953"/>
      <c r="LXY36" s="1282"/>
      <c r="LXZ36" s="1283"/>
      <c r="LYA36" s="1284"/>
      <c r="LYB36" s="1285"/>
      <c r="LYC36" s="1284"/>
      <c r="LYD36" s="1284"/>
      <c r="LYE36" s="1284"/>
      <c r="LYF36" s="1284"/>
      <c r="LYG36" s="1286"/>
      <c r="LYH36" s="953"/>
      <c r="LYI36" s="1282"/>
      <c r="LYJ36" s="1283"/>
      <c r="LYK36" s="1284"/>
      <c r="LYL36" s="1285"/>
      <c r="LYM36" s="1284"/>
      <c r="LYN36" s="1284"/>
      <c r="LYO36" s="1284"/>
      <c r="LYP36" s="1284"/>
      <c r="LYQ36" s="1286"/>
      <c r="LYR36" s="953"/>
      <c r="LYS36" s="1282"/>
      <c r="LYT36" s="1283"/>
      <c r="LYU36" s="1284"/>
      <c r="LYV36" s="1285"/>
      <c r="LYW36" s="1284"/>
      <c r="LYX36" s="1284"/>
      <c r="LYY36" s="1284"/>
      <c r="LYZ36" s="1284"/>
      <c r="LZA36" s="1286"/>
      <c r="LZB36" s="953"/>
      <c r="LZC36" s="1282"/>
      <c r="LZD36" s="1283"/>
      <c r="LZE36" s="1284"/>
      <c r="LZF36" s="1285"/>
      <c r="LZG36" s="1284"/>
      <c r="LZH36" s="1284"/>
      <c r="LZI36" s="1284"/>
      <c r="LZJ36" s="1284"/>
      <c r="LZK36" s="1286"/>
      <c r="LZL36" s="953"/>
      <c r="LZM36" s="1282"/>
      <c r="LZN36" s="1283"/>
      <c r="LZO36" s="1284"/>
      <c r="LZP36" s="1285"/>
      <c r="LZQ36" s="1284"/>
      <c r="LZR36" s="1284"/>
      <c r="LZS36" s="1284"/>
      <c r="LZT36" s="1284"/>
      <c r="LZU36" s="1286"/>
      <c r="LZV36" s="953"/>
      <c r="LZW36" s="1282"/>
      <c r="LZX36" s="1283"/>
      <c r="LZY36" s="1284"/>
      <c r="LZZ36" s="1285"/>
      <c r="MAA36" s="1284"/>
      <c r="MAB36" s="1284"/>
      <c r="MAC36" s="1284"/>
      <c r="MAD36" s="1284"/>
      <c r="MAE36" s="1286"/>
      <c r="MAF36" s="953"/>
      <c r="MAG36" s="1282"/>
      <c r="MAH36" s="1283"/>
      <c r="MAI36" s="1284"/>
      <c r="MAJ36" s="1285"/>
      <c r="MAK36" s="1284"/>
      <c r="MAL36" s="1284"/>
      <c r="MAM36" s="1284"/>
      <c r="MAN36" s="1284"/>
      <c r="MAO36" s="1286"/>
      <c r="MAP36" s="953"/>
      <c r="MAQ36" s="1282"/>
      <c r="MAR36" s="1283"/>
      <c r="MAS36" s="1284"/>
      <c r="MAT36" s="1285"/>
      <c r="MAU36" s="1284"/>
      <c r="MAV36" s="1284"/>
      <c r="MAW36" s="1284"/>
      <c r="MAX36" s="1284"/>
      <c r="MAY36" s="1286"/>
      <c r="MAZ36" s="953"/>
      <c r="MBA36" s="1282"/>
      <c r="MBB36" s="1283"/>
      <c r="MBC36" s="1284"/>
      <c r="MBD36" s="1285"/>
      <c r="MBE36" s="1284"/>
      <c r="MBF36" s="1284"/>
      <c r="MBG36" s="1284"/>
      <c r="MBH36" s="1284"/>
      <c r="MBI36" s="1286"/>
      <c r="MBJ36" s="953"/>
      <c r="MBK36" s="1282"/>
      <c r="MBL36" s="1283"/>
      <c r="MBM36" s="1284"/>
      <c r="MBN36" s="1285"/>
      <c r="MBO36" s="1284"/>
      <c r="MBP36" s="1284"/>
      <c r="MBQ36" s="1284"/>
      <c r="MBR36" s="1284"/>
      <c r="MBS36" s="1286"/>
      <c r="MBT36" s="953"/>
      <c r="MBU36" s="1282"/>
      <c r="MBV36" s="1283"/>
      <c r="MBW36" s="1284"/>
      <c r="MBX36" s="1285"/>
      <c r="MBY36" s="1284"/>
      <c r="MBZ36" s="1284"/>
      <c r="MCA36" s="1284"/>
      <c r="MCB36" s="1284"/>
      <c r="MCC36" s="1286"/>
      <c r="MCD36" s="953"/>
      <c r="MCE36" s="1282"/>
      <c r="MCF36" s="1283"/>
      <c r="MCG36" s="1284"/>
      <c r="MCH36" s="1285"/>
      <c r="MCI36" s="1284"/>
      <c r="MCJ36" s="1284"/>
      <c r="MCK36" s="1284"/>
      <c r="MCL36" s="1284"/>
      <c r="MCM36" s="1286"/>
      <c r="MCN36" s="953"/>
      <c r="MCO36" s="1282"/>
      <c r="MCP36" s="1283"/>
      <c r="MCQ36" s="1284"/>
      <c r="MCR36" s="1285"/>
      <c r="MCS36" s="1284"/>
      <c r="MCT36" s="1284"/>
      <c r="MCU36" s="1284"/>
      <c r="MCV36" s="1284"/>
      <c r="MCW36" s="1286"/>
      <c r="MCX36" s="953"/>
      <c r="MCY36" s="1282"/>
      <c r="MCZ36" s="1283"/>
      <c r="MDA36" s="1284"/>
      <c r="MDB36" s="1285"/>
      <c r="MDC36" s="1284"/>
      <c r="MDD36" s="1284"/>
      <c r="MDE36" s="1284"/>
      <c r="MDF36" s="1284"/>
      <c r="MDG36" s="1286"/>
      <c r="MDH36" s="953"/>
      <c r="MDI36" s="1282"/>
      <c r="MDJ36" s="1283"/>
      <c r="MDK36" s="1284"/>
      <c r="MDL36" s="1285"/>
      <c r="MDM36" s="1284"/>
      <c r="MDN36" s="1284"/>
      <c r="MDO36" s="1284"/>
      <c r="MDP36" s="1284"/>
      <c r="MDQ36" s="1286"/>
      <c r="MDR36" s="953"/>
      <c r="MDS36" s="1282"/>
      <c r="MDT36" s="1283"/>
      <c r="MDU36" s="1284"/>
      <c r="MDV36" s="1285"/>
      <c r="MDW36" s="1284"/>
      <c r="MDX36" s="1284"/>
      <c r="MDY36" s="1284"/>
      <c r="MDZ36" s="1284"/>
      <c r="MEA36" s="1286"/>
      <c r="MEB36" s="953"/>
      <c r="MEC36" s="1282"/>
      <c r="MED36" s="1283"/>
      <c r="MEE36" s="1284"/>
      <c r="MEF36" s="1285"/>
      <c r="MEG36" s="1284"/>
      <c r="MEH36" s="1284"/>
      <c r="MEI36" s="1284"/>
      <c r="MEJ36" s="1284"/>
      <c r="MEK36" s="1286"/>
      <c r="MEL36" s="953"/>
      <c r="MEM36" s="1282"/>
      <c r="MEN36" s="1283"/>
      <c r="MEO36" s="1284"/>
      <c r="MEP36" s="1285"/>
      <c r="MEQ36" s="1284"/>
      <c r="MER36" s="1284"/>
      <c r="MES36" s="1284"/>
      <c r="MET36" s="1284"/>
      <c r="MEU36" s="1286"/>
      <c r="MEV36" s="953"/>
      <c r="MEW36" s="1282"/>
      <c r="MEX36" s="1283"/>
      <c r="MEY36" s="1284"/>
      <c r="MEZ36" s="1285"/>
      <c r="MFA36" s="1284"/>
      <c r="MFB36" s="1284"/>
      <c r="MFC36" s="1284"/>
      <c r="MFD36" s="1284"/>
      <c r="MFE36" s="1286"/>
      <c r="MFF36" s="953"/>
      <c r="MFG36" s="1282"/>
      <c r="MFH36" s="1283"/>
      <c r="MFI36" s="1284"/>
      <c r="MFJ36" s="1285"/>
      <c r="MFK36" s="1284"/>
      <c r="MFL36" s="1284"/>
      <c r="MFM36" s="1284"/>
      <c r="MFN36" s="1284"/>
      <c r="MFO36" s="1286"/>
      <c r="MFP36" s="953"/>
      <c r="MFQ36" s="1282"/>
      <c r="MFR36" s="1283"/>
      <c r="MFS36" s="1284"/>
      <c r="MFT36" s="1285"/>
      <c r="MFU36" s="1284"/>
      <c r="MFV36" s="1284"/>
      <c r="MFW36" s="1284"/>
      <c r="MFX36" s="1284"/>
      <c r="MFY36" s="1286"/>
      <c r="MFZ36" s="953"/>
      <c r="MGA36" s="1282"/>
      <c r="MGB36" s="1283"/>
      <c r="MGC36" s="1284"/>
      <c r="MGD36" s="1285"/>
      <c r="MGE36" s="1284"/>
      <c r="MGF36" s="1284"/>
      <c r="MGG36" s="1284"/>
      <c r="MGH36" s="1284"/>
      <c r="MGI36" s="1286"/>
      <c r="MGJ36" s="953"/>
      <c r="MGK36" s="1282"/>
      <c r="MGL36" s="1283"/>
      <c r="MGM36" s="1284"/>
      <c r="MGN36" s="1285"/>
      <c r="MGO36" s="1284"/>
      <c r="MGP36" s="1284"/>
      <c r="MGQ36" s="1284"/>
      <c r="MGR36" s="1284"/>
      <c r="MGS36" s="1286"/>
      <c r="MGT36" s="953"/>
      <c r="MGU36" s="1282"/>
      <c r="MGV36" s="1283"/>
      <c r="MGW36" s="1284"/>
      <c r="MGX36" s="1285"/>
      <c r="MGY36" s="1284"/>
      <c r="MGZ36" s="1284"/>
      <c r="MHA36" s="1284"/>
      <c r="MHB36" s="1284"/>
      <c r="MHC36" s="1286"/>
      <c r="MHD36" s="953"/>
      <c r="MHE36" s="1282"/>
      <c r="MHF36" s="1283"/>
      <c r="MHG36" s="1284"/>
      <c r="MHH36" s="1285"/>
      <c r="MHI36" s="1284"/>
      <c r="MHJ36" s="1284"/>
      <c r="MHK36" s="1284"/>
      <c r="MHL36" s="1284"/>
      <c r="MHM36" s="1286"/>
      <c r="MHN36" s="953"/>
      <c r="MHO36" s="1282"/>
      <c r="MHP36" s="1283"/>
      <c r="MHQ36" s="1284"/>
      <c r="MHR36" s="1285"/>
      <c r="MHS36" s="1284"/>
      <c r="MHT36" s="1284"/>
      <c r="MHU36" s="1284"/>
      <c r="MHV36" s="1284"/>
      <c r="MHW36" s="1286"/>
      <c r="MHX36" s="953"/>
      <c r="MHY36" s="1282"/>
      <c r="MHZ36" s="1283"/>
      <c r="MIA36" s="1284"/>
      <c r="MIB36" s="1285"/>
      <c r="MIC36" s="1284"/>
      <c r="MID36" s="1284"/>
      <c r="MIE36" s="1284"/>
      <c r="MIF36" s="1284"/>
      <c r="MIG36" s="1286"/>
      <c r="MIH36" s="953"/>
      <c r="MII36" s="1282"/>
      <c r="MIJ36" s="1283"/>
      <c r="MIK36" s="1284"/>
      <c r="MIL36" s="1285"/>
      <c r="MIM36" s="1284"/>
      <c r="MIN36" s="1284"/>
      <c r="MIO36" s="1284"/>
      <c r="MIP36" s="1284"/>
      <c r="MIQ36" s="1286"/>
      <c r="MIR36" s="953"/>
      <c r="MIS36" s="1282"/>
      <c r="MIT36" s="1283"/>
      <c r="MIU36" s="1284"/>
      <c r="MIV36" s="1285"/>
      <c r="MIW36" s="1284"/>
      <c r="MIX36" s="1284"/>
      <c r="MIY36" s="1284"/>
      <c r="MIZ36" s="1284"/>
      <c r="MJA36" s="1286"/>
      <c r="MJB36" s="953"/>
      <c r="MJC36" s="1282"/>
      <c r="MJD36" s="1283"/>
      <c r="MJE36" s="1284"/>
      <c r="MJF36" s="1285"/>
      <c r="MJG36" s="1284"/>
      <c r="MJH36" s="1284"/>
      <c r="MJI36" s="1284"/>
      <c r="MJJ36" s="1284"/>
      <c r="MJK36" s="1286"/>
      <c r="MJL36" s="953"/>
      <c r="MJM36" s="1282"/>
      <c r="MJN36" s="1283"/>
      <c r="MJO36" s="1284"/>
      <c r="MJP36" s="1285"/>
      <c r="MJQ36" s="1284"/>
      <c r="MJR36" s="1284"/>
      <c r="MJS36" s="1284"/>
      <c r="MJT36" s="1284"/>
      <c r="MJU36" s="1286"/>
      <c r="MJV36" s="953"/>
      <c r="MJW36" s="1282"/>
      <c r="MJX36" s="1283"/>
      <c r="MJY36" s="1284"/>
      <c r="MJZ36" s="1285"/>
      <c r="MKA36" s="1284"/>
      <c r="MKB36" s="1284"/>
      <c r="MKC36" s="1284"/>
      <c r="MKD36" s="1284"/>
      <c r="MKE36" s="1286"/>
      <c r="MKF36" s="953"/>
      <c r="MKG36" s="1282"/>
      <c r="MKH36" s="1283"/>
      <c r="MKI36" s="1284"/>
      <c r="MKJ36" s="1285"/>
      <c r="MKK36" s="1284"/>
      <c r="MKL36" s="1284"/>
      <c r="MKM36" s="1284"/>
      <c r="MKN36" s="1284"/>
      <c r="MKO36" s="1286"/>
      <c r="MKP36" s="953"/>
      <c r="MKQ36" s="1282"/>
      <c r="MKR36" s="1283"/>
      <c r="MKS36" s="1284"/>
      <c r="MKT36" s="1285"/>
      <c r="MKU36" s="1284"/>
      <c r="MKV36" s="1284"/>
      <c r="MKW36" s="1284"/>
      <c r="MKX36" s="1284"/>
      <c r="MKY36" s="1286"/>
      <c r="MKZ36" s="953"/>
      <c r="MLA36" s="1282"/>
      <c r="MLB36" s="1283"/>
      <c r="MLC36" s="1284"/>
      <c r="MLD36" s="1285"/>
      <c r="MLE36" s="1284"/>
      <c r="MLF36" s="1284"/>
      <c r="MLG36" s="1284"/>
      <c r="MLH36" s="1284"/>
      <c r="MLI36" s="1286"/>
      <c r="MLJ36" s="953"/>
      <c r="MLK36" s="1282"/>
      <c r="MLL36" s="1283"/>
      <c r="MLM36" s="1284"/>
      <c r="MLN36" s="1285"/>
      <c r="MLO36" s="1284"/>
      <c r="MLP36" s="1284"/>
      <c r="MLQ36" s="1284"/>
      <c r="MLR36" s="1284"/>
      <c r="MLS36" s="1286"/>
      <c r="MLT36" s="953"/>
      <c r="MLU36" s="1282"/>
      <c r="MLV36" s="1283"/>
      <c r="MLW36" s="1284"/>
      <c r="MLX36" s="1285"/>
      <c r="MLY36" s="1284"/>
      <c r="MLZ36" s="1284"/>
      <c r="MMA36" s="1284"/>
      <c r="MMB36" s="1284"/>
      <c r="MMC36" s="1286"/>
      <c r="MMD36" s="953"/>
      <c r="MME36" s="1282"/>
      <c r="MMF36" s="1283"/>
      <c r="MMG36" s="1284"/>
      <c r="MMH36" s="1285"/>
      <c r="MMI36" s="1284"/>
      <c r="MMJ36" s="1284"/>
      <c r="MMK36" s="1284"/>
      <c r="MML36" s="1284"/>
      <c r="MMM36" s="1286"/>
      <c r="MMN36" s="953"/>
      <c r="MMO36" s="1282"/>
      <c r="MMP36" s="1283"/>
      <c r="MMQ36" s="1284"/>
      <c r="MMR36" s="1285"/>
      <c r="MMS36" s="1284"/>
      <c r="MMT36" s="1284"/>
      <c r="MMU36" s="1284"/>
      <c r="MMV36" s="1284"/>
      <c r="MMW36" s="1286"/>
      <c r="MMX36" s="953"/>
      <c r="MMY36" s="1282"/>
      <c r="MMZ36" s="1283"/>
      <c r="MNA36" s="1284"/>
      <c r="MNB36" s="1285"/>
      <c r="MNC36" s="1284"/>
      <c r="MND36" s="1284"/>
      <c r="MNE36" s="1284"/>
      <c r="MNF36" s="1284"/>
      <c r="MNG36" s="1286"/>
      <c r="MNH36" s="953"/>
      <c r="MNI36" s="1282"/>
      <c r="MNJ36" s="1283"/>
      <c r="MNK36" s="1284"/>
      <c r="MNL36" s="1285"/>
      <c r="MNM36" s="1284"/>
      <c r="MNN36" s="1284"/>
      <c r="MNO36" s="1284"/>
      <c r="MNP36" s="1284"/>
      <c r="MNQ36" s="1286"/>
      <c r="MNR36" s="953"/>
      <c r="MNS36" s="1282"/>
      <c r="MNT36" s="1283"/>
      <c r="MNU36" s="1284"/>
      <c r="MNV36" s="1285"/>
      <c r="MNW36" s="1284"/>
      <c r="MNX36" s="1284"/>
      <c r="MNY36" s="1284"/>
      <c r="MNZ36" s="1284"/>
      <c r="MOA36" s="1286"/>
      <c r="MOB36" s="953"/>
      <c r="MOC36" s="1282"/>
      <c r="MOD36" s="1283"/>
      <c r="MOE36" s="1284"/>
      <c r="MOF36" s="1285"/>
      <c r="MOG36" s="1284"/>
      <c r="MOH36" s="1284"/>
      <c r="MOI36" s="1284"/>
      <c r="MOJ36" s="1284"/>
      <c r="MOK36" s="1286"/>
      <c r="MOL36" s="953"/>
      <c r="MOM36" s="1282"/>
      <c r="MON36" s="1283"/>
      <c r="MOO36" s="1284"/>
      <c r="MOP36" s="1285"/>
      <c r="MOQ36" s="1284"/>
      <c r="MOR36" s="1284"/>
      <c r="MOS36" s="1284"/>
      <c r="MOT36" s="1284"/>
      <c r="MOU36" s="1286"/>
      <c r="MOV36" s="953"/>
      <c r="MOW36" s="1282"/>
      <c r="MOX36" s="1283"/>
      <c r="MOY36" s="1284"/>
      <c r="MOZ36" s="1285"/>
      <c r="MPA36" s="1284"/>
      <c r="MPB36" s="1284"/>
      <c r="MPC36" s="1284"/>
      <c r="MPD36" s="1284"/>
      <c r="MPE36" s="1286"/>
      <c r="MPF36" s="953"/>
      <c r="MPG36" s="1282"/>
      <c r="MPH36" s="1283"/>
      <c r="MPI36" s="1284"/>
      <c r="MPJ36" s="1285"/>
      <c r="MPK36" s="1284"/>
      <c r="MPL36" s="1284"/>
      <c r="MPM36" s="1284"/>
      <c r="MPN36" s="1284"/>
      <c r="MPO36" s="1286"/>
      <c r="MPP36" s="953"/>
      <c r="MPQ36" s="1282"/>
      <c r="MPR36" s="1283"/>
      <c r="MPS36" s="1284"/>
      <c r="MPT36" s="1285"/>
      <c r="MPU36" s="1284"/>
      <c r="MPV36" s="1284"/>
      <c r="MPW36" s="1284"/>
      <c r="MPX36" s="1284"/>
      <c r="MPY36" s="1286"/>
      <c r="MPZ36" s="953"/>
      <c r="MQA36" s="1282"/>
      <c r="MQB36" s="1283"/>
      <c r="MQC36" s="1284"/>
      <c r="MQD36" s="1285"/>
      <c r="MQE36" s="1284"/>
      <c r="MQF36" s="1284"/>
      <c r="MQG36" s="1284"/>
      <c r="MQH36" s="1284"/>
      <c r="MQI36" s="1286"/>
      <c r="MQJ36" s="953"/>
      <c r="MQK36" s="1282"/>
      <c r="MQL36" s="1283"/>
      <c r="MQM36" s="1284"/>
      <c r="MQN36" s="1285"/>
      <c r="MQO36" s="1284"/>
      <c r="MQP36" s="1284"/>
      <c r="MQQ36" s="1284"/>
      <c r="MQR36" s="1284"/>
      <c r="MQS36" s="1286"/>
      <c r="MQT36" s="953"/>
      <c r="MQU36" s="1282"/>
      <c r="MQV36" s="1283"/>
      <c r="MQW36" s="1284"/>
      <c r="MQX36" s="1285"/>
      <c r="MQY36" s="1284"/>
      <c r="MQZ36" s="1284"/>
      <c r="MRA36" s="1284"/>
      <c r="MRB36" s="1284"/>
      <c r="MRC36" s="1286"/>
      <c r="MRD36" s="953"/>
      <c r="MRE36" s="1282"/>
      <c r="MRF36" s="1283"/>
      <c r="MRG36" s="1284"/>
      <c r="MRH36" s="1285"/>
      <c r="MRI36" s="1284"/>
      <c r="MRJ36" s="1284"/>
      <c r="MRK36" s="1284"/>
      <c r="MRL36" s="1284"/>
      <c r="MRM36" s="1286"/>
      <c r="MRN36" s="953"/>
      <c r="MRO36" s="1282"/>
      <c r="MRP36" s="1283"/>
      <c r="MRQ36" s="1284"/>
      <c r="MRR36" s="1285"/>
      <c r="MRS36" s="1284"/>
      <c r="MRT36" s="1284"/>
      <c r="MRU36" s="1284"/>
      <c r="MRV36" s="1284"/>
      <c r="MRW36" s="1286"/>
      <c r="MRX36" s="953"/>
      <c r="MRY36" s="1282"/>
      <c r="MRZ36" s="1283"/>
      <c r="MSA36" s="1284"/>
      <c r="MSB36" s="1285"/>
      <c r="MSC36" s="1284"/>
      <c r="MSD36" s="1284"/>
      <c r="MSE36" s="1284"/>
      <c r="MSF36" s="1284"/>
      <c r="MSG36" s="1286"/>
      <c r="MSH36" s="953"/>
      <c r="MSI36" s="1282"/>
      <c r="MSJ36" s="1283"/>
      <c r="MSK36" s="1284"/>
      <c r="MSL36" s="1285"/>
      <c r="MSM36" s="1284"/>
      <c r="MSN36" s="1284"/>
      <c r="MSO36" s="1284"/>
      <c r="MSP36" s="1284"/>
      <c r="MSQ36" s="1286"/>
      <c r="MSR36" s="953"/>
      <c r="MSS36" s="1282"/>
      <c r="MST36" s="1283"/>
      <c r="MSU36" s="1284"/>
      <c r="MSV36" s="1285"/>
      <c r="MSW36" s="1284"/>
      <c r="MSX36" s="1284"/>
      <c r="MSY36" s="1284"/>
      <c r="MSZ36" s="1284"/>
      <c r="MTA36" s="1286"/>
      <c r="MTB36" s="953"/>
      <c r="MTC36" s="1282"/>
      <c r="MTD36" s="1283"/>
      <c r="MTE36" s="1284"/>
      <c r="MTF36" s="1285"/>
      <c r="MTG36" s="1284"/>
      <c r="MTH36" s="1284"/>
      <c r="MTI36" s="1284"/>
      <c r="MTJ36" s="1284"/>
      <c r="MTK36" s="1286"/>
      <c r="MTL36" s="953"/>
      <c r="MTM36" s="1282"/>
      <c r="MTN36" s="1283"/>
      <c r="MTO36" s="1284"/>
      <c r="MTP36" s="1285"/>
      <c r="MTQ36" s="1284"/>
      <c r="MTR36" s="1284"/>
      <c r="MTS36" s="1284"/>
      <c r="MTT36" s="1284"/>
      <c r="MTU36" s="1286"/>
      <c r="MTV36" s="953"/>
      <c r="MTW36" s="1282"/>
      <c r="MTX36" s="1283"/>
      <c r="MTY36" s="1284"/>
      <c r="MTZ36" s="1285"/>
      <c r="MUA36" s="1284"/>
      <c r="MUB36" s="1284"/>
      <c r="MUC36" s="1284"/>
      <c r="MUD36" s="1284"/>
      <c r="MUE36" s="1286"/>
      <c r="MUF36" s="953"/>
      <c r="MUG36" s="1282"/>
      <c r="MUH36" s="1283"/>
      <c r="MUI36" s="1284"/>
      <c r="MUJ36" s="1285"/>
      <c r="MUK36" s="1284"/>
      <c r="MUL36" s="1284"/>
      <c r="MUM36" s="1284"/>
      <c r="MUN36" s="1284"/>
      <c r="MUO36" s="1286"/>
      <c r="MUP36" s="953"/>
      <c r="MUQ36" s="1282"/>
      <c r="MUR36" s="1283"/>
      <c r="MUS36" s="1284"/>
      <c r="MUT36" s="1285"/>
      <c r="MUU36" s="1284"/>
      <c r="MUV36" s="1284"/>
      <c r="MUW36" s="1284"/>
      <c r="MUX36" s="1284"/>
      <c r="MUY36" s="1286"/>
      <c r="MUZ36" s="953"/>
      <c r="MVA36" s="1282"/>
      <c r="MVB36" s="1283"/>
      <c r="MVC36" s="1284"/>
      <c r="MVD36" s="1285"/>
      <c r="MVE36" s="1284"/>
      <c r="MVF36" s="1284"/>
      <c r="MVG36" s="1284"/>
      <c r="MVH36" s="1284"/>
      <c r="MVI36" s="1286"/>
      <c r="MVJ36" s="953"/>
      <c r="MVK36" s="1282"/>
      <c r="MVL36" s="1283"/>
      <c r="MVM36" s="1284"/>
      <c r="MVN36" s="1285"/>
      <c r="MVO36" s="1284"/>
      <c r="MVP36" s="1284"/>
      <c r="MVQ36" s="1284"/>
      <c r="MVR36" s="1284"/>
      <c r="MVS36" s="1286"/>
      <c r="MVT36" s="953"/>
      <c r="MVU36" s="1282"/>
      <c r="MVV36" s="1283"/>
      <c r="MVW36" s="1284"/>
      <c r="MVX36" s="1285"/>
      <c r="MVY36" s="1284"/>
      <c r="MVZ36" s="1284"/>
      <c r="MWA36" s="1284"/>
      <c r="MWB36" s="1284"/>
      <c r="MWC36" s="1286"/>
      <c r="MWD36" s="953"/>
      <c r="MWE36" s="1282"/>
      <c r="MWF36" s="1283"/>
      <c r="MWG36" s="1284"/>
      <c r="MWH36" s="1285"/>
      <c r="MWI36" s="1284"/>
      <c r="MWJ36" s="1284"/>
      <c r="MWK36" s="1284"/>
      <c r="MWL36" s="1284"/>
      <c r="MWM36" s="1286"/>
      <c r="MWN36" s="953"/>
      <c r="MWO36" s="1282"/>
      <c r="MWP36" s="1283"/>
      <c r="MWQ36" s="1284"/>
      <c r="MWR36" s="1285"/>
      <c r="MWS36" s="1284"/>
      <c r="MWT36" s="1284"/>
      <c r="MWU36" s="1284"/>
      <c r="MWV36" s="1284"/>
      <c r="MWW36" s="1286"/>
      <c r="MWX36" s="953"/>
      <c r="MWY36" s="1282"/>
      <c r="MWZ36" s="1283"/>
      <c r="MXA36" s="1284"/>
      <c r="MXB36" s="1285"/>
      <c r="MXC36" s="1284"/>
      <c r="MXD36" s="1284"/>
      <c r="MXE36" s="1284"/>
      <c r="MXF36" s="1284"/>
      <c r="MXG36" s="1286"/>
      <c r="MXH36" s="953"/>
      <c r="MXI36" s="1282"/>
      <c r="MXJ36" s="1283"/>
      <c r="MXK36" s="1284"/>
      <c r="MXL36" s="1285"/>
      <c r="MXM36" s="1284"/>
      <c r="MXN36" s="1284"/>
      <c r="MXO36" s="1284"/>
      <c r="MXP36" s="1284"/>
      <c r="MXQ36" s="1286"/>
      <c r="MXR36" s="953"/>
      <c r="MXS36" s="1282"/>
      <c r="MXT36" s="1283"/>
      <c r="MXU36" s="1284"/>
      <c r="MXV36" s="1285"/>
      <c r="MXW36" s="1284"/>
      <c r="MXX36" s="1284"/>
      <c r="MXY36" s="1284"/>
      <c r="MXZ36" s="1284"/>
      <c r="MYA36" s="1286"/>
      <c r="MYB36" s="953"/>
      <c r="MYC36" s="1282"/>
      <c r="MYD36" s="1283"/>
      <c r="MYE36" s="1284"/>
      <c r="MYF36" s="1285"/>
      <c r="MYG36" s="1284"/>
      <c r="MYH36" s="1284"/>
      <c r="MYI36" s="1284"/>
      <c r="MYJ36" s="1284"/>
      <c r="MYK36" s="1286"/>
      <c r="MYL36" s="953"/>
      <c r="MYM36" s="1282"/>
      <c r="MYN36" s="1283"/>
      <c r="MYO36" s="1284"/>
      <c r="MYP36" s="1285"/>
      <c r="MYQ36" s="1284"/>
      <c r="MYR36" s="1284"/>
      <c r="MYS36" s="1284"/>
      <c r="MYT36" s="1284"/>
      <c r="MYU36" s="1286"/>
      <c r="MYV36" s="953"/>
      <c r="MYW36" s="1282"/>
      <c r="MYX36" s="1283"/>
      <c r="MYY36" s="1284"/>
      <c r="MYZ36" s="1285"/>
      <c r="MZA36" s="1284"/>
      <c r="MZB36" s="1284"/>
      <c r="MZC36" s="1284"/>
      <c r="MZD36" s="1284"/>
      <c r="MZE36" s="1286"/>
      <c r="MZF36" s="953"/>
      <c r="MZG36" s="1282"/>
      <c r="MZH36" s="1283"/>
      <c r="MZI36" s="1284"/>
      <c r="MZJ36" s="1285"/>
      <c r="MZK36" s="1284"/>
      <c r="MZL36" s="1284"/>
      <c r="MZM36" s="1284"/>
      <c r="MZN36" s="1284"/>
      <c r="MZO36" s="1286"/>
      <c r="MZP36" s="953"/>
      <c r="MZQ36" s="1282"/>
      <c r="MZR36" s="1283"/>
      <c r="MZS36" s="1284"/>
      <c r="MZT36" s="1285"/>
      <c r="MZU36" s="1284"/>
      <c r="MZV36" s="1284"/>
      <c r="MZW36" s="1284"/>
      <c r="MZX36" s="1284"/>
      <c r="MZY36" s="1286"/>
      <c r="MZZ36" s="953"/>
      <c r="NAA36" s="1282"/>
      <c r="NAB36" s="1283"/>
      <c r="NAC36" s="1284"/>
      <c r="NAD36" s="1285"/>
      <c r="NAE36" s="1284"/>
      <c r="NAF36" s="1284"/>
      <c r="NAG36" s="1284"/>
      <c r="NAH36" s="1284"/>
      <c r="NAI36" s="1286"/>
      <c r="NAJ36" s="953"/>
      <c r="NAK36" s="1282"/>
      <c r="NAL36" s="1283"/>
      <c r="NAM36" s="1284"/>
      <c r="NAN36" s="1285"/>
      <c r="NAO36" s="1284"/>
      <c r="NAP36" s="1284"/>
      <c r="NAQ36" s="1284"/>
      <c r="NAR36" s="1284"/>
      <c r="NAS36" s="1286"/>
      <c r="NAT36" s="953"/>
      <c r="NAU36" s="1282"/>
      <c r="NAV36" s="1283"/>
      <c r="NAW36" s="1284"/>
      <c r="NAX36" s="1285"/>
      <c r="NAY36" s="1284"/>
      <c r="NAZ36" s="1284"/>
      <c r="NBA36" s="1284"/>
      <c r="NBB36" s="1284"/>
      <c r="NBC36" s="1286"/>
      <c r="NBD36" s="953"/>
      <c r="NBE36" s="1282"/>
      <c r="NBF36" s="1283"/>
      <c r="NBG36" s="1284"/>
      <c r="NBH36" s="1285"/>
      <c r="NBI36" s="1284"/>
      <c r="NBJ36" s="1284"/>
      <c r="NBK36" s="1284"/>
      <c r="NBL36" s="1284"/>
      <c r="NBM36" s="1286"/>
      <c r="NBN36" s="953"/>
      <c r="NBO36" s="1282"/>
      <c r="NBP36" s="1283"/>
      <c r="NBQ36" s="1284"/>
      <c r="NBR36" s="1285"/>
      <c r="NBS36" s="1284"/>
      <c r="NBT36" s="1284"/>
      <c r="NBU36" s="1284"/>
      <c r="NBV36" s="1284"/>
      <c r="NBW36" s="1286"/>
      <c r="NBX36" s="953"/>
      <c r="NBY36" s="1282"/>
      <c r="NBZ36" s="1283"/>
      <c r="NCA36" s="1284"/>
      <c r="NCB36" s="1285"/>
      <c r="NCC36" s="1284"/>
      <c r="NCD36" s="1284"/>
      <c r="NCE36" s="1284"/>
      <c r="NCF36" s="1284"/>
      <c r="NCG36" s="1286"/>
      <c r="NCH36" s="953"/>
      <c r="NCI36" s="1282"/>
      <c r="NCJ36" s="1283"/>
      <c r="NCK36" s="1284"/>
      <c r="NCL36" s="1285"/>
      <c r="NCM36" s="1284"/>
      <c r="NCN36" s="1284"/>
      <c r="NCO36" s="1284"/>
      <c r="NCP36" s="1284"/>
      <c r="NCQ36" s="1286"/>
      <c r="NCR36" s="953"/>
      <c r="NCS36" s="1282"/>
      <c r="NCT36" s="1283"/>
      <c r="NCU36" s="1284"/>
      <c r="NCV36" s="1285"/>
      <c r="NCW36" s="1284"/>
      <c r="NCX36" s="1284"/>
      <c r="NCY36" s="1284"/>
      <c r="NCZ36" s="1284"/>
      <c r="NDA36" s="1286"/>
      <c r="NDB36" s="953"/>
      <c r="NDC36" s="1282"/>
      <c r="NDD36" s="1283"/>
      <c r="NDE36" s="1284"/>
      <c r="NDF36" s="1285"/>
      <c r="NDG36" s="1284"/>
      <c r="NDH36" s="1284"/>
      <c r="NDI36" s="1284"/>
      <c r="NDJ36" s="1284"/>
      <c r="NDK36" s="1286"/>
      <c r="NDL36" s="953"/>
      <c r="NDM36" s="1282"/>
      <c r="NDN36" s="1283"/>
      <c r="NDO36" s="1284"/>
      <c r="NDP36" s="1285"/>
      <c r="NDQ36" s="1284"/>
      <c r="NDR36" s="1284"/>
      <c r="NDS36" s="1284"/>
      <c r="NDT36" s="1284"/>
      <c r="NDU36" s="1286"/>
      <c r="NDV36" s="953"/>
      <c r="NDW36" s="1282"/>
      <c r="NDX36" s="1283"/>
      <c r="NDY36" s="1284"/>
      <c r="NDZ36" s="1285"/>
      <c r="NEA36" s="1284"/>
      <c r="NEB36" s="1284"/>
      <c r="NEC36" s="1284"/>
      <c r="NED36" s="1284"/>
      <c r="NEE36" s="1286"/>
      <c r="NEF36" s="953"/>
      <c r="NEG36" s="1282"/>
      <c r="NEH36" s="1283"/>
      <c r="NEI36" s="1284"/>
      <c r="NEJ36" s="1285"/>
      <c r="NEK36" s="1284"/>
      <c r="NEL36" s="1284"/>
      <c r="NEM36" s="1284"/>
      <c r="NEN36" s="1284"/>
      <c r="NEO36" s="1286"/>
      <c r="NEP36" s="953"/>
      <c r="NEQ36" s="1282"/>
      <c r="NER36" s="1283"/>
      <c r="NES36" s="1284"/>
      <c r="NET36" s="1285"/>
      <c r="NEU36" s="1284"/>
      <c r="NEV36" s="1284"/>
      <c r="NEW36" s="1284"/>
      <c r="NEX36" s="1284"/>
      <c r="NEY36" s="1286"/>
      <c r="NEZ36" s="953"/>
      <c r="NFA36" s="1282"/>
      <c r="NFB36" s="1283"/>
      <c r="NFC36" s="1284"/>
      <c r="NFD36" s="1285"/>
      <c r="NFE36" s="1284"/>
      <c r="NFF36" s="1284"/>
      <c r="NFG36" s="1284"/>
      <c r="NFH36" s="1284"/>
      <c r="NFI36" s="1286"/>
      <c r="NFJ36" s="953"/>
      <c r="NFK36" s="1282"/>
      <c r="NFL36" s="1283"/>
      <c r="NFM36" s="1284"/>
      <c r="NFN36" s="1285"/>
      <c r="NFO36" s="1284"/>
      <c r="NFP36" s="1284"/>
      <c r="NFQ36" s="1284"/>
      <c r="NFR36" s="1284"/>
      <c r="NFS36" s="1286"/>
      <c r="NFT36" s="953"/>
      <c r="NFU36" s="1282"/>
      <c r="NFV36" s="1283"/>
      <c r="NFW36" s="1284"/>
      <c r="NFX36" s="1285"/>
      <c r="NFY36" s="1284"/>
      <c r="NFZ36" s="1284"/>
      <c r="NGA36" s="1284"/>
      <c r="NGB36" s="1284"/>
      <c r="NGC36" s="1286"/>
      <c r="NGD36" s="953"/>
      <c r="NGE36" s="1282"/>
      <c r="NGF36" s="1283"/>
      <c r="NGG36" s="1284"/>
      <c r="NGH36" s="1285"/>
      <c r="NGI36" s="1284"/>
      <c r="NGJ36" s="1284"/>
      <c r="NGK36" s="1284"/>
      <c r="NGL36" s="1284"/>
      <c r="NGM36" s="1286"/>
      <c r="NGN36" s="953"/>
      <c r="NGO36" s="1282"/>
      <c r="NGP36" s="1283"/>
      <c r="NGQ36" s="1284"/>
      <c r="NGR36" s="1285"/>
      <c r="NGS36" s="1284"/>
      <c r="NGT36" s="1284"/>
      <c r="NGU36" s="1284"/>
      <c r="NGV36" s="1284"/>
      <c r="NGW36" s="1286"/>
      <c r="NGX36" s="953"/>
      <c r="NGY36" s="1282"/>
      <c r="NGZ36" s="1283"/>
      <c r="NHA36" s="1284"/>
      <c r="NHB36" s="1285"/>
      <c r="NHC36" s="1284"/>
      <c r="NHD36" s="1284"/>
      <c r="NHE36" s="1284"/>
      <c r="NHF36" s="1284"/>
      <c r="NHG36" s="1286"/>
      <c r="NHH36" s="953"/>
      <c r="NHI36" s="1282"/>
      <c r="NHJ36" s="1283"/>
      <c r="NHK36" s="1284"/>
      <c r="NHL36" s="1285"/>
      <c r="NHM36" s="1284"/>
      <c r="NHN36" s="1284"/>
      <c r="NHO36" s="1284"/>
      <c r="NHP36" s="1284"/>
      <c r="NHQ36" s="1286"/>
      <c r="NHR36" s="953"/>
      <c r="NHS36" s="1282"/>
      <c r="NHT36" s="1283"/>
      <c r="NHU36" s="1284"/>
      <c r="NHV36" s="1285"/>
      <c r="NHW36" s="1284"/>
      <c r="NHX36" s="1284"/>
      <c r="NHY36" s="1284"/>
      <c r="NHZ36" s="1284"/>
      <c r="NIA36" s="1286"/>
      <c r="NIB36" s="953"/>
      <c r="NIC36" s="1282"/>
      <c r="NID36" s="1283"/>
      <c r="NIE36" s="1284"/>
      <c r="NIF36" s="1285"/>
      <c r="NIG36" s="1284"/>
      <c r="NIH36" s="1284"/>
      <c r="NII36" s="1284"/>
      <c r="NIJ36" s="1284"/>
      <c r="NIK36" s="1286"/>
      <c r="NIL36" s="953"/>
      <c r="NIM36" s="1282"/>
      <c r="NIN36" s="1283"/>
      <c r="NIO36" s="1284"/>
      <c r="NIP36" s="1285"/>
      <c r="NIQ36" s="1284"/>
      <c r="NIR36" s="1284"/>
      <c r="NIS36" s="1284"/>
      <c r="NIT36" s="1284"/>
      <c r="NIU36" s="1286"/>
      <c r="NIV36" s="953"/>
      <c r="NIW36" s="1282"/>
      <c r="NIX36" s="1283"/>
      <c r="NIY36" s="1284"/>
      <c r="NIZ36" s="1285"/>
      <c r="NJA36" s="1284"/>
      <c r="NJB36" s="1284"/>
      <c r="NJC36" s="1284"/>
      <c r="NJD36" s="1284"/>
      <c r="NJE36" s="1286"/>
      <c r="NJF36" s="953"/>
      <c r="NJG36" s="1282"/>
      <c r="NJH36" s="1283"/>
      <c r="NJI36" s="1284"/>
      <c r="NJJ36" s="1285"/>
      <c r="NJK36" s="1284"/>
      <c r="NJL36" s="1284"/>
      <c r="NJM36" s="1284"/>
      <c r="NJN36" s="1284"/>
      <c r="NJO36" s="1286"/>
      <c r="NJP36" s="953"/>
      <c r="NJQ36" s="1282"/>
      <c r="NJR36" s="1283"/>
      <c r="NJS36" s="1284"/>
      <c r="NJT36" s="1285"/>
      <c r="NJU36" s="1284"/>
      <c r="NJV36" s="1284"/>
      <c r="NJW36" s="1284"/>
      <c r="NJX36" s="1284"/>
      <c r="NJY36" s="1286"/>
      <c r="NJZ36" s="953"/>
      <c r="NKA36" s="1282"/>
      <c r="NKB36" s="1283"/>
      <c r="NKC36" s="1284"/>
      <c r="NKD36" s="1285"/>
      <c r="NKE36" s="1284"/>
      <c r="NKF36" s="1284"/>
      <c r="NKG36" s="1284"/>
      <c r="NKH36" s="1284"/>
      <c r="NKI36" s="1286"/>
      <c r="NKJ36" s="953"/>
      <c r="NKK36" s="1282"/>
      <c r="NKL36" s="1283"/>
      <c r="NKM36" s="1284"/>
      <c r="NKN36" s="1285"/>
      <c r="NKO36" s="1284"/>
      <c r="NKP36" s="1284"/>
      <c r="NKQ36" s="1284"/>
      <c r="NKR36" s="1284"/>
      <c r="NKS36" s="1286"/>
      <c r="NKT36" s="953"/>
      <c r="NKU36" s="1282"/>
      <c r="NKV36" s="1283"/>
      <c r="NKW36" s="1284"/>
      <c r="NKX36" s="1285"/>
      <c r="NKY36" s="1284"/>
      <c r="NKZ36" s="1284"/>
      <c r="NLA36" s="1284"/>
      <c r="NLB36" s="1284"/>
      <c r="NLC36" s="1286"/>
      <c r="NLD36" s="953"/>
      <c r="NLE36" s="1282"/>
      <c r="NLF36" s="1283"/>
      <c r="NLG36" s="1284"/>
      <c r="NLH36" s="1285"/>
      <c r="NLI36" s="1284"/>
      <c r="NLJ36" s="1284"/>
      <c r="NLK36" s="1284"/>
      <c r="NLL36" s="1284"/>
      <c r="NLM36" s="1286"/>
      <c r="NLN36" s="953"/>
      <c r="NLO36" s="1282"/>
      <c r="NLP36" s="1283"/>
      <c r="NLQ36" s="1284"/>
      <c r="NLR36" s="1285"/>
      <c r="NLS36" s="1284"/>
      <c r="NLT36" s="1284"/>
      <c r="NLU36" s="1284"/>
      <c r="NLV36" s="1284"/>
      <c r="NLW36" s="1286"/>
      <c r="NLX36" s="953"/>
      <c r="NLY36" s="1282"/>
      <c r="NLZ36" s="1283"/>
      <c r="NMA36" s="1284"/>
      <c r="NMB36" s="1285"/>
      <c r="NMC36" s="1284"/>
      <c r="NMD36" s="1284"/>
      <c r="NME36" s="1284"/>
      <c r="NMF36" s="1284"/>
      <c r="NMG36" s="1286"/>
      <c r="NMH36" s="953"/>
      <c r="NMI36" s="1282"/>
      <c r="NMJ36" s="1283"/>
      <c r="NMK36" s="1284"/>
      <c r="NML36" s="1285"/>
      <c r="NMM36" s="1284"/>
      <c r="NMN36" s="1284"/>
      <c r="NMO36" s="1284"/>
      <c r="NMP36" s="1284"/>
      <c r="NMQ36" s="1286"/>
      <c r="NMR36" s="953"/>
      <c r="NMS36" s="1282"/>
      <c r="NMT36" s="1283"/>
      <c r="NMU36" s="1284"/>
      <c r="NMV36" s="1285"/>
      <c r="NMW36" s="1284"/>
      <c r="NMX36" s="1284"/>
      <c r="NMY36" s="1284"/>
      <c r="NMZ36" s="1284"/>
      <c r="NNA36" s="1286"/>
      <c r="NNB36" s="953"/>
      <c r="NNC36" s="1282"/>
      <c r="NND36" s="1283"/>
      <c r="NNE36" s="1284"/>
      <c r="NNF36" s="1285"/>
      <c r="NNG36" s="1284"/>
      <c r="NNH36" s="1284"/>
      <c r="NNI36" s="1284"/>
      <c r="NNJ36" s="1284"/>
      <c r="NNK36" s="1286"/>
      <c r="NNL36" s="953"/>
      <c r="NNM36" s="1282"/>
      <c r="NNN36" s="1283"/>
      <c r="NNO36" s="1284"/>
      <c r="NNP36" s="1285"/>
      <c r="NNQ36" s="1284"/>
      <c r="NNR36" s="1284"/>
      <c r="NNS36" s="1284"/>
      <c r="NNT36" s="1284"/>
      <c r="NNU36" s="1286"/>
      <c r="NNV36" s="953"/>
      <c r="NNW36" s="1282"/>
      <c r="NNX36" s="1283"/>
      <c r="NNY36" s="1284"/>
      <c r="NNZ36" s="1285"/>
      <c r="NOA36" s="1284"/>
      <c r="NOB36" s="1284"/>
      <c r="NOC36" s="1284"/>
      <c r="NOD36" s="1284"/>
      <c r="NOE36" s="1286"/>
      <c r="NOF36" s="953"/>
      <c r="NOG36" s="1282"/>
      <c r="NOH36" s="1283"/>
      <c r="NOI36" s="1284"/>
      <c r="NOJ36" s="1285"/>
      <c r="NOK36" s="1284"/>
      <c r="NOL36" s="1284"/>
      <c r="NOM36" s="1284"/>
      <c r="NON36" s="1284"/>
      <c r="NOO36" s="1286"/>
      <c r="NOP36" s="953"/>
      <c r="NOQ36" s="1282"/>
      <c r="NOR36" s="1283"/>
      <c r="NOS36" s="1284"/>
      <c r="NOT36" s="1285"/>
      <c r="NOU36" s="1284"/>
      <c r="NOV36" s="1284"/>
      <c r="NOW36" s="1284"/>
      <c r="NOX36" s="1284"/>
      <c r="NOY36" s="1286"/>
      <c r="NOZ36" s="953"/>
      <c r="NPA36" s="1282"/>
      <c r="NPB36" s="1283"/>
      <c r="NPC36" s="1284"/>
      <c r="NPD36" s="1285"/>
      <c r="NPE36" s="1284"/>
      <c r="NPF36" s="1284"/>
      <c r="NPG36" s="1284"/>
      <c r="NPH36" s="1284"/>
      <c r="NPI36" s="1286"/>
      <c r="NPJ36" s="953"/>
      <c r="NPK36" s="1282"/>
      <c r="NPL36" s="1283"/>
      <c r="NPM36" s="1284"/>
      <c r="NPN36" s="1285"/>
      <c r="NPO36" s="1284"/>
      <c r="NPP36" s="1284"/>
      <c r="NPQ36" s="1284"/>
      <c r="NPR36" s="1284"/>
      <c r="NPS36" s="1286"/>
      <c r="NPT36" s="953"/>
      <c r="NPU36" s="1282"/>
      <c r="NPV36" s="1283"/>
      <c r="NPW36" s="1284"/>
      <c r="NPX36" s="1285"/>
      <c r="NPY36" s="1284"/>
      <c r="NPZ36" s="1284"/>
      <c r="NQA36" s="1284"/>
      <c r="NQB36" s="1284"/>
      <c r="NQC36" s="1286"/>
      <c r="NQD36" s="953"/>
      <c r="NQE36" s="1282"/>
      <c r="NQF36" s="1283"/>
      <c r="NQG36" s="1284"/>
      <c r="NQH36" s="1285"/>
      <c r="NQI36" s="1284"/>
      <c r="NQJ36" s="1284"/>
      <c r="NQK36" s="1284"/>
      <c r="NQL36" s="1284"/>
      <c r="NQM36" s="1286"/>
      <c r="NQN36" s="953"/>
      <c r="NQO36" s="1282"/>
      <c r="NQP36" s="1283"/>
      <c r="NQQ36" s="1284"/>
      <c r="NQR36" s="1285"/>
      <c r="NQS36" s="1284"/>
      <c r="NQT36" s="1284"/>
      <c r="NQU36" s="1284"/>
      <c r="NQV36" s="1284"/>
      <c r="NQW36" s="1286"/>
      <c r="NQX36" s="953"/>
      <c r="NQY36" s="1282"/>
      <c r="NQZ36" s="1283"/>
      <c r="NRA36" s="1284"/>
      <c r="NRB36" s="1285"/>
      <c r="NRC36" s="1284"/>
      <c r="NRD36" s="1284"/>
      <c r="NRE36" s="1284"/>
      <c r="NRF36" s="1284"/>
      <c r="NRG36" s="1286"/>
      <c r="NRH36" s="953"/>
      <c r="NRI36" s="1282"/>
      <c r="NRJ36" s="1283"/>
      <c r="NRK36" s="1284"/>
      <c r="NRL36" s="1285"/>
      <c r="NRM36" s="1284"/>
      <c r="NRN36" s="1284"/>
      <c r="NRO36" s="1284"/>
      <c r="NRP36" s="1284"/>
      <c r="NRQ36" s="1286"/>
      <c r="NRR36" s="953"/>
      <c r="NRS36" s="1282"/>
      <c r="NRT36" s="1283"/>
      <c r="NRU36" s="1284"/>
      <c r="NRV36" s="1285"/>
      <c r="NRW36" s="1284"/>
      <c r="NRX36" s="1284"/>
      <c r="NRY36" s="1284"/>
      <c r="NRZ36" s="1284"/>
      <c r="NSA36" s="1286"/>
      <c r="NSB36" s="953"/>
      <c r="NSC36" s="1282"/>
      <c r="NSD36" s="1283"/>
      <c r="NSE36" s="1284"/>
      <c r="NSF36" s="1285"/>
      <c r="NSG36" s="1284"/>
      <c r="NSH36" s="1284"/>
      <c r="NSI36" s="1284"/>
      <c r="NSJ36" s="1284"/>
      <c r="NSK36" s="1286"/>
      <c r="NSL36" s="953"/>
      <c r="NSM36" s="1282"/>
      <c r="NSN36" s="1283"/>
      <c r="NSO36" s="1284"/>
      <c r="NSP36" s="1285"/>
      <c r="NSQ36" s="1284"/>
      <c r="NSR36" s="1284"/>
      <c r="NSS36" s="1284"/>
      <c r="NST36" s="1284"/>
      <c r="NSU36" s="1286"/>
      <c r="NSV36" s="953"/>
      <c r="NSW36" s="1282"/>
      <c r="NSX36" s="1283"/>
      <c r="NSY36" s="1284"/>
      <c r="NSZ36" s="1285"/>
      <c r="NTA36" s="1284"/>
      <c r="NTB36" s="1284"/>
      <c r="NTC36" s="1284"/>
      <c r="NTD36" s="1284"/>
      <c r="NTE36" s="1286"/>
      <c r="NTF36" s="953"/>
      <c r="NTG36" s="1282"/>
      <c r="NTH36" s="1283"/>
      <c r="NTI36" s="1284"/>
      <c r="NTJ36" s="1285"/>
      <c r="NTK36" s="1284"/>
      <c r="NTL36" s="1284"/>
      <c r="NTM36" s="1284"/>
      <c r="NTN36" s="1284"/>
      <c r="NTO36" s="1286"/>
      <c r="NTP36" s="953"/>
      <c r="NTQ36" s="1282"/>
      <c r="NTR36" s="1283"/>
      <c r="NTS36" s="1284"/>
      <c r="NTT36" s="1285"/>
      <c r="NTU36" s="1284"/>
      <c r="NTV36" s="1284"/>
      <c r="NTW36" s="1284"/>
      <c r="NTX36" s="1284"/>
      <c r="NTY36" s="1286"/>
      <c r="NTZ36" s="953"/>
      <c r="NUA36" s="1282"/>
      <c r="NUB36" s="1283"/>
      <c r="NUC36" s="1284"/>
      <c r="NUD36" s="1285"/>
      <c r="NUE36" s="1284"/>
      <c r="NUF36" s="1284"/>
      <c r="NUG36" s="1284"/>
      <c r="NUH36" s="1284"/>
      <c r="NUI36" s="1286"/>
      <c r="NUJ36" s="953"/>
      <c r="NUK36" s="1282"/>
      <c r="NUL36" s="1283"/>
      <c r="NUM36" s="1284"/>
      <c r="NUN36" s="1285"/>
      <c r="NUO36" s="1284"/>
      <c r="NUP36" s="1284"/>
      <c r="NUQ36" s="1284"/>
      <c r="NUR36" s="1284"/>
      <c r="NUS36" s="1286"/>
      <c r="NUT36" s="953"/>
      <c r="NUU36" s="1282"/>
      <c r="NUV36" s="1283"/>
      <c r="NUW36" s="1284"/>
      <c r="NUX36" s="1285"/>
      <c r="NUY36" s="1284"/>
      <c r="NUZ36" s="1284"/>
      <c r="NVA36" s="1284"/>
      <c r="NVB36" s="1284"/>
      <c r="NVC36" s="1286"/>
      <c r="NVD36" s="953"/>
      <c r="NVE36" s="1282"/>
      <c r="NVF36" s="1283"/>
      <c r="NVG36" s="1284"/>
      <c r="NVH36" s="1285"/>
      <c r="NVI36" s="1284"/>
      <c r="NVJ36" s="1284"/>
      <c r="NVK36" s="1284"/>
      <c r="NVL36" s="1284"/>
      <c r="NVM36" s="1286"/>
      <c r="NVN36" s="953"/>
      <c r="NVO36" s="1282"/>
      <c r="NVP36" s="1283"/>
      <c r="NVQ36" s="1284"/>
      <c r="NVR36" s="1285"/>
      <c r="NVS36" s="1284"/>
      <c r="NVT36" s="1284"/>
      <c r="NVU36" s="1284"/>
      <c r="NVV36" s="1284"/>
      <c r="NVW36" s="1286"/>
      <c r="NVX36" s="953"/>
      <c r="NVY36" s="1282"/>
      <c r="NVZ36" s="1283"/>
      <c r="NWA36" s="1284"/>
      <c r="NWB36" s="1285"/>
      <c r="NWC36" s="1284"/>
      <c r="NWD36" s="1284"/>
      <c r="NWE36" s="1284"/>
      <c r="NWF36" s="1284"/>
      <c r="NWG36" s="1286"/>
      <c r="NWH36" s="953"/>
      <c r="NWI36" s="1282"/>
      <c r="NWJ36" s="1283"/>
      <c r="NWK36" s="1284"/>
      <c r="NWL36" s="1285"/>
      <c r="NWM36" s="1284"/>
      <c r="NWN36" s="1284"/>
      <c r="NWO36" s="1284"/>
      <c r="NWP36" s="1284"/>
      <c r="NWQ36" s="1286"/>
      <c r="NWR36" s="953"/>
      <c r="NWS36" s="1282"/>
      <c r="NWT36" s="1283"/>
      <c r="NWU36" s="1284"/>
      <c r="NWV36" s="1285"/>
      <c r="NWW36" s="1284"/>
      <c r="NWX36" s="1284"/>
      <c r="NWY36" s="1284"/>
      <c r="NWZ36" s="1284"/>
      <c r="NXA36" s="1286"/>
      <c r="NXB36" s="953"/>
      <c r="NXC36" s="1282"/>
      <c r="NXD36" s="1283"/>
      <c r="NXE36" s="1284"/>
      <c r="NXF36" s="1285"/>
      <c r="NXG36" s="1284"/>
      <c r="NXH36" s="1284"/>
      <c r="NXI36" s="1284"/>
      <c r="NXJ36" s="1284"/>
      <c r="NXK36" s="1286"/>
      <c r="NXL36" s="953"/>
      <c r="NXM36" s="1282"/>
      <c r="NXN36" s="1283"/>
      <c r="NXO36" s="1284"/>
      <c r="NXP36" s="1285"/>
      <c r="NXQ36" s="1284"/>
      <c r="NXR36" s="1284"/>
      <c r="NXS36" s="1284"/>
      <c r="NXT36" s="1284"/>
      <c r="NXU36" s="1286"/>
      <c r="NXV36" s="953"/>
      <c r="NXW36" s="1282"/>
      <c r="NXX36" s="1283"/>
      <c r="NXY36" s="1284"/>
      <c r="NXZ36" s="1285"/>
      <c r="NYA36" s="1284"/>
      <c r="NYB36" s="1284"/>
      <c r="NYC36" s="1284"/>
      <c r="NYD36" s="1284"/>
      <c r="NYE36" s="1286"/>
      <c r="NYF36" s="953"/>
      <c r="NYG36" s="1282"/>
      <c r="NYH36" s="1283"/>
      <c r="NYI36" s="1284"/>
      <c r="NYJ36" s="1285"/>
      <c r="NYK36" s="1284"/>
      <c r="NYL36" s="1284"/>
      <c r="NYM36" s="1284"/>
      <c r="NYN36" s="1284"/>
      <c r="NYO36" s="1286"/>
      <c r="NYP36" s="953"/>
      <c r="NYQ36" s="1282"/>
      <c r="NYR36" s="1283"/>
      <c r="NYS36" s="1284"/>
      <c r="NYT36" s="1285"/>
      <c r="NYU36" s="1284"/>
      <c r="NYV36" s="1284"/>
      <c r="NYW36" s="1284"/>
      <c r="NYX36" s="1284"/>
      <c r="NYY36" s="1286"/>
      <c r="NYZ36" s="953"/>
      <c r="NZA36" s="1282"/>
      <c r="NZB36" s="1283"/>
      <c r="NZC36" s="1284"/>
      <c r="NZD36" s="1285"/>
      <c r="NZE36" s="1284"/>
      <c r="NZF36" s="1284"/>
      <c r="NZG36" s="1284"/>
      <c r="NZH36" s="1284"/>
      <c r="NZI36" s="1286"/>
      <c r="NZJ36" s="953"/>
      <c r="NZK36" s="1282"/>
      <c r="NZL36" s="1283"/>
      <c r="NZM36" s="1284"/>
      <c r="NZN36" s="1285"/>
      <c r="NZO36" s="1284"/>
      <c r="NZP36" s="1284"/>
      <c r="NZQ36" s="1284"/>
      <c r="NZR36" s="1284"/>
      <c r="NZS36" s="1286"/>
      <c r="NZT36" s="953"/>
      <c r="NZU36" s="1282"/>
      <c r="NZV36" s="1283"/>
      <c r="NZW36" s="1284"/>
      <c r="NZX36" s="1285"/>
      <c r="NZY36" s="1284"/>
      <c r="NZZ36" s="1284"/>
      <c r="OAA36" s="1284"/>
      <c r="OAB36" s="1284"/>
      <c r="OAC36" s="1286"/>
      <c r="OAD36" s="953"/>
      <c r="OAE36" s="1282"/>
      <c r="OAF36" s="1283"/>
      <c r="OAG36" s="1284"/>
      <c r="OAH36" s="1285"/>
      <c r="OAI36" s="1284"/>
      <c r="OAJ36" s="1284"/>
      <c r="OAK36" s="1284"/>
      <c r="OAL36" s="1284"/>
      <c r="OAM36" s="1286"/>
      <c r="OAN36" s="953"/>
      <c r="OAO36" s="1282"/>
      <c r="OAP36" s="1283"/>
      <c r="OAQ36" s="1284"/>
      <c r="OAR36" s="1285"/>
      <c r="OAS36" s="1284"/>
      <c r="OAT36" s="1284"/>
      <c r="OAU36" s="1284"/>
      <c r="OAV36" s="1284"/>
      <c r="OAW36" s="1286"/>
      <c r="OAX36" s="953"/>
      <c r="OAY36" s="1282"/>
      <c r="OAZ36" s="1283"/>
      <c r="OBA36" s="1284"/>
      <c r="OBB36" s="1285"/>
      <c r="OBC36" s="1284"/>
      <c r="OBD36" s="1284"/>
      <c r="OBE36" s="1284"/>
      <c r="OBF36" s="1284"/>
      <c r="OBG36" s="1286"/>
      <c r="OBH36" s="953"/>
      <c r="OBI36" s="1282"/>
      <c r="OBJ36" s="1283"/>
      <c r="OBK36" s="1284"/>
      <c r="OBL36" s="1285"/>
      <c r="OBM36" s="1284"/>
      <c r="OBN36" s="1284"/>
      <c r="OBO36" s="1284"/>
      <c r="OBP36" s="1284"/>
      <c r="OBQ36" s="1286"/>
      <c r="OBR36" s="953"/>
      <c r="OBS36" s="1282"/>
      <c r="OBT36" s="1283"/>
      <c r="OBU36" s="1284"/>
      <c r="OBV36" s="1285"/>
      <c r="OBW36" s="1284"/>
      <c r="OBX36" s="1284"/>
      <c r="OBY36" s="1284"/>
      <c r="OBZ36" s="1284"/>
      <c r="OCA36" s="1286"/>
      <c r="OCB36" s="953"/>
      <c r="OCC36" s="1282"/>
      <c r="OCD36" s="1283"/>
      <c r="OCE36" s="1284"/>
      <c r="OCF36" s="1285"/>
      <c r="OCG36" s="1284"/>
      <c r="OCH36" s="1284"/>
      <c r="OCI36" s="1284"/>
      <c r="OCJ36" s="1284"/>
      <c r="OCK36" s="1286"/>
      <c r="OCL36" s="953"/>
      <c r="OCM36" s="1282"/>
      <c r="OCN36" s="1283"/>
      <c r="OCO36" s="1284"/>
      <c r="OCP36" s="1285"/>
      <c r="OCQ36" s="1284"/>
      <c r="OCR36" s="1284"/>
      <c r="OCS36" s="1284"/>
      <c r="OCT36" s="1284"/>
      <c r="OCU36" s="1286"/>
      <c r="OCV36" s="953"/>
      <c r="OCW36" s="1282"/>
      <c r="OCX36" s="1283"/>
      <c r="OCY36" s="1284"/>
      <c r="OCZ36" s="1285"/>
      <c r="ODA36" s="1284"/>
      <c r="ODB36" s="1284"/>
      <c r="ODC36" s="1284"/>
      <c r="ODD36" s="1284"/>
      <c r="ODE36" s="1286"/>
      <c r="ODF36" s="953"/>
      <c r="ODG36" s="1282"/>
      <c r="ODH36" s="1283"/>
      <c r="ODI36" s="1284"/>
      <c r="ODJ36" s="1285"/>
      <c r="ODK36" s="1284"/>
      <c r="ODL36" s="1284"/>
      <c r="ODM36" s="1284"/>
      <c r="ODN36" s="1284"/>
      <c r="ODO36" s="1286"/>
      <c r="ODP36" s="953"/>
      <c r="ODQ36" s="1282"/>
      <c r="ODR36" s="1283"/>
      <c r="ODS36" s="1284"/>
      <c r="ODT36" s="1285"/>
      <c r="ODU36" s="1284"/>
      <c r="ODV36" s="1284"/>
      <c r="ODW36" s="1284"/>
      <c r="ODX36" s="1284"/>
      <c r="ODY36" s="1286"/>
      <c r="ODZ36" s="953"/>
      <c r="OEA36" s="1282"/>
      <c r="OEB36" s="1283"/>
      <c r="OEC36" s="1284"/>
      <c r="OED36" s="1285"/>
      <c r="OEE36" s="1284"/>
      <c r="OEF36" s="1284"/>
      <c r="OEG36" s="1284"/>
      <c r="OEH36" s="1284"/>
      <c r="OEI36" s="1286"/>
      <c r="OEJ36" s="953"/>
      <c r="OEK36" s="1282"/>
      <c r="OEL36" s="1283"/>
      <c r="OEM36" s="1284"/>
      <c r="OEN36" s="1285"/>
      <c r="OEO36" s="1284"/>
      <c r="OEP36" s="1284"/>
      <c r="OEQ36" s="1284"/>
      <c r="OER36" s="1284"/>
      <c r="OES36" s="1286"/>
      <c r="OET36" s="953"/>
      <c r="OEU36" s="1282"/>
      <c r="OEV36" s="1283"/>
      <c r="OEW36" s="1284"/>
      <c r="OEX36" s="1285"/>
      <c r="OEY36" s="1284"/>
      <c r="OEZ36" s="1284"/>
      <c r="OFA36" s="1284"/>
      <c r="OFB36" s="1284"/>
      <c r="OFC36" s="1286"/>
      <c r="OFD36" s="953"/>
      <c r="OFE36" s="1282"/>
      <c r="OFF36" s="1283"/>
      <c r="OFG36" s="1284"/>
      <c r="OFH36" s="1285"/>
      <c r="OFI36" s="1284"/>
      <c r="OFJ36" s="1284"/>
      <c r="OFK36" s="1284"/>
      <c r="OFL36" s="1284"/>
      <c r="OFM36" s="1286"/>
      <c r="OFN36" s="953"/>
      <c r="OFO36" s="1282"/>
      <c r="OFP36" s="1283"/>
      <c r="OFQ36" s="1284"/>
      <c r="OFR36" s="1285"/>
      <c r="OFS36" s="1284"/>
      <c r="OFT36" s="1284"/>
      <c r="OFU36" s="1284"/>
      <c r="OFV36" s="1284"/>
      <c r="OFW36" s="1286"/>
      <c r="OFX36" s="953"/>
      <c r="OFY36" s="1282"/>
      <c r="OFZ36" s="1283"/>
      <c r="OGA36" s="1284"/>
      <c r="OGB36" s="1285"/>
      <c r="OGC36" s="1284"/>
      <c r="OGD36" s="1284"/>
      <c r="OGE36" s="1284"/>
      <c r="OGF36" s="1284"/>
      <c r="OGG36" s="1286"/>
      <c r="OGH36" s="953"/>
      <c r="OGI36" s="1282"/>
      <c r="OGJ36" s="1283"/>
      <c r="OGK36" s="1284"/>
      <c r="OGL36" s="1285"/>
      <c r="OGM36" s="1284"/>
      <c r="OGN36" s="1284"/>
      <c r="OGO36" s="1284"/>
      <c r="OGP36" s="1284"/>
      <c r="OGQ36" s="1286"/>
      <c r="OGR36" s="953"/>
      <c r="OGS36" s="1282"/>
      <c r="OGT36" s="1283"/>
      <c r="OGU36" s="1284"/>
      <c r="OGV36" s="1285"/>
      <c r="OGW36" s="1284"/>
      <c r="OGX36" s="1284"/>
      <c r="OGY36" s="1284"/>
      <c r="OGZ36" s="1284"/>
      <c r="OHA36" s="1286"/>
      <c r="OHB36" s="953"/>
      <c r="OHC36" s="1282"/>
      <c r="OHD36" s="1283"/>
      <c r="OHE36" s="1284"/>
      <c r="OHF36" s="1285"/>
      <c r="OHG36" s="1284"/>
      <c r="OHH36" s="1284"/>
      <c r="OHI36" s="1284"/>
      <c r="OHJ36" s="1284"/>
      <c r="OHK36" s="1286"/>
      <c r="OHL36" s="953"/>
      <c r="OHM36" s="1282"/>
      <c r="OHN36" s="1283"/>
      <c r="OHO36" s="1284"/>
      <c r="OHP36" s="1285"/>
      <c r="OHQ36" s="1284"/>
      <c r="OHR36" s="1284"/>
      <c r="OHS36" s="1284"/>
      <c r="OHT36" s="1284"/>
      <c r="OHU36" s="1286"/>
      <c r="OHV36" s="953"/>
      <c r="OHW36" s="1282"/>
      <c r="OHX36" s="1283"/>
      <c r="OHY36" s="1284"/>
      <c r="OHZ36" s="1285"/>
      <c r="OIA36" s="1284"/>
      <c r="OIB36" s="1284"/>
      <c r="OIC36" s="1284"/>
      <c r="OID36" s="1284"/>
      <c r="OIE36" s="1286"/>
      <c r="OIF36" s="953"/>
      <c r="OIG36" s="1282"/>
      <c r="OIH36" s="1283"/>
      <c r="OII36" s="1284"/>
      <c r="OIJ36" s="1285"/>
      <c r="OIK36" s="1284"/>
      <c r="OIL36" s="1284"/>
      <c r="OIM36" s="1284"/>
      <c r="OIN36" s="1284"/>
      <c r="OIO36" s="1286"/>
      <c r="OIP36" s="953"/>
      <c r="OIQ36" s="1282"/>
      <c r="OIR36" s="1283"/>
      <c r="OIS36" s="1284"/>
      <c r="OIT36" s="1285"/>
      <c r="OIU36" s="1284"/>
      <c r="OIV36" s="1284"/>
      <c r="OIW36" s="1284"/>
      <c r="OIX36" s="1284"/>
      <c r="OIY36" s="1286"/>
      <c r="OIZ36" s="953"/>
      <c r="OJA36" s="1282"/>
      <c r="OJB36" s="1283"/>
      <c r="OJC36" s="1284"/>
      <c r="OJD36" s="1285"/>
      <c r="OJE36" s="1284"/>
      <c r="OJF36" s="1284"/>
      <c r="OJG36" s="1284"/>
      <c r="OJH36" s="1284"/>
      <c r="OJI36" s="1286"/>
      <c r="OJJ36" s="953"/>
      <c r="OJK36" s="1282"/>
      <c r="OJL36" s="1283"/>
      <c r="OJM36" s="1284"/>
      <c r="OJN36" s="1285"/>
      <c r="OJO36" s="1284"/>
      <c r="OJP36" s="1284"/>
      <c r="OJQ36" s="1284"/>
      <c r="OJR36" s="1284"/>
      <c r="OJS36" s="1286"/>
      <c r="OJT36" s="953"/>
      <c r="OJU36" s="1282"/>
      <c r="OJV36" s="1283"/>
      <c r="OJW36" s="1284"/>
      <c r="OJX36" s="1285"/>
      <c r="OJY36" s="1284"/>
      <c r="OJZ36" s="1284"/>
      <c r="OKA36" s="1284"/>
      <c r="OKB36" s="1284"/>
      <c r="OKC36" s="1286"/>
      <c r="OKD36" s="953"/>
      <c r="OKE36" s="1282"/>
      <c r="OKF36" s="1283"/>
      <c r="OKG36" s="1284"/>
      <c r="OKH36" s="1285"/>
      <c r="OKI36" s="1284"/>
      <c r="OKJ36" s="1284"/>
      <c r="OKK36" s="1284"/>
      <c r="OKL36" s="1284"/>
      <c r="OKM36" s="1286"/>
      <c r="OKN36" s="953"/>
      <c r="OKO36" s="1282"/>
      <c r="OKP36" s="1283"/>
      <c r="OKQ36" s="1284"/>
      <c r="OKR36" s="1285"/>
      <c r="OKS36" s="1284"/>
      <c r="OKT36" s="1284"/>
      <c r="OKU36" s="1284"/>
      <c r="OKV36" s="1284"/>
      <c r="OKW36" s="1286"/>
      <c r="OKX36" s="953"/>
      <c r="OKY36" s="1282"/>
      <c r="OKZ36" s="1283"/>
      <c r="OLA36" s="1284"/>
      <c r="OLB36" s="1285"/>
      <c r="OLC36" s="1284"/>
      <c r="OLD36" s="1284"/>
      <c r="OLE36" s="1284"/>
      <c r="OLF36" s="1284"/>
      <c r="OLG36" s="1286"/>
      <c r="OLH36" s="953"/>
      <c r="OLI36" s="1282"/>
      <c r="OLJ36" s="1283"/>
      <c r="OLK36" s="1284"/>
      <c r="OLL36" s="1285"/>
      <c r="OLM36" s="1284"/>
      <c r="OLN36" s="1284"/>
      <c r="OLO36" s="1284"/>
      <c r="OLP36" s="1284"/>
      <c r="OLQ36" s="1286"/>
      <c r="OLR36" s="953"/>
      <c r="OLS36" s="1282"/>
      <c r="OLT36" s="1283"/>
      <c r="OLU36" s="1284"/>
      <c r="OLV36" s="1285"/>
      <c r="OLW36" s="1284"/>
      <c r="OLX36" s="1284"/>
      <c r="OLY36" s="1284"/>
      <c r="OLZ36" s="1284"/>
      <c r="OMA36" s="1286"/>
      <c r="OMB36" s="953"/>
      <c r="OMC36" s="1282"/>
      <c r="OMD36" s="1283"/>
      <c r="OME36" s="1284"/>
      <c r="OMF36" s="1285"/>
      <c r="OMG36" s="1284"/>
      <c r="OMH36" s="1284"/>
      <c r="OMI36" s="1284"/>
      <c r="OMJ36" s="1284"/>
      <c r="OMK36" s="1286"/>
      <c r="OML36" s="953"/>
      <c r="OMM36" s="1282"/>
      <c r="OMN36" s="1283"/>
      <c r="OMO36" s="1284"/>
      <c r="OMP36" s="1285"/>
      <c r="OMQ36" s="1284"/>
      <c r="OMR36" s="1284"/>
      <c r="OMS36" s="1284"/>
      <c r="OMT36" s="1284"/>
      <c r="OMU36" s="1286"/>
      <c r="OMV36" s="953"/>
      <c r="OMW36" s="1282"/>
      <c r="OMX36" s="1283"/>
      <c r="OMY36" s="1284"/>
      <c r="OMZ36" s="1285"/>
      <c r="ONA36" s="1284"/>
      <c r="ONB36" s="1284"/>
      <c r="ONC36" s="1284"/>
      <c r="OND36" s="1284"/>
      <c r="ONE36" s="1286"/>
      <c r="ONF36" s="953"/>
      <c r="ONG36" s="1282"/>
      <c r="ONH36" s="1283"/>
      <c r="ONI36" s="1284"/>
      <c r="ONJ36" s="1285"/>
      <c r="ONK36" s="1284"/>
      <c r="ONL36" s="1284"/>
      <c r="ONM36" s="1284"/>
      <c r="ONN36" s="1284"/>
      <c r="ONO36" s="1286"/>
      <c r="ONP36" s="953"/>
      <c r="ONQ36" s="1282"/>
      <c r="ONR36" s="1283"/>
      <c r="ONS36" s="1284"/>
      <c r="ONT36" s="1285"/>
      <c r="ONU36" s="1284"/>
      <c r="ONV36" s="1284"/>
      <c r="ONW36" s="1284"/>
      <c r="ONX36" s="1284"/>
      <c r="ONY36" s="1286"/>
      <c r="ONZ36" s="953"/>
      <c r="OOA36" s="1282"/>
      <c r="OOB36" s="1283"/>
      <c r="OOC36" s="1284"/>
      <c r="OOD36" s="1285"/>
      <c r="OOE36" s="1284"/>
      <c r="OOF36" s="1284"/>
      <c r="OOG36" s="1284"/>
      <c r="OOH36" s="1284"/>
      <c r="OOI36" s="1286"/>
      <c r="OOJ36" s="953"/>
      <c r="OOK36" s="1282"/>
      <c r="OOL36" s="1283"/>
      <c r="OOM36" s="1284"/>
      <c r="OON36" s="1285"/>
      <c r="OOO36" s="1284"/>
      <c r="OOP36" s="1284"/>
      <c r="OOQ36" s="1284"/>
      <c r="OOR36" s="1284"/>
      <c r="OOS36" s="1286"/>
      <c r="OOT36" s="953"/>
      <c r="OOU36" s="1282"/>
      <c r="OOV36" s="1283"/>
      <c r="OOW36" s="1284"/>
      <c r="OOX36" s="1285"/>
      <c r="OOY36" s="1284"/>
      <c r="OOZ36" s="1284"/>
      <c r="OPA36" s="1284"/>
      <c r="OPB36" s="1284"/>
      <c r="OPC36" s="1286"/>
      <c r="OPD36" s="953"/>
      <c r="OPE36" s="1282"/>
      <c r="OPF36" s="1283"/>
      <c r="OPG36" s="1284"/>
      <c r="OPH36" s="1285"/>
      <c r="OPI36" s="1284"/>
      <c r="OPJ36" s="1284"/>
      <c r="OPK36" s="1284"/>
      <c r="OPL36" s="1284"/>
      <c r="OPM36" s="1286"/>
      <c r="OPN36" s="953"/>
      <c r="OPO36" s="1282"/>
      <c r="OPP36" s="1283"/>
      <c r="OPQ36" s="1284"/>
      <c r="OPR36" s="1285"/>
      <c r="OPS36" s="1284"/>
      <c r="OPT36" s="1284"/>
      <c r="OPU36" s="1284"/>
      <c r="OPV36" s="1284"/>
      <c r="OPW36" s="1286"/>
      <c r="OPX36" s="953"/>
      <c r="OPY36" s="1282"/>
      <c r="OPZ36" s="1283"/>
      <c r="OQA36" s="1284"/>
      <c r="OQB36" s="1285"/>
      <c r="OQC36" s="1284"/>
      <c r="OQD36" s="1284"/>
      <c r="OQE36" s="1284"/>
      <c r="OQF36" s="1284"/>
      <c r="OQG36" s="1286"/>
      <c r="OQH36" s="953"/>
      <c r="OQI36" s="1282"/>
      <c r="OQJ36" s="1283"/>
      <c r="OQK36" s="1284"/>
      <c r="OQL36" s="1285"/>
      <c r="OQM36" s="1284"/>
      <c r="OQN36" s="1284"/>
      <c r="OQO36" s="1284"/>
      <c r="OQP36" s="1284"/>
      <c r="OQQ36" s="1286"/>
      <c r="OQR36" s="953"/>
      <c r="OQS36" s="1282"/>
      <c r="OQT36" s="1283"/>
      <c r="OQU36" s="1284"/>
      <c r="OQV36" s="1285"/>
      <c r="OQW36" s="1284"/>
      <c r="OQX36" s="1284"/>
      <c r="OQY36" s="1284"/>
      <c r="OQZ36" s="1284"/>
      <c r="ORA36" s="1286"/>
      <c r="ORB36" s="953"/>
      <c r="ORC36" s="1282"/>
      <c r="ORD36" s="1283"/>
      <c r="ORE36" s="1284"/>
      <c r="ORF36" s="1285"/>
      <c r="ORG36" s="1284"/>
      <c r="ORH36" s="1284"/>
      <c r="ORI36" s="1284"/>
      <c r="ORJ36" s="1284"/>
      <c r="ORK36" s="1286"/>
      <c r="ORL36" s="953"/>
      <c r="ORM36" s="1282"/>
      <c r="ORN36" s="1283"/>
      <c r="ORO36" s="1284"/>
      <c r="ORP36" s="1285"/>
      <c r="ORQ36" s="1284"/>
      <c r="ORR36" s="1284"/>
      <c r="ORS36" s="1284"/>
      <c r="ORT36" s="1284"/>
      <c r="ORU36" s="1286"/>
      <c r="ORV36" s="953"/>
      <c r="ORW36" s="1282"/>
      <c r="ORX36" s="1283"/>
      <c r="ORY36" s="1284"/>
      <c r="ORZ36" s="1285"/>
      <c r="OSA36" s="1284"/>
      <c r="OSB36" s="1284"/>
      <c r="OSC36" s="1284"/>
      <c r="OSD36" s="1284"/>
      <c r="OSE36" s="1286"/>
      <c r="OSF36" s="953"/>
      <c r="OSG36" s="1282"/>
      <c r="OSH36" s="1283"/>
      <c r="OSI36" s="1284"/>
      <c r="OSJ36" s="1285"/>
      <c r="OSK36" s="1284"/>
      <c r="OSL36" s="1284"/>
      <c r="OSM36" s="1284"/>
      <c r="OSN36" s="1284"/>
      <c r="OSO36" s="1286"/>
      <c r="OSP36" s="953"/>
      <c r="OSQ36" s="1282"/>
      <c r="OSR36" s="1283"/>
      <c r="OSS36" s="1284"/>
      <c r="OST36" s="1285"/>
      <c r="OSU36" s="1284"/>
      <c r="OSV36" s="1284"/>
      <c r="OSW36" s="1284"/>
      <c r="OSX36" s="1284"/>
      <c r="OSY36" s="1286"/>
      <c r="OSZ36" s="953"/>
      <c r="OTA36" s="1282"/>
      <c r="OTB36" s="1283"/>
      <c r="OTC36" s="1284"/>
      <c r="OTD36" s="1285"/>
      <c r="OTE36" s="1284"/>
      <c r="OTF36" s="1284"/>
      <c r="OTG36" s="1284"/>
      <c r="OTH36" s="1284"/>
      <c r="OTI36" s="1286"/>
      <c r="OTJ36" s="953"/>
      <c r="OTK36" s="1282"/>
      <c r="OTL36" s="1283"/>
      <c r="OTM36" s="1284"/>
      <c r="OTN36" s="1285"/>
      <c r="OTO36" s="1284"/>
      <c r="OTP36" s="1284"/>
      <c r="OTQ36" s="1284"/>
      <c r="OTR36" s="1284"/>
      <c r="OTS36" s="1286"/>
      <c r="OTT36" s="953"/>
      <c r="OTU36" s="1282"/>
      <c r="OTV36" s="1283"/>
      <c r="OTW36" s="1284"/>
      <c r="OTX36" s="1285"/>
      <c r="OTY36" s="1284"/>
      <c r="OTZ36" s="1284"/>
      <c r="OUA36" s="1284"/>
      <c r="OUB36" s="1284"/>
      <c r="OUC36" s="1286"/>
      <c r="OUD36" s="953"/>
      <c r="OUE36" s="1282"/>
      <c r="OUF36" s="1283"/>
      <c r="OUG36" s="1284"/>
      <c r="OUH36" s="1285"/>
      <c r="OUI36" s="1284"/>
      <c r="OUJ36" s="1284"/>
      <c r="OUK36" s="1284"/>
      <c r="OUL36" s="1284"/>
      <c r="OUM36" s="1286"/>
      <c r="OUN36" s="953"/>
      <c r="OUO36" s="1282"/>
      <c r="OUP36" s="1283"/>
      <c r="OUQ36" s="1284"/>
      <c r="OUR36" s="1285"/>
      <c r="OUS36" s="1284"/>
      <c r="OUT36" s="1284"/>
      <c r="OUU36" s="1284"/>
      <c r="OUV36" s="1284"/>
      <c r="OUW36" s="1286"/>
      <c r="OUX36" s="953"/>
      <c r="OUY36" s="1282"/>
      <c r="OUZ36" s="1283"/>
      <c r="OVA36" s="1284"/>
      <c r="OVB36" s="1285"/>
      <c r="OVC36" s="1284"/>
      <c r="OVD36" s="1284"/>
      <c r="OVE36" s="1284"/>
      <c r="OVF36" s="1284"/>
      <c r="OVG36" s="1286"/>
      <c r="OVH36" s="953"/>
      <c r="OVI36" s="1282"/>
      <c r="OVJ36" s="1283"/>
      <c r="OVK36" s="1284"/>
      <c r="OVL36" s="1285"/>
      <c r="OVM36" s="1284"/>
      <c r="OVN36" s="1284"/>
      <c r="OVO36" s="1284"/>
      <c r="OVP36" s="1284"/>
      <c r="OVQ36" s="1286"/>
      <c r="OVR36" s="953"/>
      <c r="OVS36" s="1282"/>
      <c r="OVT36" s="1283"/>
      <c r="OVU36" s="1284"/>
      <c r="OVV36" s="1285"/>
      <c r="OVW36" s="1284"/>
      <c r="OVX36" s="1284"/>
      <c r="OVY36" s="1284"/>
      <c r="OVZ36" s="1284"/>
      <c r="OWA36" s="1286"/>
      <c r="OWB36" s="953"/>
      <c r="OWC36" s="1282"/>
      <c r="OWD36" s="1283"/>
      <c r="OWE36" s="1284"/>
      <c r="OWF36" s="1285"/>
      <c r="OWG36" s="1284"/>
      <c r="OWH36" s="1284"/>
      <c r="OWI36" s="1284"/>
      <c r="OWJ36" s="1284"/>
      <c r="OWK36" s="1286"/>
      <c r="OWL36" s="953"/>
      <c r="OWM36" s="1282"/>
      <c r="OWN36" s="1283"/>
      <c r="OWO36" s="1284"/>
      <c r="OWP36" s="1285"/>
      <c r="OWQ36" s="1284"/>
      <c r="OWR36" s="1284"/>
      <c r="OWS36" s="1284"/>
      <c r="OWT36" s="1284"/>
      <c r="OWU36" s="1286"/>
      <c r="OWV36" s="953"/>
      <c r="OWW36" s="1282"/>
      <c r="OWX36" s="1283"/>
      <c r="OWY36" s="1284"/>
      <c r="OWZ36" s="1285"/>
      <c r="OXA36" s="1284"/>
      <c r="OXB36" s="1284"/>
      <c r="OXC36" s="1284"/>
      <c r="OXD36" s="1284"/>
      <c r="OXE36" s="1286"/>
      <c r="OXF36" s="953"/>
      <c r="OXG36" s="1282"/>
      <c r="OXH36" s="1283"/>
      <c r="OXI36" s="1284"/>
      <c r="OXJ36" s="1285"/>
      <c r="OXK36" s="1284"/>
      <c r="OXL36" s="1284"/>
      <c r="OXM36" s="1284"/>
      <c r="OXN36" s="1284"/>
      <c r="OXO36" s="1286"/>
      <c r="OXP36" s="953"/>
      <c r="OXQ36" s="1282"/>
      <c r="OXR36" s="1283"/>
      <c r="OXS36" s="1284"/>
      <c r="OXT36" s="1285"/>
      <c r="OXU36" s="1284"/>
      <c r="OXV36" s="1284"/>
      <c r="OXW36" s="1284"/>
      <c r="OXX36" s="1284"/>
      <c r="OXY36" s="1286"/>
      <c r="OXZ36" s="953"/>
      <c r="OYA36" s="1282"/>
      <c r="OYB36" s="1283"/>
      <c r="OYC36" s="1284"/>
      <c r="OYD36" s="1285"/>
      <c r="OYE36" s="1284"/>
      <c r="OYF36" s="1284"/>
      <c r="OYG36" s="1284"/>
      <c r="OYH36" s="1284"/>
      <c r="OYI36" s="1286"/>
      <c r="OYJ36" s="953"/>
      <c r="OYK36" s="1282"/>
      <c r="OYL36" s="1283"/>
      <c r="OYM36" s="1284"/>
      <c r="OYN36" s="1285"/>
      <c r="OYO36" s="1284"/>
      <c r="OYP36" s="1284"/>
      <c r="OYQ36" s="1284"/>
      <c r="OYR36" s="1284"/>
      <c r="OYS36" s="1286"/>
      <c r="OYT36" s="953"/>
      <c r="OYU36" s="1282"/>
      <c r="OYV36" s="1283"/>
      <c r="OYW36" s="1284"/>
      <c r="OYX36" s="1285"/>
      <c r="OYY36" s="1284"/>
      <c r="OYZ36" s="1284"/>
      <c r="OZA36" s="1284"/>
      <c r="OZB36" s="1284"/>
      <c r="OZC36" s="1286"/>
      <c r="OZD36" s="953"/>
      <c r="OZE36" s="1282"/>
      <c r="OZF36" s="1283"/>
      <c r="OZG36" s="1284"/>
      <c r="OZH36" s="1285"/>
      <c r="OZI36" s="1284"/>
      <c r="OZJ36" s="1284"/>
      <c r="OZK36" s="1284"/>
      <c r="OZL36" s="1284"/>
      <c r="OZM36" s="1286"/>
      <c r="OZN36" s="953"/>
      <c r="OZO36" s="1282"/>
      <c r="OZP36" s="1283"/>
      <c r="OZQ36" s="1284"/>
      <c r="OZR36" s="1285"/>
      <c r="OZS36" s="1284"/>
      <c r="OZT36" s="1284"/>
      <c r="OZU36" s="1284"/>
      <c r="OZV36" s="1284"/>
      <c r="OZW36" s="1286"/>
      <c r="OZX36" s="953"/>
      <c r="OZY36" s="1282"/>
      <c r="OZZ36" s="1283"/>
      <c r="PAA36" s="1284"/>
      <c r="PAB36" s="1285"/>
      <c r="PAC36" s="1284"/>
      <c r="PAD36" s="1284"/>
      <c r="PAE36" s="1284"/>
      <c r="PAF36" s="1284"/>
      <c r="PAG36" s="1286"/>
      <c r="PAH36" s="953"/>
      <c r="PAI36" s="1282"/>
      <c r="PAJ36" s="1283"/>
      <c r="PAK36" s="1284"/>
      <c r="PAL36" s="1285"/>
      <c r="PAM36" s="1284"/>
      <c r="PAN36" s="1284"/>
      <c r="PAO36" s="1284"/>
      <c r="PAP36" s="1284"/>
      <c r="PAQ36" s="1286"/>
      <c r="PAR36" s="953"/>
      <c r="PAS36" s="1282"/>
      <c r="PAT36" s="1283"/>
      <c r="PAU36" s="1284"/>
      <c r="PAV36" s="1285"/>
      <c r="PAW36" s="1284"/>
      <c r="PAX36" s="1284"/>
      <c r="PAY36" s="1284"/>
      <c r="PAZ36" s="1284"/>
      <c r="PBA36" s="1286"/>
      <c r="PBB36" s="953"/>
      <c r="PBC36" s="1282"/>
      <c r="PBD36" s="1283"/>
      <c r="PBE36" s="1284"/>
      <c r="PBF36" s="1285"/>
      <c r="PBG36" s="1284"/>
      <c r="PBH36" s="1284"/>
      <c r="PBI36" s="1284"/>
      <c r="PBJ36" s="1284"/>
      <c r="PBK36" s="1286"/>
      <c r="PBL36" s="953"/>
      <c r="PBM36" s="1282"/>
      <c r="PBN36" s="1283"/>
      <c r="PBO36" s="1284"/>
      <c r="PBP36" s="1285"/>
      <c r="PBQ36" s="1284"/>
      <c r="PBR36" s="1284"/>
      <c r="PBS36" s="1284"/>
      <c r="PBT36" s="1284"/>
      <c r="PBU36" s="1286"/>
      <c r="PBV36" s="953"/>
      <c r="PBW36" s="1282"/>
      <c r="PBX36" s="1283"/>
      <c r="PBY36" s="1284"/>
      <c r="PBZ36" s="1285"/>
      <c r="PCA36" s="1284"/>
      <c r="PCB36" s="1284"/>
      <c r="PCC36" s="1284"/>
      <c r="PCD36" s="1284"/>
      <c r="PCE36" s="1286"/>
      <c r="PCF36" s="953"/>
      <c r="PCG36" s="1282"/>
      <c r="PCH36" s="1283"/>
      <c r="PCI36" s="1284"/>
      <c r="PCJ36" s="1285"/>
      <c r="PCK36" s="1284"/>
      <c r="PCL36" s="1284"/>
      <c r="PCM36" s="1284"/>
      <c r="PCN36" s="1284"/>
      <c r="PCO36" s="1286"/>
      <c r="PCP36" s="953"/>
      <c r="PCQ36" s="1282"/>
      <c r="PCR36" s="1283"/>
      <c r="PCS36" s="1284"/>
      <c r="PCT36" s="1285"/>
      <c r="PCU36" s="1284"/>
      <c r="PCV36" s="1284"/>
      <c r="PCW36" s="1284"/>
      <c r="PCX36" s="1284"/>
      <c r="PCY36" s="1286"/>
      <c r="PCZ36" s="953"/>
      <c r="PDA36" s="1282"/>
      <c r="PDB36" s="1283"/>
      <c r="PDC36" s="1284"/>
      <c r="PDD36" s="1285"/>
      <c r="PDE36" s="1284"/>
      <c r="PDF36" s="1284"/>
      <c r="PDG36" s="1284"/>
      <c r="PDH36" s="1284"/>
      <c r="PDI36" s="1286"/>
      <c r="PDJ36" s="953"/>
      <c r="PDK36" s="1282"/>
      <c r="PDL36" s="1283"/>
      <c r="PDM36" s="1284"/>
      <c r="PDN36" s="1285"/>
      <c r="PDO36" s="1284"/>
      <c r="PDP36" s="1284"/>
      <c r="PDQ36" s="1284"/>
      <c r="PDR36" s="1284"/>
      <c r="PDS36" s="1286"/>
      <c r="PDT36" s="953"/>
      <c r="PDU36" s="1282"/>
      <c r="PDV36" s="1283"/>
      <c r="PDW36" s="1284"/>
      <c r="PDX36" s="1285"/>
      <c r="PDY36" s="1284"/>
      <c r="PDZ36" s="1284"/>
      <c r="PEA36" s="1284"/>
      <c r="PEB36" s="1284"/>
      <c r="PEC36" s="1286"/>
      <c r="PED36" s="953"/>
      <c r="PEE36" s="1282"/>
      <c r="PEF36" s="1283"/>
      <c r="PEG36" s="1284"/>
      <c r="PEH36" s="1285"/>
      <c r="PEI36" s="1284"/>
      <c r="PEJ36" s="1284"/>
      <c r="PEK36" s="1284"/>
      <c r="PEL36" s="1284"/>
      <c r="PEM36" s="1286"/>
      <c r="PEN36" s="953"/>
      <c r="PEO36" s="1282"/>
      <c r="PEP36" s="1283"/>
      <c r="PEQ36" s="1284"/>
      <c r="PER36" s="1285"/>
      <c r="PES36" s="1284"/>
      <c r="PET36" s="1284"/>
      <c r="PEU36" s="1284"/>
      <c r="PEV36" s="1284"/>
      <c r="PEW36" s="1286"/>
      <c r="PEX36" s="953"/>
      <c r="PEY36" s="1282"/>
      <c r="PEZ36" s="1283"/>
      <c r="PFA36" s="1284"/>
      <c r="PFB36" s="1285"/>
      <c r="PFC36" s="1284"/>
      <c r="PFD36" s="1284"/>
      <c r="PFE36" s="1284"/>
      <c r="PFF36" s="1284"/>
      <c r="PFG36" s="1286"/>
      <c r="PFH36" s="953"/>
      <c r="PFI36" s="1282"/>
      <c r="PFJ36" s="1283"/>
      <c r="PFK36" s="1284"/>
      <c r="PFL36" s="1285"/>
      <c r="PFM36" s="1284"/>
      <c r="PFN36" s="1284"/>
      <c r="PFO36" s="1284"/>
      <c r="PFP36" s="1284"/>
      <c r="PFQ36" s="1286"/>
      <c r="PFR36" s="953"/>
      <c r="PFS36" s="1282"/>
      <c r="PFT36" s="1283"/>
      <c r="PFU36" s="1284"/>
      <c r="PFV36" s="1285"/>
      <c r="PFW36" s="1284"/>
      <c r="PFX36" s="1284"/>
      <c r="PFY36" s="1284"/>
      <c r="PFZ36" s="1284"/>
      <c r="PGA36" s="1286"/>
      <c r="PGB36" s="953"/>
      <c r="PGC36" s="1282"/>
      <c r="PGD36" s="1283"/>
      <c r="PGE36" s="1284"/>
      <c r="PGF36" s="1285"/>
      <c r="PGG36" s="1284"/>
      <c r="PGH36" s="1284"/>
      <c r="PGI36" s="1284"/>
      <c r="PGJ36" s="1284"/>
      <c r="PGK36" s="1286"/>
      <c r="PGL36" s="953"/>
      <c r="PGM36" s="1282"/>
      <c r="PGN36" s="1283"/>
      <c r="PGO36" s="1284"/>
      <c r="PGP36" s="1285"/>
      <c r="PGQ36" s="1284"/>
      <c r="PGR36" s="1284"/>
      <c r="PGS36" s="1284"/>
      <c r="PGT36" s="1284"/>
      <c r="PGU36" s="1286"/>
      <c r="PGV36" s="953"/>
      <c r="PGW36" s="1282"/>
      <c r="PGX36" s="1283"/>
      <c r="PGY36" s="1284"/>
      <c r="PGZ36" s="1285"/>
      <c r="PHA36" s="1284"/>
      <c r="PHB36" s="1284"/>
      <c r="PHC36" s="1284"/>
      <c r="PHD36" s="1284"/>
      <c r="PHE36" s="1286"/>
      <c r="PHF36" s="953"/>
      <c r="PHG36" s="1282"/>
      <c r="PHH36" s="1283"/>
      <c r="PHI36" s="1284"/>
      <c r="PHJ36" s="1285"/>
      <c r="PHK36" s="1284"/>
      <c r="PHL36" s="1284"/>
      <c r="PHM36" s="1284"/>
      <c r="PHN36" s="1284"/>
      <c r="PHO36" s="1286"/>
      <c r="PHP36" s="953"/>
      <c r="PHQ36" s="1282"/>
      <c r="PHR36" s="1283"/>
      <c r="PHS36" s="1284"/>
      <c r="PHT36" s="1285"/>
      <c r="PHU36" s="1284"/>
      <c r="PHV36" s="1284"/>
      <c r="PHW36" s="1284"/>
      <c r="PHX36" s="1284"/>
      <c r="PHY36" s="1286"/>
      <c r="PHZ36" s="953"/>
      <c r="PIA36" s="1282"/>
      <c r="PIB36" s="1283"/>
      <c r="PIC36" s="1284"/>
      <c r="PID36" s="1285"/>
      <c r="PIE36" s="1284"/>
      <c r="PIF36" s="1284"/>
      <c r="PIG36" s="1284"/>
      <c r="PIH36" s="1284"/>
      <c r="PII36" s="1286"/>
      <c r="PIJ36" s="953"/>
      <c r="PIK36" s="1282"/>
      <c r="PIL36" s="1283"/>
      <c r="PIM36" s="1284"/>
      <c r="PIN36" s="1285"/>
      <c r="PIO36" s="1284"/>
      <c r="PIP36" s="1284"/>
      <c r="PIQ36" s="1284"/>
      <c r="PIR36" s="1284"/>
      <c r="PIS36" s="1286"/>
      <c r="PIT36" s="953"/>
      <c r="PIU36" s="1282"/>
      <c r="PIV36" s="1283"/>
      <c r="PIW36" s="1284"/>
      <c r="PIX36" s="1285"/>
      <c r="PIY36" s="1284"/>
      <c r="PIZ36" s="1284"/>
      <c r="PJA36" s="1284"/>
      <c r="PJB36" s="1284"/>
      <c r="PJC36" s="1286"/>
      <c r="PJD36" s="953"/>
      <c r="PJE36" s="1282"/>
      <c r="PJF36" s="1283"/>
      <c r="PJG36" s="1284"/>
      <c r="PJH36" s="1285"/>
      <c r="PJI36" s="1284"/>
      <c r="PJJ36" s="1284"/>
      <c r="PJK36" s="1284"/>
      <c r="PJL36" s="1284"/>
      <c r="PJM36" s="1286"/>
      <c r="PJN36" s="953"/>
      <c r="PJO36" s="1282"/>
      <c r="PJP36" s="1283"/>
      <c r="PJQ36" s="1284"/>
      <c r="PJR36" s="1285"/>
      <c r="PJS36" s="1284"/>
      <c r="PJT36" s="1284"/>
      <c r="PJU36" s="1284"/>
      <c r="PJV36" s="1284"/>
      <c r="PJW36" s="1286"/>
      <c r="PJX36" s="953"/>
      <c r="PJY36" s="1282"/>
      <c r="PJZ36" s="1283"/>
      <c r="PKA36" s="1284"/>
      <c r="PKB36" s="1285"/>
      <c r="PKC36" s="1284"/>
      <c r="PKD36" s="1284"/>
      <c r="PKE36" s="1284"/>
      <c r="PKF36" s="1284"/>
      <c r="PKG36" s="1286"/>
      <c r="PKH36" s="953"/>
      <c r="PKI36" s="1282"/>
      <c r="PKJ36" s="1283"/>
      <c r="PKK36" s="1284"/>
      <c r="PKL36" s="1285"/>
      <c r="PKM36" s="1284"/>
      <c r="PKN36" s="1284"/>
      <c r="PKO36" s="1284"/>
      <c r="PKP36" s="1284"/>
      <c r="PKQ36" s="1286"/>
      <c r="PKR36" s="953"/>
      <c r="PKS36" s="1282"/>
      <c r="PKT36" s="1283"/>
      <c r="PKU36" s="1284"/>
      <c r="PKV36" s="1285"/>
      <c r="PKW36" s="1284"/>
      <c r="PKX36" s="1284"/>
      <c r="PKY36" s="1284"/>
      <c r="PKZ36" s="1284"/>
      <c r="PLA36" s="1286"/>
      <c r="PLB36" s="953"/>
      <c r="PLC36" s="1282"/>
      <c r="PLD36" s="1283"/>
      <c r="PLE36" s="1284"/>
      <c r="PLF36" s="1285"/>
      <c r="PLG36" s="1284"/>
      <c r="PLH36" s="1284"/>
      <c r="PLI36" s="1284"/>
      <c r="PLJ36" s="1284"/>
      <c r="PLK36" s="1286"/>
      <c r="PLL36" s="953"/>
      <c r="PLM36" s="1282"/>
      <c r="PLN36" s="1283"/>
      <c r="PLO36" s="1284"/>
      <c r="PLP36" s="1285"/>
      <c r="PLQ36" s="1284"/>
      <c r="PLR36" s="1284"/>
      <c r="PLS36" s="1284"/>
      <c r="PLT36" s="1284"/>
      <c r="PLU36" s="1286"/>
      <c r="PLV36" s="953"/>
      <c r="PLW36" s="1282"/>
      <c r="PLX36" s="1283"/>
      <c r="PLY36" s="1284"/>
      <c r="PLZ36" s="1285"/>
      <c r="PMA36" s="1284"/>
      <c r="PMB36" s="1284"/>
      <c r="PMC36" s="1284"/>
      <c r="PMD36" s="1284"/>
      <c r="PME36" s="1286"/>
      <c r="PMF36" s="953"/>
      <c r="PMG36" s="1282"/>
      <c r="PMH36" s="1283"/>
      <c r="PMI36" s="1284"/>
      <c r="PMJ36" s="1285"/>
      <c r="PMK36" s="1284"/>
      <c r="PML36" s="1284"/>
      <c r="PMM36" s="1284"/>
      <c r="PMN36" s="1284"/>
      <c r="PMO36" s="1286"/>
      <c r="PMP36" s="953"/>
      <c r="PMQ36" s="1282"/>
      <c r="PMR36" s="1283"/>
      <c r="PMS36" s="1284"/>
      <c r="PMT36" s="1285"/>
      <c r="PMU36" s="1284"/>
      <c r="PMV36" s="1284"/>
      <c r="PMW36" s="1284"/>
      <c r="PMX36" s="1284"/>
      <c r="PMY36" s="1286"/>
      <c r="PMZ36" s="953"/>
      <c r="PNA36" s="1282"/>
      <c r="PNB36" s="1283"/>
      <c r="PNC36" s="1284"/>
      <c r="PND36" s="1285"/>
      <c r="PNE36" s="1284"/>
      <c r="PNF36" s="1284"/>
      <c r="PNG36" s="1284"/>
      <c r="PNH36" s="1284"/>
      <c r="PNI36" s="1286"/>
      <c r="PNJ36" s="953"/>
      <c r="PNK36" s="1282"/>
      <c r="PNL36" s="1283"/>
      <c r="PNM36" s="1284"/>
      <c r="PNN36" s="1285"/>
      <c r="PNO36" s="1284"/>
      <c r="PNP36" s="1284"/>
      <c r="PNQ36" s="1284"/>
      <c r="PNR36" s="1284"/>
      <c r="PNS36" s="1286"/>
      <c r="PNT36" s="953"/>
      <c r="PNU36" s="1282"/>
      <c r="PNV36" s="1283"/>
      <c r="PNW36" s="1284"/>
      <c r="PNX36" s="1285"/>
      <c r="PNY36" s="1284"/>
      <c r="PNZ36" s="1284"/>
      <c r="POA36" s="1284"/>
      <c r="POB36" s="1284"/>
      <c r="POC36" s="1286"/>
      <c r="POD36" s="953"/>
      <c r="POE36" s="1282"/>
      <c r="POF36" s="1283"/>
      <c r="POG36" s="1284"/>
      <c r="POH36" s="1285"/>
      <c r="POI36" s="1284"/>
      <c r="POJ36" s="1284"/>
      <c r="POK36" s="1284"/>
      <c r="POL36" s="1284"/>
      <c r="POM36" s="1286"/>
      <c r="PON36" s="953"/>
      <c r="POO36" s="1282"/>
      <c r="POP36" s="1283"/>
      <c r="POQ36" s="1284"/>
      <c r="POR36" s="1285"/>
      <c r="POS36" s="1284"/>
      <c r="POT36" s="1284"/>
      <c r="POU36" s="1284"/>
      <c r="POV36" s="1284"/>
      <c r="POW36" s="1286"/>
      <c r="POX36" s="953"/>
      <c r="POY36" s="1282"/>
      <c r="POZ36" s="1283"/>
      <c r="PPA36" s="1284"/>
      <c r="PPB36" s="1285"/>
      <c r="PPC36" s="1284"/>
      <c r="PPD36" s="1284"/>
      <c r="PPE36" s="1284"/>
      <c r="PPF36" s="1284"/>
      <c r="PPG36" s="1286"/>
      <c r="PPH36" s="953"/>
      <c r="PPI36" s="1282"/>
      <c r="PPJ36" s="1283"/>
      <c r="PPK36" s="1284"/>
      <c r="PPL36" s="1285"/>
      <c r="PPM36" s="1284"/>
      <c r="PPN36" s="1284"/>
      <c r="PPO36" s="1284"/>
      <c r="PPP36" s="1284"/>
      <c r="PPQ36" s="1286"/>
      <c r="PPR36" s="953"/>
      <c r="PPS36" s="1282"/>
      <c r="PPT36" s="1283"/>
      <c r="PPU36" s="1284"/>
      <c r="PPV36" s="1285"/>
      <c r="PPW36" s="1284"/>
      <c r="PPX36" s="1284"/>
      <c r="PPY36" s="1284"/>
      <c r="PPZ36" s="1284"/>
      <c r="PQA36" s="1286"/>
      <c r="PQB36" s="953"/>
      <c r="PQC36" s="1282"/>
      <c r="PQD36" s="1283"/>
      <c r="PQE36" s="1284"/>
      <c r="PQF36" s="1285"/>
      <c r="PQG36" s="1284"/>
      <c r="PQH36" s="1284"/>
      <c r="PQI36" s="1284"/>
      <c r="PQJ36" s="1284"/>
      <c r="PQK36" s="1286"/>
      <c r="PQL36" s="953"/>
      <c r="PQM36" s="1282"/>
      <c r="PQN36" s="1283"/>
      <c r="PQO36" s="1284"/>
      <c r="PQP36" s="1285"/>
      <c r="PQQ36" s="1284"/>
      <c r="PQR36" s="1284"/>
      <c r="PQS36" s="1284"/>
      <c r="PQT36" s="1284"/>
      <c r="PQU36" s="1286"/>
      <c r="PQV36" s="953"/>
      <c r="PQW36" s="1282"/>
      <c r="PQX36" s="1283"/>
      <c r="PQY36" s="1284"/>
      <c r="PQZ36" s="1285"/>
      <c r="PRA36" s="1284"/>
      <c r="PRB36" s="1284"/>
      <c r="PRC36" s="1284"/>
      <c r="PRD36" s="1284"/>
      <c r="PRE36" s="1286"/>
      <c r="PRF36" s="953"/>
      <c r="PRG36" s="1282"/>
      <c r="PRH36" s="1283"/>
      <c r="PRI36" s="1284"/>
      <c r="PRJ36" s="1285"/>
      <c r="PRK36" s="1284"/>
      <c r="PRL36" s="1284"/>
      <c r="PRM36" s="1284"/>
      <c r="PRN36" s="1284"/>
      <c r="PRO36" s="1286"/>
      <c r="PRP36" s="953"/>
      <c r="PRQ36" s="1282"/>
      <c r="PRR36" s="1283"/>
      <c r="PRS36" s="1284"/>
      <c r="PRT36" s="1285"/>
      <c r="PRU36" s="1284"/>
      <c r="PRV36" s="1284"/>
      <c r="PRW36" s="1284"/>
      <c r="PRX36" s="1284"/>
      <c r="PRY36" s="1286"/>
      <c r="PRZ36" s="953"/>
      <c r="PSA36" s="1282"/>
      <c r="PSB36" s="1283"/>
      <c r="PSC36" s="1284"/>
      <c r="PSD36" s="1285"/>
      <c r="PSE36" s="1284"/>
      <c r="PSF36" s="1284"/>
      <c r="PSG36" s="1284"/>
      <c r="PSH36" s="1284"/>
      <c r="PSI36" s="1286"/>
      <c r="PSJ36" s="953"/>
      <c r="PSK36" s="1282"/>
      <c r="PSL36" s="1283"/>
      <c r="PSM36" s="1284"/>
      <c r="PSN36" s="1285"/>
      <c r="PSO36" s="1284"/>
      <c r="PSP36" s="1284"/>
      <c r="PSQ36" s="1284"/>
      <c r="PSR36" s="1284"/>
      <c r="PSS36" s="1286"/>
      <c r="PST36" s="953"/>
      <c r="PSU36" s="1282"/>
      <c r="PSV36" s="1283"/>
      <c r="PSW36" s="1284"/>
      <c r="PSX36" s="1285"/>
      <c r="PSY36" s="1284"/>
      <c r="PSZ36" s="1284"/>
      <c r="PTA36" s="1284"/>
      <c r="PTB36" s="1284"/>
      <c r="PTC36" s="1286"/>
      <c r="PTD36" s="953"/>
      <c r="PTE36" s="1282"/>
      <c r="PTF36" s="1283"/>
      <c r="PTG36" s="1284"/>
      <c r="PTH36" s="1285"/>
      <c r="PTI36" s="1284"/>
      <c r="PTJ36" s="1284"/>
      <c r="PTK36" s="1284"/>
      <c r="PTL36" s="1284"/>
      <c r="PTM36" s="1286"/>
      <c r="PTN36" s="953"/>
      <c r="PTO36" s="1282"/>
      <c r="PTP36" s="1283"/>
      <c r="PTQ36" s="1284"/>
      <c r="PTR36" s="1285"/>
      <c r="PTS36" s="1284"/>
      <c r="PTT36" s="1284"/>
      <c r="PTU36" s="1284"/>
      <c r="PTV36" s="1284"/>
      <c r="PTW36" s="1286"/>
      <c r="PTX36" s="953"/>
      <c r="PTY36" s="1282"/>
      <c r="PTZ36" s="1283"/>
      <c r="PUA36" s="1284"/>
      <c r="PUB36" s="1285"/>
      <c r="PUC36" s="1284"/>
      <c r="PUD36" s="1284"/>
      <c r="PUE36" s="1284"/>
      <c r="PUF36" s="1284"/>
      <c r="PUG36" s="1286"/>
      <c r="PUH36" s="953"/>
      <c r="PUI36" s="1282"/>
      <c r="PUJ36" s="1283"/>
      <c r="PUK36" s="1284"/>
      <c r="PUL36" s="1285"/>
      <c r="PUM36" s="1284"/>
      <c r="PUN36" s="1284"/>
      <c r="PUO36" s="1284"/>
      <c r="PUP36" s="1284"/>
      <c r="PUQ36" s="1286"/>
      <c r="PUR36" s="953"/>
      <c r="PUS36" s="1282"/>
      <c r="PUT36" s="1283"/>
      <c r="PUU36" s="1284"/>
      <c r="PUV36" s="1285"/>
      <c r="PUW36" s="1284"/>
      <c r="PUX36" s="1284"/>
      <c r="PUY36" s="1284"/>
      <c r="PUZ36" s="1284"/>
      <c r="PVA36" s="1286"/>
      <c r="PVB36" s="953"/>
      <c r="PVC36" s="1282"/>
      <c r="PVD36" s="1283"/>
      <c r="PVE36" s="1284"/>
      <c r="PVF36" s="1285"/>
      <c r="PVG36" s="1284"/>
      <c r="PVH36" s="1284"/>
      <c r="PVI36" s="1284"/>
      <c r="PVJ36" s="1284"/>
      <c r="PVK36" s="1286"/>
      <c r="PVL36" s="953"/>
      <c r="PVM36" s="1282"/>
      <c r="PVN36" s="1283"/>
      <c r="PVO36" s="1284"/>
      <c r="PVP36" s="1285"/>
      <c r="PVQ36" s="1284"/>
      <c r="PVR36" s="1284"/>
      <c r="PVS36" s="1284"/>
      <c r="PVT36" s="1284"/>
      <c r="PVU36" s="1286"/>
      <c r="PVV36" s="953"/>
      <c r="PVW36" s="1282"/>
      <c r="PVX36" s="1283"/>
      <c r="PVY36" s="1284"/>
      <c r="PVZ36" s="1285"/>
      <c r="PWA36" s="1284"/>
      <c r="PWB36" s="1284"/>
      <c r="PWC36" s="1284"/>
      <c r="PWD36" s="1284"/>
      <c r="PWE36" s="1286"/>
      <c r="PWF36" s="953"/>
      <c r="PWG36" s="1282"/>
      <c r="PWH36" s="1283"/>
      <c r="PWI36" s="1284"/>
      <c r="PWJ36" s="1285"/>
      <c r="PWK36" s="1284"/>
      <c r="PWL36" s="1284"/>
      <c r="PWM36" s="1284"/>
      <c r="PWN36" s="1284"/>
      <c r="PWO36" s="1286"/>
      <c r="PWP36" s="953"/>
      <c r="PWQ36" s="1282"/>
      <c r="PWR36" s="1283"/>
      <c r="PWS36" s="1284"/>
      <c r="PWT36" s="1285"/>
      <c r="PWU36" s="1284"/>
      <c r="PWV36" s="1284"/>
      <c r="PWW36" s="1284"/>
      <c r="PWX36" s="1284"/>
      <c r="PWY36" s="1286"/>
      <c r="PWZ36" s="953"/>
      <c r="PXA36" s="1282"/>
      <c r="PXB36" s="1283"/>
      <c r="PXC36" s="1284"/>
      <c r="PXD36" s="1285"/>
      <c r="PXE36" s="1284"/>
      <c r="PXF36" s="1284"/>
      <c r="PXG36" s="1284"/>
      <c r="PXH36" s="1284"/>
      <c r="PXI36" s="1286"/>
      <c r="PXJ36" s="953"/>
      <c r="PXK36" s="1282"/>
      <c r="PXL36" s="1283"/>
      <c r="PXM36" s="1284"/>
      <c r="PXN36" s="1285"/>
      <c r="PXO36" s="1284"/>
      <c r="PXP36" s="1284"/>
      <c r="PXQ36" s="1284"/>
      <c r="PXR36" s="1284"/>
      <c r="PXS36" s="1286"/>
      <c r="PXT36" s="953"/>
      <c r="PXU36" s="1282"/>
      <c r="PXV36" s="1283"/>
      <c r="PXW36" s="1284"/>
      <c r="PXX36" s="1285"/>
      <c r="PXY36" s="1284"/>
      <c r="PXZ36" s="1284"/>
      <c r="PYA36" s="1284"/>
      <c r="PYB36" s="1284"/>
      <c r="PYC36" s="1286"/>
      <c r="PYD36" s="953"/>
      <c r="PYE36" s="1282"/>
      <c r="PYF36" s="1283"/>
      <c r="PYG36" s="1284"/>
      <c r="PYH36" s="1285"/>
      <c r="PYI36" s="1284"/>
      <c r="PYJ36" s="1284"/>
      <c r="PYK36" s="1284"/>
      <c r="PYL36" s="1284"/>
      <c r="PYM36" s="1286"/>
      <c r="PYN36" s="953"/>
      <c r="PYO36" s="1282"/>
      <c r="PYP36" s="1283"/>
      <c r="PYQ36" s="1284"/>
      <c r="PYR36" s="1285"/>
      <c r="PYS36" s="1284"/>
      <c r="PYT36" s="1284"/>
      <c r="PYU36" s="1284"/>
      <c r="PYV36" s="1284"/>
      <c r="PYW36" s="1286"/>
      <c r="PYX36" s="953"/>
      <c r="PYY36" s="1282"/>
      <c r="PYZ36" s="1283"/>
      <c r="PZA36" s="1284"/>
      <c r="PZB36" s="1285"/>
      <c r="PZC36" s="1284"/>
      <c r="PZD36" s="1284"/>
      <c r="PZE36" s="1284"/>
      <c r="PZF36" s="1284"/>
      <c r="PZG36" s="1286"/>
      <c r="PZH36" s="953"/>
      <c r="PZI36" s="1282"/>
      <c r="PZJ36" s="1283"/>
      <c r="PZK36" s="1284"/>
      <c r="PZL36" s="1285"/>
      <c r="PZM36" s="1284"/>
      <c r="PZN36" s="1284"/>
      <c r="PZO36" s="1284"/>
      <c r="PZP36" s="1284"/>
      <c r="PZQ36" s="1286"/>
      <c r="PZR36" s="953"/>
      <c r="PZS36" s="1282"/>
      <c r="PZT36" s="1283"/>
      <c r="PZU36" s="1284"/>
      <c r="PZV36" s="1285"/>
      <c r="PZW36" s="1284"/>
      <c r="PZX36" s="1284"/>
      <c r="PZY36" s="1284"/>
      <c r="PZZ36" s="1284"/>
      <c r="QAA36" s="1286"/>
      <c r="QAB36" s="953"/>
      <c r="QAC36" s="1282"/>
      <c r="QAD36" s="1283"/>
      <c r="QAE36" s="1284"/>
      <c r="QAF36" s="1285"/>
      <c r="QAG36" s="1284"/>
      <c r="QAH36" s="1284"/>
      <c r="QAI36" s="1284"/>
      <c r="QAJ36" s="1284"/>
      <c r="QAK36" s="1286"/>
      <c r="QAL36" s="953"/>
      <c r="QAM36" s="1282"/>
      <c r="QAN36" s="1283"/>
      <c r="QAO36" s="1284"/>
      <c r="QAP36" s="1285"/>
      <c r="QAQ36" s="1284"/>
      <c r="QAR36" s="1284"/>
      <c r="QAS36" s="1284"/>
      <c r="QAT36" s="1284"/>
      <c r="QAU36" s="1286"/>
      <c r="QAV36" s="953"/>
      <c r="QAW36" s="1282"/>
      <c r="QAX36" s="1283"/>
      <c r="QAY36" s="1284"/>
      <c r="QAZ36" s="1285"/>
      <c r="QBA36" s="1284"/>
      <c r="QBB36" s="1284"/>
      <c r="QBC36" s="1284"/>
      <c r="QBD36" s="1284"/>
      <c r="QBE36" s="1286"/>
      <c r="QBF36" s="953"/>
      <c r="QBG36" s="1282"/>
      <c r="QBH36" s="1283"/>
      <c r="QBI36" s="1284"/>
      <c r="QBJ36" s="1285"/>
      <c r="QBK36" s="1284"/>
      <c r="QBL36" s="1284"/>
      <c r="QBM36" s="1284"/>
      <c r="QBN36" s="1284"/>
      <c r="QBO36" s="1286"/>
      <c r="QBP36" s="953"/>
      <c r="QBQ36" s="1282"/>
      <c r="QBR36" s="1283"/>
      <c r="QBS36" s="1284"/>
      <c r="QBT36" s="1285"/>
      <c r="QBU36" s="1284"/>
      <c r="QBV36" s="1284"/>
      <c r="QBW36" s="1284"/>
      <c r="QBX36" s="1284"/>
      <c r="QBY36" s="1286"/>
      <c r="QBZ36" s="953"/>
      <c r="QCA36" s="1282"/>
      <c r="QCB36" s="1283"/>
      <c r="QCC36" s="1284"/>
      <c r="QCD36" s="1285"/>
      <c r="QCE36" s="1284"/>
      <c r="QCF36" s="1284"/>
      <c r="QCG36" s="1284"/>
      <c r="QCH36" s="1284"/>
      <c r="QCI36" s="1286"/>
      <c r="QCJ36" s="953"/>
      <c r="QCK36" s="1282"/>
      <c r="QCL36" s="1283"/>
      <c r="QCM36" s="1284"/>
      <c r="QCN36" s="1285"/>
      <c r="QCO36" s="1284"/>
      <c r="QCP36" s="1284"/>
      <c r="QCQ36" s="1284"/>
      <c r="QCR36" s="1284"/>
      <c r="QCS36" s="1286"/>
      <c r="QCT36" s="953"/>
      <c r="QCU36" s="1282"/>
      <c r="QCV36" s="1283"/>
      <c r="QCW36" s="1284"/>
      <c r="QCX36" s="1285"/>
      <c r="QCY36" s="1284"/>
      <c r="QCZ36" s="1284"/>
      <c r="QDA36" s="1284"/>
      <c r="QDB36" s="1284"/>
      <c r="QDC36" s="1286"/>
      <c r="QDD36" s="953"/>
      <c r="QDE36" s="1282"/>
      <c r="QDF36" s="1283"/>
      <c r="QDG36" s="1284"/>
      <c r="QDH36" s="1285"/>
      <c r="QDI36" s="1284"/>
      <c r="QDJ36" s="1284"/>
      <c r="QDK36" s="1284"/>
      <c r="QDL36" s="1284"/>
      <c r="QDM36" s="1286"/>
      <c r="QDN36" s="953"/>
      <c r="QDO36" s="1282"/>
      <c r="QDP36" s="1283"/>
      <c r="QDQ36" s="1284"/>
      <c r="QDR36" s="1285"/>
      <c r="QDS36" s="1284"/>
      <c r="QDT36" s="1284"/>
      <c r="QDU36" s="1284"/>
      <c r="QDV36" s="1284"/>
      <c r="QDW36" s="1286"/>
      <c r="QDX36" s="953"/>
      <c r="QDY36" s="1282"/>
      <c r="QDZ36" s="1283"/>
      <c r="QEA36" s="1284"/>
      <c r="QEB36" s="1285"/>
      <c r="QEC36" s="1284"/>
      <c r="QED36" s="1284"/>
      <c r="QEE36" s="1284"/>
      <c r="QEF36" s="1284"/>
      <c r="QEG36" s="1286"/>
      <c r="QEH36" s="953"/>
      <c r="QEI36" s="1282"/>
      <c r="QEJ36" s="1283"/>
      <c r="QEK36" s="1284"/>
      <c r="QEL36" s="1285"/>
      <c r="QEM36" s="1284"/>
      <c r="QEN36" s="1284"/>
      <c r="QEO36" s="1284"/>
      <c r="QEP36" s="1284"/>
      <c r="QEQ36" s="1286"/>
      <c r="QER36" s="953"/>
      <c r="QES36" s="1282"/>
      <c r="QET36" s="1283"/>
      <c r="QEU36" s="1284"/>
      <c r="QEV36" s="1285"/>
      <c r="QEW36" s="1284"/>
      <c r="QEX36" s="1284"/>
      <c r="QEY36" s="1284"/>
      <c r="QEZ36" s="1284"/>
      <c r="QFA36" s="1286"/>
      <c r="QFB36" s="953"/>
      <c r="QFC36" s="1282"/>
      <c r="QFD36" s="1283"/>
      <c r="QFE36" s="1284"/>
      <c r="QFF36" s="1285"/>
      <c r="QFG36" s="1284"/>
      <c r="QFH36" s="1284"/>
      <c r="QFI36" s="1284"/>
      <c r="QFJ36" s="1284"/>
      <c r="QFK36" s="1286"/>
      <c r="QFL36" s="953"/>
      <c r="QFM36" s="1282"/>
      <c r="QFN36" s="1283"/>
      <c r="QFO36" s="1284"/>
      <c r="QFP36" s="1285"/>
      <c r="QFQ36" s="1284"/>
      <c r="QFR36" s="1284"/>
      <c r="QFS36" s="1284"/>
      <c r="QFT36" s="1284"/>
      <c r="QFU36" s="1286"/>
      <c r="QFV36" s="953"/>
      <c r="QFW36" s="1282"/>
      <c r="QFX36" s="1283"/>
      <c r="QFY36" s="1284"/>
      <c r="QFZ36" s="1285"/>
      <c r="QGA36" s="1284"/>
      <c r="QGB36" s="1284"/>
      <c r="QGC36" s="1284"/>
      <c r="QGD36" s="1284"/>
      <c r="QGE36" s="1286"/>
      <c r="QGF36" s="953"/>
      <c r="QGG36" s="1282"/>
      <c r="QGH36" s="1283"/>
      <c r="QGI36" s="1284"/>
      <c r="QGJ36" s="1285"/>
      <c r="QGK36" s="1284"/>
      <c r="QGL36" s="1284"/>
      <c r="QGM36" s="1284"/>
      <c r="QGN36" s="1284"/>
      <c r="QGO36" s="1286"/>
      <c r="QGP36" s="953"/>
      <c r="QGQ36" s="1282"/>
      <c r="QGR36" s="1283"/>
      <c r="QGS36" s="1284"/>
      <c r="QGT36" s="1285"/>
      <c r="QGU36" s="1284"/>
      <c r="QGV36" s="1284"/>
      <c r="QGW36" s="1284"/>
      <c r="QGX36" s="1284"/>
      <c r="QGY36" s="1286"/>
      <c r="QGZ36" s="953"/>
      <c r="QHA36" s="1282"/>
      <c r="QHB36" s="1283"/>
      <c r="QHC36" s="1284"/>
      <c r="QHD36" s="1285"/>
      <c r="QHE36" s="1284"/>
      <c r="QHF36" s="1284"/>
      <c r="QHG36" s="1284"/>
      <c r="QHH36" s="1284"/>
      <c r="QHI36" s="1286"/>
      <c r="QHJ36" s="953"/>
      <c r="QHK36" s="1282"/>
      <c r="QHL36" s="1283"/>
      <c r="QHM36" s="1284"/>
      <c r="QHN36" s="1285"/>
      <c r="QHO36" s="1284"/>
      <c r="QHP36" s="1284"/>
      <c r="QHQ36" s="1284"/>
      <c r="QHR36" s="1284"/>
      <c r="QHS36" s="1286"/>
      <c r="QHT36" s="953"/>
      <c r="QHU36" s="1282"/>
      <c r="QHV36" s="1283"/>
      <c r="QHW36" s="1284"/>
      <c r="QHX36" s="1285"/>
      <c r="QHY36" s="1284"/>
      <c r="QHZ36" s="1284"/>
      <c r="QIA36" s="1284"/>
      <c r="QIB36" s="1284"/>
      <c r="QIC36" s="1286"/>
      <c r="QID36" s="953"/>
      <c r="QIE36" s="1282"/>
      <c r="QIF36" s="1283"/>
      <c r="QIG36" s="1284"/>
      <c r="QIH36" s="1285"/>
      <c r="QII36" s="1284"/>
      <c r="QIJ36" s="1284"/>
      <c r="QIK36" s="1284"/>
      <c r="QIL36" s="1284"/>
      <c r="QIM36" s="1286"/>
      <c r="QIN36" s="953"/>
      <c r="QIO36" s="1282"/>
      <c r="QIP36" s="1283"/>
      <c r="QIQ36" s="1284"/>
      <c r="QIR36" s="1285"/>
      <c r="QIS36" s="1284"/>
      <c r="QIT36" s="1284"/>
      <c r="QIU36" s="1284"/>
      <c r="QIV36" s="1284"/>
      <c r="QIW36" s="1286"/>
      <c r="QIX36" s="953"/>
      <c r="QIY36" s="1282"/>
      <c r="QIZ36" s="1283"/>
      <c r="QJA36" s="1284"/>
      <c r="QJB36" s="1285"/>
      <c r="QJC36" s="1284"/>
      <c r="QJD36" s="1284"/>
      <c r="QJE36" s="1284"/>
      <c r="QJF36" s="1284"/>
      <c r="QJG36" s="1286"/>
      <c r="QJH36" s="953"/>
      <c r="QJI36" s="1282"/>
      <c r="QJJ36" s="1283"/>
      <c r="QJK36" s="1284"/>
      <c r="QJL36" s="1285"/>
      <c r="QJM36" s="1284"/>
      <c r="QJN36" s="1284"/>
      <c r="QJO36" s="1284"/>
      <c r="QJP36" s="1284"/>
      <c r="QJQ36" s="1286"/>
      <c r="QJR36" s="953"/>
      <c r="QJS36" s="1282"/>
      <c r="QJT36" s="1283"/>
      <c r="QJU36" s="1284"/>
      <c r="QJV36" s="1285"/>
      <c r="QJW36" s="1284"/>
      <c r="QJX36" s="1284"/>
      <c r="QJY36" s="1284"/>
      <c r="QJZ36" s="1284"/>
      <c r="QKA36" s="1286"/>
      <c r="QKB36" s="953"/>
      <c r="QKC36" s="1282"/>
      <c r="QKD36" s="1283"/>
      <c r="QKE36" s="1284"/>
      <c r="QKF36" s="1285"/>
      <c r="QKG36" s="1284"/>
      <c r="QKH36" s="1284"/>
      <c r="QKI36" s="1284"/>
      <c r="QKJ36" s="1284"/>
      <c r="QKK36" s="1286"/>
      <c r="QKL36" s="953"/>
      <c r="QKM36" s="1282"/>
      <c r="QKN36" s="1283"/>
      <c r="QKO36" s="1284"/>
      <c r="QKP36" s="1285"/>
      <c r="QKQ36" s="1284"/>
      <c r="QKR36" s="1284"/>
      <c r="QKS36" s="1284"/>
      <c r="QKT36" s="1284"/>
      <c r="QKU36" s="1286"/>
      <c r="QKV36" s="953"/>
      <c r="QKW36" s="1282"/>
      <c r="QKX36" s="1283"/>
      <c r="QKY36" s="1284"/>
      <c r="QKZ36" s="1285"/>
      <c r="QLA36" s="1284"/>
      <c r="QLB36" s="1284"/>
      <c r="QLC36" s="1284"/>
      <c r="QLD36" s="1284"/>
      <c r="QLE36" s="1286"/>
      <c r="QLF36" s="953"/>
      <c r="QLG36" s="1282"/>
      <c r="QLH36" s="1283"/>
      <c r="QLI36" s="1284"/>
      <c r="QLJ36" s="1285"/>
      <c r="QLK36" s="1284"/>
      <c r="QLL36" s="1284"/>
      <c r="QLM36" s="1284"/>
      <c r="QLN36" s="1284"/>
      <c r="QLO36" s="1286"/>
      <c r="QLP36" s="953"/>
      <c r="QLQ36" s="1282"/>
      <c r="QLR36" s="1283"/>
      <c r="QLS36" s="1284"/>
      <c r="QLT36" s="1285"/>
      <c r="QLU36" s="1284"/>
      <c r="QLV36" s="1284"/>
      <c r="QLW36" s="1284"/>
      <c r="QLX36" s="1284"/>
      <c r="QLY36" s="1286"/>
      <c r="QLZ36" s="953"/>
      <c r="QMA36" s="1282"/>
      <c r="QMB36" s="1283"/>
      <c r="QMC36" s="1284"/>
      <c r="QMD36" s="1285"/>
      <c r="QME36" s="1284"/>
      <c r="QMF36" s="1284"/>
      <c r="QMG36" s="1284"/>
      <c r="QMH36" s="1284"/>
      <c r="QMI36" s="1286"/>
      <c r="QMJ36" s="953"/>
      <c r="QMK36" s="1282"/>
      <c r="QML36" s="1283"/>
      <c r="QMM36" s="1284"/>
      <c r="QMN36" s="1285"/>
      <c r="QMO36" s="1284"/>
      <c r="QMP36" s="1284"/>
      <c r="QMQ36" s="1284"/>
      <c r="QMR36" s="1284"/>
      <c r="QMS36" s="1286"/>
      <c r="QMT36" s="953"/>
      <c r="QMU36" s="1282"/>
      <c r="QMV36" s="1283"/>
      <c r="QMW36" s="1284"/>
      <c r="QMX36" s="1285"/>
      <c r="QMY36" s="1284"/>
      <c r="QMZ36" s="1284"/>
      <c r="QNA36" s="1284"/>
      <c r="QNB36" s="1284"/>
      <c r="QNC36" s="1286"/>
      <c r="QND36" s="953"/>
      <c r="QNE36" s="1282"/>
      <c r="QNF36" s="1283"/>
      <c r="QNG36" s="1284"/>
      <c r="QNH36" s="1285"/>
      <c r="QNI36" s="1284"/>
      <c r="QNJ36" s="1284"/>
      <c r="QNK36" s="1284"/>
      <c r="QNL36" s="1284"/>
      <c r="QNM36" s="1286"/>
      <c r="QNN36" s="953"/>
      <c r="QNO36" s="1282"/>
      <c r="QNP36" s="1283"/>
      <c r="QNQ36" s="1284"/>
      <c r="QNR36" s="1285"/>
      <c r="QNS36" s="1284"/>
      <c r="QNT36" s="1284"/>
      <c r="QNU36" s="1284"/>
      <c r="QNV36" s="1284"/>
      <c r="QNW36" s="1286"/>
      <c r="QNX36" s="953"/>
      <c r="QNY36" s="1282"/>
      <c r="QNZ36" s="1283"/>
      <c r="QOA36" s="1284"/>
      <c r="QOB36" s="1285"/>
      <c r="QOC36" s="1284"/>
      <c r="QOD36" s="1284"/>
      <c r="QOE36" s="1284"/>
      <c r="QOF36" s="1284"/>
      <c r="QOG36" s="1286"/>
      <c r="QOH36" s="953"/>
      <c r="QOI36" s="1282"/>
      <c r="QOJ36" s="1283"/>
      <c r="QOK36" s="1284"/>
      <c r="QOL36" s="1285"/>
      <c r="QOM36" s="1284"/>
      <c r="QON36" s="1284"/>
      <c r="QOO36" s="1284"/>
      <c r="QOP36" s="1284"/>
      <c r="QOQ36" s="1286"/>
      <c r="QOR36" s="953"/>
      <c r="QOS36" s="1282"/>
      <c r="QOT36" s="1283"/>
      <c r="QOU36" s="1284"/>
      <c r="QOV36" s="1285"/>
      <c r="QOW36" s="1284"/>
      <c r="QOX36" s="1284"/>
      <c r="QOY36" s="1284"/>
      <c r="QOZ36" s="1284"/>
      <c r="QPA36" s="1286"/>
      <c r="QPB36" s="953"/>
      <c r="QPC36" s="1282"/>
      <c r="QPD36" s="1283"/>
      <c r="QPE36" s="1284"/>
      <c r="QPF36" s="1285"/>
      <c r="QPG36" s="1284"/>
      <c r="QPH36" s="1284"/>
      <c r="QPI36" s="1284"/>
      <c r="QPJ36" s="1284"/>
      <c r="QPK36" s="1286"/>
      <c r="QPL36" s="953"/>
      <c r="QPM36" s="1282"/>
      <c r="QPN36" s="1283"/>
      <c r="QPO36" s="1284"/>
      <c r="QPP36" s="1285"/>
      <c r="QPQ36" s="1284"/>
      <c r="QPR36" s="1284"/>
      <c r="QPS36" s="1284"/>
      <c r="QPT36" s="1284"/>
      <c r="QPU36" s="1286"/>
      <c r="QPV36" s="953"/>
      <c r="QPW36" s="1282"/>
      <c r="QPX36" s="1283"/>
      <c r="QPY36" s="1284"/>
      <c r="QPZ36" s="1285"/>
      <c r="QQA36" s="1284"/>
      <c r="QQB36" s="1284"/>
      <c r="QQC36" s="1284"/>
      <c r="QQD36" s="1284"/>
      <c r="QQE36" s="1286"/>
      <c r="QQF36" s="953"/>
      <c r="QQG36" s="1282"/>
      <c r="QQH36" s="1283"/>
      <c r="QQI36" s="1284"/>
      <c r="QQJ36" s="1285"/>
      <c r="QQK36" s="1284"/>
      <c r="QQL36" s="1284"/>
      <c r="QQM36" s="1284"/>
      <c r="QQN36" s="1284"/>
      <c r="QQO36" s="1286"/>
      <c r="QQP36" s="953"/>
      <c r="QQQ36" s="1282"/>
      <c r="QQR36" s="1283"/>
      <c r="QQS36" s="1284"/>
      <c r="QQT36" s="1285"/>
      <c r="QQU36" s="1284"/>
      <c r="QQV36" s="1284"/>
      <c r="QQW36" s="1284"/>
      <c r="QQX36" s="1284"/>
      <c r="QQY36" s="1286"/>
      <c r="QQZ36" s="953"/>
      <c r="QRA36" s="1282"/>
      <c r="QRB36" s="1283"/>
      <c r="QRC36" s="1284"/>
      <c r="QRD36" s="1285"/>
      <c r="QRE36" s="1284"/>
      <c r="QRF36" s="1284"/>
      <c r="QRG36" s="1284"/>
      <c r="QRH36" s="1284"/>
      <c r="QRI36" s="1286"/>
      <c r="QRJ36" s="953"/>
      <c r="QRK36" s="1282"/>
      <c r="QRL36" s="1283"/>
      <c r="QRM36" s="1284"/>
      <c r="QRN36" s="1285"/>
      <c r="QRO36" s="1284"/>
      <c r="QRP36" s="1284"/>
      <c r="QRQ36" s="1284"/>
      <c r="QRR36" s="1284"/>
      <c r="QRS36" s="1286"/>
      <c r="QRT36" s="953"/>
      <c r="QRU36" s="1282"/>
      <c r="QRV36" s="1283"/>
      <c r="QRW36" s="1284"/>
      <c r="QRX36" s="1285"/>
      <c r="QRY36" s="1284"/>
      <c r="QRZ36" s="1284"/>
      <c r="QSA36" s="1284"/>
      <c r="QSB36" s="1284"/>
      <c r="QSC36" s="1286"/>
      <c r="QSD36" s="953"/>
      <c r="QSE36" s="1282"/>
      <c r="QSF36" s="1283"/>
      <c r="QSG36" s="1284"/>
      <c r="QSH36" s="1285"/>
      <c r="QSI36" s="1284"/>
      <c r="QSJ36" s="1284"/>
      <c r="QSK36" s="1284"/>
      <c r="QSL36" s="1284"/>
      <c r="QSM36" s="1286"/>
      <c r="QSN36" s="953"/>
      <c r="QSO36" s="1282"/>
      <c r="QSP36" s="1283"/>
      <c r="QSQ36" s="1284"/>
      <c r="QSR36" s="1285"/>
      <c r="QSS36" s="1284"/>
      <c r="QST36" s="1284"/>
      <c r="QSU36" s="1284"/>
      <c r="QSV36" s="1284"/>
      <c r="QSW36" s="1286"/>
      <c r="QSX36" s="953"/>
      <c r="QSY36" s="1282"/>
      <c r="QSZ36" s="1283"/>
      <c r="QTA36" s="1284"/>
      <c r="QTB36" s="1285"/>
      <c r="QTC36" s="1284"/>
      <c r="QTD36" s="1284"/>
      <c r="QTE36" s="1284"/>
      <c r="QTF36" s="1284"/>
      <c r="QTG36" s="1286"/>
      <c r="QTH36" s="953"/>
      <c r="QTI36" s="1282"/>
      <c r="QTJ36" s="1283"/>
      <c r="QTK36" s="1284"/>
      <c r="QTL36" s="1285"/>
      <c r="QTM36" s="1284"/>
      <c r="QTN36" s="1284"/>
      <c r="QTO36" s="1284"/>
      <c r="QTP36" s="1284"/>
      <c r="QTQ36" s="1286"/>
      <c r="QTR36" s="953"/>
      <c r="QTS36" s="1282"/>
      <c r="QTT36" s="1283"/>
      <c r="QTU36" s="1284"/>
      <c r="QTV36" s="1285"/>
      <c r="QTW36" s="1284"/>
      <c r="QTX36" s="1284"/>
      <c r="QTY36" s="1284"/>
      <c r="QTZ36" s="1284"/>
      <c r="QUA36" s="1286"/>
      <c r="QUB36" s="953"/>
      <c r="QUC36" s="1282"/>
      <c r="QUD36" s="1283"/>
      <c r="QUE36" s="1284"/>
      <c r="QUF36" s="1285"/>
      <c r="QUG36" s="1284"/>
      <c r="QUH36" s="1284"/>
      <c r="QUI36" s="1284"/>
      <c r="QUJ36" s="1284"/>
      <c r="QUK36" s="1286"/>
      <c r="QUL36" s="953"/>
      <c r="QUM36" s="1282"/>
      <c r="QUN36" s="1283"/>
      <c r="QUO36" s="1284"/>
      <c r="QUP36" s="1285"/>
      <c r="QUQ36" s="1284"/>
      <c r="QUR36" s="1284"/>
      <c r="QUS36" s="1284"/>
      <c r="QUT36" s="1284"/>
      <c r="QUU36" s="1286"/>
      <c r="QUV36" s="953"/>
      <c r="QUW36" s="1282"/>
      <c r="QUX36" s="1283"/>
      <c r="QUY36" s="1284"/>
      <c r="QUZ36" s="1285"/>
      <c r="QVA36" s="1284"/>
      <c r="QVB36" s="1284"/>
      <c r="QVC36" s="1284"/>
      <c r="QVD36" s="1284"/>
      <c r="QVE36" s="1286"/>
      <c r="QVF36" s="953"/>
      <c r="QVG36" s="1282"/>
      <c r="QVH36" s="1283"/>
      <c r="QVI36" s="1284"/>
      <c r="QVJ36" s="1285"/>
      <c r="QVK36" s="1284"/>
      <c r="QVL36" s="1284"/>
      <c r="QVM36" s="1284"/>
      <c r="QVN36" s="1284"/>
      <c r="QVO36" s="1286"/>
      <c r="QVP36" s="953"/>
      <c r="QVQ36" s="1282"/>
      <c r="QVR36" s="1283"/>
      <c r="QVS36" s="1284"/>
      <c r="QVT36" s="1285"/>
      <c r="QVU36" s="1284"/>
      <c r="QVV36" s="1284"/>
      <c r="QVW36" s="1284"/>
      <c r="QVX36" s="1284"/>
      <c r="QVY36" s="1286"/>
      <c r="QVZ36" s="953"/>
      <c r="QWA36" s="1282"/>
      <c r="QWB36" s="1283"/>
      <c r="QWC36" s="1284"/>
      <c r="QWD36" s="1285"/>
      <c r="QWE36" s="1284"/>
      <c r="QWF36" s="1284"/>
      <c r="QWG36" s="1284"/>
      <c r="QWH36" s="1284"/>
      <c r="QWI36" s="1286"/>
      <c r="QWJ36" s="953"/>
      <c r="QWK36" s="1282"/>
      <c r="QWL36" s="1283"/>
      <c r="QWM36" s="1284"/>
      <c r="QWN36" s="1285"/>
      <c r="QWO36" s="1284"/>
      <c r="QWP36" s="1284"/>
      <c r="QWQ36" s="1284"/>
      <c r="QWR36" s="1284"/>
      <c r="QWS36" s="1286"/>
      <c r="QWT36" s="953"/>
      <c r="QWU36" s="1282"/>
      <c r="QWV36" s="1283"/>
      <c r="QWW36" s="1284"/>
      <c r="QWX36" s="1285"/>
      <c r="QWY36" s="1284"/>
      <c r="QWZ36" s="1284"/>
      <c r="QXA36" s="1284"/>
      <c r="QXB36" s="1284"/>
      <c r="QXC36" s="1286"/>
      <c r="QXD36" s="953"/>
      <c r="QXE36" s="1282"/>
      <c r="QXF36" s="1283"/>
      <c r="QXG36" s="1284"/>
      <c r="QXH36" s="1285"/>
      <c r="QXI36" s="1284"/>
      <c r="QXJ36" s="1284"/>
      <c r="QXK36" s="1284"/>
      <c r="QXL36" s="1284"/>
      <c r="QXM36" s="1286"/>
      <c r="QXN36" s="953"/>
      <c r="QXO36" s="1282"/>
      <c r="QXP36" s="1283"/>
      <c r="QXQ36" s="1284"/>
      <c r="QXR36" s="1285"/>
      <c r="QXS36" s="1284"/>
      <c r="QXT36" s="1284"/>
      <c r="QXU36" s="1284"/>
      <c r="QXV36" s="1284"/>
      <c r="QXW36" s="1286"/>
      <c r="QXX36" s="953"/>
      <c r="QXY36" s="1282"/>
      <c r="QXZ36" s="1283"/>
      <c r="QYA36" s="1284"/>
      <c r="QYB36" s="1285"/>
      <c r="QYC36" s="1284"/>
      <c r="QYD36" s="1284"/>
      <c r="QYE36" s="1284"/>
      <c r="QYF36" s="1284"/>
      <c r="QYG36" s="1286"/>
      <c r="QYH36" s="953"/>
      <c r="QYI36" s="1282"/>
      <c r="QYJ36" s="1283"/>
      <c r="QYK36" s="1284"/>
      <c r="QYL36" s="1285"/>
      <c r="QYM36" s="1284"/>
      <c r="QYN36" s="1284"/>
      <c r="QYO36" s="1284"/>
      <c r="QYP36" s="1284"/>
      <c r="QYQ36" s="1286"/>
      <c r="QYR36" s="953"/>
      <c r="QYS36" s="1282"/>
      <c r="QYT36" s="1283"/>
      <c r="QYU36" s="1284"/>
      <c r="QYV36" s="1285"/>
      <c r="QYW36" s="1284"/>
      <c r="QYX36" s="1284"/>
      <c r="QYY36" s="1284"/>
      <c r="QYZ36" s="1284"/>
      <c r="QZA36" s="1286"/>
      <c r="QZB36" s="953"/>
      <c r="QZC36" s="1282"/>
      <c r="QZD36" s="1283"/>
      <c r="QZE36" s="1284"/>
      <c r="QZF36" s="1285"/>
      <c r="QZG36" s="1284"/>
      <c r="QZH36" s="1284"/>
      <c r="QZI36" s="1284"/>
      <c r="QZJ36" s="1284"/>
      <c r="QZK36" s="1286"/>
      <c r="QZL36" s="953"/>
      <c r="QZM36" s="1282"/>
      <c r="QZN36" s="1283"/>
      <c r="QZO36" s="1284"/>
      <c r="QZP36" s="1285"/>
      <c r="QZQ36" s="1284"/>
      <c r="QZR36" s="1284"/>
      <c r="QZS36" s="1284"/>
      <c r="QZT36" s="1284"/>
      <c r="QZU36" s="1286"/>
      <c r="QZV36" s="953"/>
      <c r="QZW36" s="1282"/>
      <c r="QZX36" s="1283"/>
      <c r="QZY36" s="1284"/>
      <c r="QZZ36" s="1285"/>
      <c r="RAA36" s="1284"/>
      <c r="RAB36" s="1284"/>
      <c r="RAC36" s="1284"/>
      <c r="RAD36" s="1284"/>
      <c r="RAE36" s="1286"/>
      <c r="RAF36" s="953"/>
      <c r="RAG36" s="1282"/>
      <c r="RAH36" s="1283"/>
      <c r="RAI36" s="1284"/>
      <c r="RAJ36" s="1285"/>
      <c r="RAK36" s="1284"/>
      <c r="RAL36" s="1284"/>
      <c r="RAM36" s="1284"/>
      <c r="RAN36" s="1284"/>
      <c r="RAO36" s="1286"/>
      <c r="RAP36" s="953"/>
      <c r="RAQ36" s="1282"/>
      <c r="RAR36" s="1283"/>
      <c r="RAS36" s="1284"/>
      <c r="RAT36" s="1285"/>
      <c r="RAU36" s="1284"/>
      <c r="RAV36" s="1284"/>
      <c r="RAW36" s="1284"/>
      <c r="RAX36" s="1284"/>
      <c r="RAY36" s="1286"/>
      <c r="RAZ36" s="953"/>
      <c r="RBA36" s="1282"/>
      <c r="RBB36" s="1283"/>
      <c r="RBC36" s="1284"/>
      <c r="RBD36" s="1285"/>
      <c r="RBE36" s="1284"/>
      <c r="RBF36" s="1284"/>
      <c r="RBG36" s="1284"/>
      <c r="RBH36" s="1284"/>
      <c r="RBI36" s="1286"/>
      <c r="RBJ36" s="953"/>
      <c r="RBK36" s="1282"/>
      <c r="RBL36" s="1283"/>
      <c r="RBM36" s="1284"/>
      <c r="RBN36" s="1285"/>
      <c r="RBO36" s="1284"/>
      <c r="RBP36" s="1284"/>
      <c r="RBQ36" s="1284"/>
      <c r="RBR36" s="1284"/>
      <c r="RBS36" s="1286"/>
      <c r="RBT36" s="953"/>
      <c r="RBU36" s="1282"/>
      <c r="RBV36" s="1283"/>
      <c r="RBW36" s="1284"/>
      <c r="RBX36" s="1285"/>
      <c r="RBY36" s="1284"/>
      <c r="RBZ36" s="1284"/>
      <c r="RCA36" s="1284"/>
      <c r="RCB36" s="1284"/>
      <c r="RCC36" s="1286"/>
      <c r="RCD36" s="953"/>
      <c r="RCE36" s="1282"/>
      <c r="RCF36" s="1283"/>
      <c r="RCG36" s="1284"/>
      <c r="RCH36" s="1285"/>
      <c r="RCI36" s="1284"/>
      <c r="RCJ36" s="1284"/>
      <c r="RCK36" s="1284"/>
      <c r="RCL36" s="1284"/>
      <c r="RCM36" s="1286"/>
      <c r="RCN36" s="953"/>
      <c r="RCO36" s="1282"/>
      <c r="RCP36" s="1283"/>
      <c r="RCQ36" s="1284"/>
      <c r="RCR36" s="1285"/>
      <c r="RCS36" s="1284"/>
      <c r="RCT36" s="1284"/>
      <c r="RCU36" s="1284"/>
      <c r="RCV36" s="1284"/>
      <c r="RCW36" s="1286"/>
      <c r="RCX36" s="953"/>
      <c r="RCY36" s="1282"/>
      <c r="RCZ36" s="1283"/>
      <c r="RDA36" s="1284"/>
      <c r="RDB36" s="1285"/>
      <c r="RDC36" s="1284"/>
      <c r="RDD36" s="1284"/>
      <c r="RDE36" s="1284"/>
      <c r="RDF36" s="1284"/>
      <c r="RDG36" s="1286"/>
      <c r="RDH36" s="953"/>
      <c r="RDI36" s="1282"/>
      <c r="RDJ36" s="1283"/>
      <c r="RDK36" s="1284"/>
      <c r="RDL36" s="1285"/>
      <c r="RDM36" s="1284"/>
      <c r="RDN36" s="1284"/>
      <c r="RDO36" s="1284"/>
      <c r="RDP36" s="1284"/>
      <c r="RDQ36" s="1286"/>
      <c r="RDR36" s="953"/>
      <c r="RDS36" s="1282"/>
      <c r="RDT36" s="1283"/>
      <c r="RDU36" s="1284"/>
      <c r="RDV36" s="1285"/>
      <c r="RDW36" s="1284"/>
      <c r="RDX36" s="1284"/>
      <c r="RDY36" s="1284"/>
      <c r="RDZ36" s="1284"/>
      <c r="REA36" s="1286"/>
      <c r="REB36" s="953"/>
      <c r="REC36" s="1282"/>
      <c r="RED36" s="1283"/>
      <c r="REE36" s="1284"/>
      <c r="REF36" s="1285"/>
      <c r="REG36" s="1284"/>
      <c r="REH36" s="1284"/>
      <c r="REI36" s="1284"/>
      <c r="REJ36" s="1284"/>
      <c r="REK36" s="1286"/>
      <c r="REL36" s="953"/>
      <c r="REM36" s="1282"/>
      <c r="REN36" s="1283"/>
      <c r="REO36" s="1284"/>
      <c r="REP36" s="1285"/>
      <c r="REQ36" s="1284"/>
      <c r="RER36" s="1284"/>
      <c r="RES36" s="1284"/>
      <c r="RET36" s="1284"/>
      <c r="REU36" s="1286"/>
      <c r="REV36" s="953"/>
      <c r="REW36" s="1282"/>
      <c r="REX36" s="1283"/>
      <c r="REY36" s="1284"/>
      <c r="REZ36" s="1285"/>
      <c r="RFA36" s="1284"/>
      <c r="RFB36" s="1284"/>
      <c r="RFC36" s="1284"/>
      <c r="RFD36" s="1284"/>
      <c r="RFE36" s="1286"/>
      <c r="RFF36" s="953"/>
      <c r="RFG36" s="1282"/>
      <c r="RFH36" s="1283"/>
      <c r="RFI36" s="1284"/>
      <c r="RFJ36" s="1285"/>
      <c r="RFK36" s="1284"/>
      <c r="RFL36" s="1284"/>
      <c r="RFM36" s="1284"/>
      <c r="RFN36" s="1284"/>
      <c r="RFO36" s="1286"/>
      <c r="RFP36" s="953"/>
      <c r="RFQ36" s="1282"/>
      <c r="RFR36" s="1283"/>
      <c r="RFS36" s="1284"/>
      <c r="RFT36" s="1285"/>
      <c r="RFU36" s="1284"/>
      <c r="RFV36" s="1284"/>
      <c r="RFW36" s="1284"/>
      <c r="RFX36" s="1284"/>
      <c r="RFY36" s="1286"/>
      <c r="RFZ36" s="953"/>
      <c r="RGA36" s="1282"/>
      <c r="RGB36" s="1283"/>
      <c r="RGC36" s="1284"/>
      <c r="RGD36" s="1285"/>
      <c r="RGE36" s="1284"/>
      <c r="RGF36" s="1284"/>
      <c r="RGG36" s="1284"/>
      <c r="RGH36" s="1284"/>
      <c r="RGI36" s="1286"/>
      <c r="RGJ36" s="953"/>
      <c r="RGK36" s="1282"/>
      <c r="RGL36" s="1283"/>
      <c r="RGM36" s="1284"/>
      <c r="RGN36" s="1285"/>
      <c r="RGO36" s="1284"/>
      <c r="RGP36" s="1284"/>
      <c r="RGQ36" s="1284"/>
      <c r="RGR36" s="1284"/>
      <c r="RGS36" s="1286"/>
      <c r="RGT36" s="953"/>
      <c r="RGU36" s="1282"/>
      <c r="RGV36" s="1283"/>
      <c r="RGW36" s="1284"/>
      <c r="RGX36" s="1285"/>
      <c r="RGY36" s="1284"/>
      <c r="RGZ36" s="1284"/>
      <c r="RHA36" s="1284"/>
      <c r="RHB36" s="1284"/>
      <c r="RHC36" s="1286"/>
      <c r="RHD36" s="953"/>
      <c r="RHE36" s="1282"/>
      <c r="RHF36" s="1283"/>
      <c r="RHG36" s="1284"/>
      <c r="RHH36" s="1285"/>
      <c r="RHI36" s="1284"/>
      <c r="RHJ36" s="1284"/>
      <c r="RHK36" s="1284"/>
      <c r="RHL36" s="1284"/>
      <c r="RHM36" s="1286"/>
      <c r="RHN36" s="953"/>
      <c r="RHO36" s="1282"/>
      <c r="RHP36" s="1283"/>
      <c r="RHQ36" s="1284"/>
      <c r="RHR36" s="1285"/>
      <c r="RHS36" s="1284"/>
      <c r="RHT36" s="1284"/>
      <c r="RHU36" s="1284"/>
      <c r="RHV36" s="1284"/>
      <c r="RHW36" s="1286"/>
      <c r="RHX36" s="953"/>
      <c r="RHY36" s="1282"/>
      <c r="RHZ36" s="1283"/>
      <c r="RIA36" s="1284"/>
      <c r="RIB36" s="1285"/>
      <c r="RIC36" s="1284"/>
      <c r="RID36" s="1284"/>
      <c r="RIE36" s="1284"/>
      <c r="RIF36" s="1284"/>
      <c r="RIG36" s="1286"/>
      <c r="RIH36" s="953"/>
      <c r="RII36" s="1282"/>
      <c r="RIJ36" s="1283"/>
      <c r="RIK36" s="1284"/>
      <c r="RIL36" s="1285"/>
      <c r="RIM36" s="1284"/>
      <c r="RIN36" s="1284"/>
      <c r="RIO36" s="1284"/>
      <c r="RIP36" s="1284"/>
      <c r="RIQ36" s="1286"/>
      <c r="RIR36" s="953"/>
      <c r="RIS36" s="1282"/>
      <c r="RIT36" s="1283"/>
      <c r="RIU36" s="1284"/>
      <c r="RIV36" s="1285"/>
      <c r="RIW36" s="1284"/>
      <c r="RIX36" s="1284"/>
      <c r="RIY36" s="1284"/>
      <c r="RIZ36" s="1284"/>
      <c r="RJA36" s="1286"/>
      <c r="RJB36" s="953"/>
      <c r="RJC36" s="1282"/>
      <c r="RJD36" s="1283"/>
      <c r="RJE36" s="1284"/>
      <c r="RJF36" s="1285"/>
      <c r="RJG36" s="1284"/>
      <c r="RJH36" s="1284"/>
      <c r="RJI36" s="1284"/>
      <c r="RJJ36" s="1284"/>
      <c r="RJK36" s="1286"/>
      <c r="RJL36" s="953"/>
      <c r="RJM36" s="1282"/>
      <c r="RJN36" s="1283"/>
      <c r="RJO36" s="1284"/>
      <c r="RJP36" s="1285"/>
      <c r="RJQ36" s="1284"/>
      <c r="RJR36" s="1284"/>
      <c r="RJS36" s="1284"/>
      <c r="RJT36" s="1284"/>
      <c r="RJU36" s="1286"/>
      <c r="RJV36" s="953"/>
      <c r="RJW36" s="1282"/>
      <c r="RJX36" s="1283"/>
      <c r="RJY36" s="1284"/>
      <c r="RJZ36" s="1285"/>
      <c r="RKA36" s="1284"/>
      <c r="RKB36" s="1284"/>
      <c r="RKC36" s="1284"/>
      <c r="RKD36" s="1284"/>
      <c r="RKE36" s="1286"/>
      <c r="RKF36" s="953"/>
      <c r="RKG36" s="1282"/>
      <c r="RKH36" s="1283"/>
      <c r="RKI36" s="1284"/>
      <c r="RKJ36" s="1285"/>
      <c r="RKK36" s="1284"/>
      <c r="RKL36" s="1284"/>
      <c r="RKM36" s="1284"/>
      <c r="RKN36" s="1284"/>
      <c r="RKO36" s="1286"/>
      <c r="RKP36" s="953"/>
      <c r="RKQ36" s="1282"/>
      <c r="RKR36" s="1283"/>
      <c r="RKS36" s="1284"/>
      <c r="RKT36" s="1285"/>
      <c r="RKU36" s="1284"/>
      <c r="RKV36" s="1284"/>
      <c r="RKW36" s="1284"/>
      <c r="RKX36" s="1284"/>
      <c r="RKY36" s="1286"/>
      <c r="RKZ36" s="953"/>
      <c r="RLA36" s="1282"/>
      <c r="RLB36" s="1283"/>
      <c r="RLC36" s="1284"/>
      <c r="RLD36" s="1285"/>
      <c r="RLE36" s="1284"/>
      <c r="RLF36" s="1284"/>
      <c r="RLG36" s="1284"/>
      <c r="RLH36" s="1284"/>
      <c r="RLI36" s="1286"/>
      <c r="RLJ36" s="953"/>
      <c r="RLK36" s="1282"/>
      <c r="RLL36" s="1283"/>
      <c r="RLM36" s="1284"/>
      <c r="RLN36" s="1285"/>
      <c r="RLO36" s="1284"/>
      <c r="RLP36" s="1284"/>
      <c r="RLQ36" s="1284"/>
      <c r="RLR36" s="1284"/>
      <c r="RLS36" s="1286"/>
      <c r="RLT36" s="953"/>
      <c r="RLU36" s="1282"/>
      <c r="RLV36" s="1283"/>
      <c r="RLW36" s="1284"/>
      <c r="RLX36" s="1285"/>
      <c r="RLY36" s="1284"/>
      <c r="RLZ36" s="1284"/>
      <c r="RMA36" s="1284"/>
      <c r="RMB36" s="1284"/>
      <c r="RMC36" s="1286"/>
      <c r="RMD36" s="953"/>
      <c r="RME36" s="1282"/>
      <c r="RMF36" s="1283"/>
      <c r="RMG36" s="1284"/>
      <c r="RMH36" s="1285"/>
      <c r="RMI36" s="1284"/>
      <c r="RMJ36" s="1284"/>
      <c r="RMK36" s="1284"/>
      <c r="RML36" s="1284"/>
      <c r="RMM36" s="1286"/>
      <c r="RMN36" s="953"/>
      <c r="RMO36" s="1282"/>
      <c r="RMP36" s="1283"/>
      <c r="RMQ36" s="1284"/>
      <c r="RMR36" s="1285"/>
      <c r="RMS36" s="1284"/>
      <c r="RMT36" s="1284"/>
      <c r="RMU36" s="1284"/>
      <c r="RMV36" s="1284"/>
      <c r="RMW36" s="1286"/>
      <c r="RMX36" s="953"/>
      <c r="RMY36" s="1282"/>
      <c r="RMZ36" s="1283"/>
      <c r="RNA36" s="1284"/>
      <c r="RNB36" s="1285"/>
      <c r="RNC36" s="1284"/>
      <c r="RND36" s="1284"/>
      <c r="RNE36" s="1284"/>
      <c r="RNF36" s="1284"/>
      <c r="RNG36" s="1286"/>
      <c r="RNH36" s="953"/>
      <c r="RNI36" s="1282"/>
      <c r="RNJ36" s="1283"/>
      <c r="RNK36" s="1284"/>
      <c r="RNL36" s="1285"/>
      <c r="RNM36" s="1284"/>
      <c r="RNN36" s="1284"/>
      <c r="RNO36" s="1284"/>
      <c r="RNP36" s="1284"/>
      <c r="RNQ36" s="1286"/>
      <c r="RNR36" s="953"/>
      <c r="RNS36" s="1282"/>
      <c r="RNT36" s="1283"/>
      <c r="RNU36" s="1284"/>
      <c r="RNV36" s="1285"/>
      <c r="RNW36" s="1284"/>
      <c r="RNX36" s="1284"/>
      <c r="RNY36" s="1284"/>
      <c r="RNZ36" s="1284"/>
      <c r="ROA36" s="1286"/>
      <c r="ROB36" s="953"/>
      <c r="ROC36" s="1282"/>
      <c r="ROD36" s="1283"/>
      <c r="ROE36" s="1284"/>
      <c r="ROF36" s="1285"/>
      <c r="ROG36" s="1284"/>
      <c r="ROH36" s="1284"/>
      <c r="ROI36" s="1284"/>
      <c r="ROJ36" s="1284"/>
      <c r="ROK36" s="1286"/>
      <c r="ROL36" s="953"/>
      <c r="ROM36" s="1282"/>
      <c r="RON36" s="1283"/>
      <c r="ROO36" s="1284"/>
      <c r="ROP36" s="1285"/>
      <c r="ROQ36" s="1284"/>
      <c r="ROR36" s="1284"/>
      <c r="ROS36" s="1284"/>
      <c r="ROT36" s="1284"/>
      <c r="ROU36" s="1286"/>
      <c r="ROV36" s="953"/>
      <c r="ROW36" s="1282"/>
      <c r="ROX36" s="1283"/>
      <c r="ROY36" s="1284"/>
      <c r="ROZ36" s="1285"/>
      <c r="RPA36" s="1284"/>
      <c r="RPB36" s="1284"/>
      <c r="RPC36" s="1284"/>
      <c r="RPD36" s="1284"/>
      <c r="RPE36" s="1286"/>
      <c r="RPF36" s="953"/>
      <c r="RPG36" s="1282"/>
      <c r="RPH36" s="1283"/>
      <c r="RPI36" s="1284"/>
      <c r="RPJ36" s="1285"/>
      <c r="RPK36" s="1284"/>
      <c r="RPL36" s="1284"/>
      <c r="RPM36" s="1284"/>
      <c r="RPN36" s="1284"/>
      <c r="RPO36" s="1286"/>
      <c r="RPP36" s="953"/>
      <c r="RPQ36" s="1282"/>
      <c r="RPR36" s="1283"/>
      <c r="RPS36" s="1284"/>
      <c r="RPT36" s="1285"/>
      <c r="RPU36" s="1284"/>
      <c r="RPV36" s="1284"/>
      <c r="RPW36" s="1284"/>
      <c r="RPX36" s="1284"/>
      <c r="RPY36" s="1286"/>
      <c r="RPZ36" s="953"/>
      <c r="RQA36" s="1282"/>
      <c r="RQB36" s="1283"/>
      <c r="RQC36" s="1284"/>
      <c r="RQD36" s="1285"/>
      <c r="RQE36" s="1284"/>
      <c r="RQF36" s="1284"/>
      <c r="RQG36" s="1284"/>
      <c r="RQH36" s="1284"/>
      <c r="RQI36" s="1286"/>
      <c r="RQJ36" s="953"/>
      <c r="RQK36" s="1282"/>
      <c r="RQL36" s="1283"/>
      <c r="RQM36" s="1284"/>
      <c r="RQN36" s="1285"/>
      <c r="RQO36" s="1284"/>
      <c r="RQP36" s="1284"/>
      <c r="RQQ36" s="1284"/>
      <c r="RQR36" s="1284"/>
      <c r="RQS36" s="1286"/>
      <c r="RQT36" s="953"/>
      <c r="RQU36" s="1282"/>
      <c r="RQV36" s="1283"/>
      <c r="RQW36" s="1284"/>
      <c r="RQX36" s="1285"/>
      <c r="RQY36" s="1284"/>
      <c r="RQZ36" s="1284"/>
      <c r="RRA36" s="1284"/>
      <c r="RRB36" s="1284"/>
      <c r="RRC36" s="1286"/>
      <c r="RRD36" s="953"/>
      <c r="RRE36" s="1282"/>
      <c r="RRF36" s="1283"/>
      <c r="RRG36" s="1284"/>
      <c r="RRH36" s="1285"/>
      <c r="RRI36" s="1284"/>
      <c r="RRJ36" s="1284"/>
      <c r="RRK36" s="1284"/>
      <c r="RRL36" s="1284"/>
      <c r="RRM36" s="1286"/>
      <c r="RRN36" s="953"/>
      <c r="RRO36" s="1282"/>
      <c r="RRP36" s="1283"/>
      <c r="RRQ36" s="1284"/>
      <c r="RRR36" s="1285"/>
      <c r="RRS36" s="1284"/>
      <c r="RRT36" s="1284"/>
      <c r="RRU36" s="1284"/>
      <c r="RRV36" s="1284"/>
      <c r="RRW36" s="1286"/>
      <c r="RRX36" s="953"/>
      <c r="RRY36" s="1282"/>
      <c r="RRZ36" s="1283"/>
      <c r="RSA36" s="1284"/>
      <c r="RSB36" s="1285"/>
      <c r="RSC36" s="1284"/>
      <c r="RSD36" s="1284"/>
      <c r="RSE36" s="1284"/>
      <c r="RSF36" s="1284"/>
      <c r="RSG36" s="1286"/>
      <c r="RSH36" s="953"/>
      <c r="RSI36" s="1282"/>
      <c r="RSJ36" s="1283"/>
      <c r="RSK36" s="1284"/>
      <c r="RSL36" s="1285"/>
      <c r="RSM36" s="1284"/>
      <c r="RSN36" s="1284"/>
      <c r="RSO36" s="1284"/>
      <c r="RSP36" s="1284"/>
      <c r="RSQ36" s="1286"/>
      <c r="RSR36" s="953"/>
      <c r="RSS36" s="1282"/>
      <c r="RST36" s="1283"/>
      <c r="RSU36" s="1284"/>
      <c r="RSV36" s="1285"/>
      <c r="RSW36" s="1284"/>
      <c r="RSX36" s="1284"/>
      <c r="RSY36" s="1284"/>
      <c r="RSZ36" s="1284"/>
      <c r="RTA36" s="1286"/>
      <c r="RTB36" s="953"/>
      <c r="RTC36" s="1282"/>
      <c r="RTD36" s="1283"/>
      <c r="RTE36" s="1284"/>
      <c r="RTF36" s="1285"/>
      <c r="RTG36" s="1284"/>
      <c r="RTH36" s="1284"/>
      <c r="RTI36" s="1284"/>
      <c r="RTJ36" s="1284"/>
      <c r="RTK36" s="1286"/>
      <c r="RTL36" s="953"/>
      <c r="RTM36" s="1282"/>
      <c r="RTN36" s="1283"/>
      <c r="RTO36" s="1284"/>
      <c r="RTP36" s="1285"/>
      <c r="RTQ36" s="1284"/>
      <c r="RTR36" s="1284"/>
      <c r="RTS36" s="1284"/>
      <c r="RTT36" s="1284"/>
      <c r="RTU36" s="1286"/>
      <c r="RTV36" s="953"/>
      <c r="RTW36" s="1282"/>
      <c r="RTX36" s="1283"/>
      <c r="RTY36" s="1284"/>
      <c r="RTZ36" s="1285"/>
      <c r="RUA36" s="1284"/>
      <c r="RUB36" s="1284"/>
      <c r="RUC36" s="1284"/>
      <c r="RUD36" s="1284"/>
      <c r="RUE36" s="1286"/>
      <c r="RUF36" s="953"/>
      <c r="RUG36" s="1282"/>
      <c r="RUH36" s="1283"/>
      <c r="RUI36" s="1284"/>
      <c r="RUJ36" s="1285"/>
      <c r="RUK36" s="1284"/>
      <c r="RUL36" s="1284"/>
      <c r="RUM36" s="1284"/>
      <c r="RUN36" s="1284"/>
      <c r="RUO36" s="1286"/>
      <c r="RUP36" s="953"/>
      <c r="RUQ36" s="1282"/>
      <c r="RUR36" s="1283"/>
      <c r="RUS36" s="1284"/>
      <c r="RUT36" s="1285"/>
      <c r="RUU36" s="1284"/>
      <c r="RUV36" s="1284"/>
      <c r="RUW36" s="1284"/>
      <c r="RUX36" s="1284"/>
      <c r="RUY36" s="1286"/>
      <c r="RUZ36" s="953"/>
      <c r="RVA36" s="1282"/>
      <c r="RVB36" s="1283"/>
      <c r="RVC36" s="1284"/>
      <c r="RVD36" s="1285"/>
      <c r="RVE36" s="1284"/>
      <c r="RVF36" s="1284"/>
      <c r="RVG36" s="1284"/>
      <c r="RVH36" s="1284"/>
      <c r="RVI36" s="1286"/>
      <c r="RVJ36" s="953"/>
      <c r="RVK36" s="1282"/>
      <c r="RVL36" s="1283"/>
      <c r="RVM36" s="1284"/>
      <c r="RVN36" s="1285"/>
      <c r="RVO36" s="1284"/>
      <c r="RVP36" s="1284"/>
      <c r="RVQ36" s="1284"/>
      <c r="RVR36" s="1284"/>
      <c r="RVS36" s="1286"/>
      <c r="RVT36" s="953"/>
      <c r="RVU36" s="1282"/>
      <c r="RVV36" s="1283"/>
      <c r="RVW36" s="1284"/>
      <c r="RVX36" s="1285"/>
      <c r="RVY36" s="1284"/>
      <c r="RVZ36" s="1284"/>
      <c r="RWA36" s="1284"/>
      <c r="RWB36" s="1284"/>
      <c r="RWC36" s="1286"/>
      <c r="RWD36" s="953"/>
      <c r="RWE36" s="1282"/>
      <c r="RWF36" s="1283"/>
      <c r="RWG36" s="1284"/>
      <c r="RWH36" s="1285"/>
      <c r="RWI36" s="1284"/>
      <c r="RWJ36" s="1284"/>
      <c r="RWK36" s="1284"/>
      <c r="RWL36" s="1284"/>
      <c r="RWM36" s="1286"/>
      <c r="RWN36" s="953"/>
      <c r="RWO36" s="1282"/>
      <c r="RWP36" s="1283"/>
      <c r="RWQ36" s="1284"/>
      <c r="RWR36" s="1285"/>
      <c r="RWS36" s="1284"/>
      <c r="RWT36" s="1284"/>
      <c r="RWU36" s="1284"/>
      <c r="RWV36" s="1284"/>
      <c r="RWW36" s="1286"/>
      <c r="RWX36" s="953"/>
      <c r="RWY36" s="1282"/>
      <c r="RWZ36" s="1283"/>
      <c r="RXA36" s="1284"/>
      <c r="RXB36" s="1285"/>
      <c r="RXC36" s="1284"/>
      <c r="RXD36" s="1284"/>
      <c r="RXE36" s="1284"/>
      <c r="RXF36" s="1284"/>
      <c r="RXG36" s="1286"/>
      <c r="RXH36" s="953"/>
      <c r="RXI36" s="1282"/>
      <c r="RXJ36" s="1283"/>
      <c r="RXK36" s="1284"/>
      <c r="RXL36" s="1285"/>
      <c r="RXM36" s="1284"/>
      <c r="RXN36" s="1284"/>
      <c r="RXO36" s="1284"/>
      <c r="RXP36" s="1284"/>
      <c r="RXQ36" s="1286"/>
      <c r="RXR36" s="953"/>
      <c r="RXS36" s="1282"/>
      <c r="RXT36" s="1283"/>
      <c r="RXU36" s="1284"/>
      <c r="RXV36" s="1285"/>
      <c r="RXW36" s="1284"/>
      <c r="RXX36" s="1284"/>
      <c r="RXY36" s="1284"/>
      <c r="RXZ36" s="1284"/>
      <c r="RYA36" s="1286"/>
      <c r="RYB36" s="953"/>
      <c r="RYC36" s="1282"/>
      <c r="RYD36" s="1283"/>
      <c r="RYE36" s="1284"/>
      <c r="RYF36" s="1285"/>
      <c r="RYG36" s="1284"/>
      <c r="RYH36" s="1284"/>
      <c r="RYI36" s="1284"/>
      <c r="RYJ36" s="1284"/>
      <c r="RYK36" s="1286"/>
      <c r="RYL36" s="953"/>
      <c r="RYM36" s="1282"/>
      <c r="RYN36" s="1283"/>
      <c r="RYO36" s="1284"/>
      <c r="RYP36" s="1285"/>
      <c r="RYQ36" s="1284"/>
      <c r="RYR36" s="1284"/>
      <c r="RYS36" s="1284"/>
      <c r="RYT36" s="1284"/>
      <c r="RYU36" s="1286"/>
      <c r="RYV36" s="953"/>
      <c r="RYW36" s="1282"/>
      <c r="RYX36" s="1283"/>
      <c r="RYY36" s="1284"/>
      <c r="RYZ36" s="1285"/>
      <c r="RZA36" s="1284"/>
      <c r="RZB36" s="1284"/>
      <c r="RZC36" s="1284"/>
      <c r="RZD36" s="1284"/>
      <c r="RZE36" s="1286"/>
      <c r="RZF36" s="953"/>
      <c r="RZG36" s="1282"/>
      <c r="RZH36" s="1283"/>
      <c r="RZI36" s="1284"/>
      <c r="RZJ36" s="1285"/>
      <c r="RZK36" s="1284"/>
      <c r="RZL36" s="1284"/>
      <c r="RZM36" s="1284"/>
      <c r="RZN36" s="1284"/>
      <c r="RZO36" s="1286"/>
      <c r="RZP36" s="953"/>
      <c r="RZQ36" s="1282"/>
      <c r="RZR36" s="1283"/>
      <c r="RZS36" s="1284"/>
      <c r="RZT36" s="1285"/>
      <c r="RZU36" s="1284"/>
      <c r="RZV36" s="1284"/>
      <c r="RZW36" s="1284"/>
      <c r="RZX36" s="1284"/>
      <c r="RZY36" s="1286"/>
      <c r="RZZ36" s="953"/>
      <c r="SAA36" s="1282"/>
      <c r="SAB36" s="1283"/>
      <c r="SAC36" s="1284"/>
      <c r="SAD36" s="1285"/>
      <c r="SAE36" s="1284"/>
      <c r="SAF36" s="1284"/>
      <c r="SAG36" s="1284"/>
      <c r="SAH36" s="1284"/>
      <c r="SAI36" s="1286"/>
      <c r="SAJ36" s="953"/>
      <c r="SAK36" s="1282"/>
      <c r="SAL36" s="1283"/>
      <c r="SAM36" s="1284"/>
      <c r="SAN36" s="1285"/>
      <c r="SAO36" s="1284"/>
      <c r="SAP36" s="1284"/>
      <c r="SAQ36" s="1284"/>
      <c r="SAR36" s="1284"/>
      <c r="SAS36" s="1286"/>
      <c r="SAT36" s="953"/>
      <c r="SAU36" s="1282"/>
      <c r="SAV36" s="1283"/>
      <c r="SAW36" s="1284"/>
      <c r="SAX36" s="1285"/>
      <c r="SAY36" s="1284"/>
      <c r="SAZ36" s="1284"/>
      <c r="SBA36" s="1284"/>
      <c r="SBB36" s="1284"/>
      <c r="SBC36" s="1286"/>
      <c r="SBD36" s="953"/>
      <c r="SBE36" s="1282"/>
      <c r="SBF36" s="1283"/>
      <c r="SBG36" s="1284"/>
      <c r="SBH36" s="1285"/>
      <c r="SBI36" s="1284"/>
      <c r="SBJ36" s="1284"/>
      <c r="SBK36" s="1284"/>
      <c r="SBL36" s="1284"/>
      <c r="SBM36" s="1286"/>
      <c r="SBN36" s="953"/>
      <c r="SBO36" s="1282"/>
      <c r="SBP36" s="1283"/>
      <c r="SBQ36" s="1284"/>
      <c r="SBR36" s="1285"/>
      <c r="SBS36" s="1284"/>
      <c r="SBT36" s="1284"/>
      <c r="SBU36" s="1284"/>
      <c r="SBV36" s="1284"/>
      <c r="SBW36" s="1286"/>
      <c r="SBX36" s="953"/>
      <c r="SBY36" s="1282"/>
      <c r="SBZ36" s="1283"/>
      <c r="SCA36" s="1284"/>
      <c r="SCB36" s="1285"/>
      <c r="SCC36" s="1284"/>
      <c r="SCD36" s="1284"/>
      <c r="SCE36" s="1284"/>
      <c r="SCF36" s="1284"/>
      <c r="SCG36" s="1286"/>
      <c r="SCH36" s="953"/>
      <c r="SCI36" s="1282"/>
      <c r="SCJ36" s="1283"/>
      <c r="SCK36" s="1284"/>
      <c r="SCL36" s="1285"/>
      <c r="SCM36" s="1284"/>
      <c r="SCN36" s="1284"/>
      <c r="SCO36" s="1284"/>
      <c r="SCP36" s="1284"/>
      <c r="SCQ36" s="1286"/>
      <c r="SCR36" s="953"/>
      <c r="SCS36" s="1282"/>
      <c r="SCT36" s="1283"/>
      <c r="SCU36" s="1284"/>
      <c r="SCV36" s="1285"/>
      <c r="SCW36" s="1284"/>
      <c r="SCX36" s="1284"/>
      <c r="SCY36" s="1284"/>
      <c r="SCZ36" s="1284"/>
      <c r="SDA36" s="1286"/>
      <c r="SDB36" s="953"/>
      <c r="SDC36" s="1282"/>
      <c r="SDD36" s="1283"/>
      <c r="SDE36" s="1284"/>
      <c r="SDF36" s="1285"/>
      <c r="SDG36" s="1284"/>
      <c r="SDH36" s="1284"/>
      <c r="SDI36" s="1284"/>
      <c r="SDJ36" s="1284"/>
      <c r="SDK36" s="1286"/>
      <c r="SDL36" s="953"/>
      <c r="SDM36" s="1282"/>
      <c r="SDN36" s="1283"/>
      <c r="SDO36" s="1284"/>
      <c r="SDP36" s="1285"/>
      <c r="SDQ36" s="1284"/>
      <c r="SDR36" s="1284"/>
      <c r="SDS36" s="1284"/>
      <c r="SDT36" s="1284"/>
      <c r="SDU36" s="1286"/>
      <c r="SDV36" s="953"/>
      <c r="SDW36" s="1282"/>
      <c r="SDX36" s="1283"/>
      <c r="SDY36" s="1284"/>
      <c r="SDZ36" s="1285"/>
      <c r="SEA36" s="1284"/>
      <c r="SEB36" s="1284"/>
      <c r="SEC36" s="1284"/>
      <c r="SED36" s="1284"/>
      <c r="SEE36" s="1286"/>
      <c r="SEF36" s="953"/>
      <c r="SEG36" s="1282"/>
      <c r="SEH36" s="1283"/>
      <c r="SEI36" s="1284"/>
      <c r="SEJ36" s="1285"/>
      <c r="SEK36" s="1284"/>
      <c r="SEL36" s="1284"/>
      <c r="SEM36" s="1284"/>
      <c r="SEN36" s="1284"/>
      <c r="SEO36" s="1286"/>
      <c r="SEP36" s="953"/>
      <c r="SEQ36" s="1282"/>
      <c r="SER36" s="1283"/>
      <c r="SES36" s="1284"/>
      <c r="SET36" s="1285"/>
      <c r="SEU36" s="1284"/>
      <c r="SEV36" s="1284"/>
      <c r="SEW36" s="1284"/>
      <c r="SEX36" s="1284"/>
      <c r="SEY36" s="1286"/>
      <c r="SEZ36" s="953"/>
      <c r="SFA36" s="1282"/>
      <c r="SFB36" s="1283"/>
      <c r="SFC36" s="1284"/>
      <c r="SFD36" s="1285"/>
      <c r="SFE36" s="1284"/>
      <c r="SFF36" s="1284"/>
      <c r="SFG36" s="1284"/>
      <c r="SFH36" s="1284"/>
      <c r="SFI36" s="1286"/>
      <c r="SFJ36" s="953"/>
      <c r="SFK36" s="1282"/>
      <c r="SFL36" s="1283"/>
      <c r="SFM36" s="1284"/>
      <c r="SFN36" s="1285"/>
      <c r="SFO36" s="1284"/>
      <c r="SFP36" s="1284"/>
      <c r="SFQ36" s="1284"/>
      <c r="SFR36" s="1284"/>
      <c r="SFS36" s="1286"/>
      <c r="SFT36" s="953"/>
      <c r="SFU36" s="1282"/>
      <c r="SFV36" s="1283"/>
      <c r="SFW36" s="1284"/>
      <c r="SFX36" s="1285"/>
      <c r="SFY36" s="1284"/>
      <c r="SFZ36" s="1284"/>
      <c r="SGA36" s="1284"/>
      <c r="SGB36" s="1284"/>
      <c r="SGC36" s="1286"/>
      <c r="SGD36" s="953"/>
      <c r="SGE36" s="1282"/>
      <c r="SGF36" s="1283"/>
      <c r="SGG36" s="1284"/>
      <c r="SGH36" s="1285"/>
      <c r="SGI36" s="1284"/>
      <c r="SGJ36" s="1284"/>
      <c r="SGK36" s="1284"/>
      <c r="SGL36" s="1284"/>
      <c r="SGM36" s="1286"/>
      <c r="SGN36" s="953"/>
      <c r="SGO36" s="1282"/>
      <c r="SGP36" s="1283"/>
      <c r="SGQ36" s="1284"/>
      <c r="SGR36" s="1285"/>
      <c r="SGS36" s="1284"/>
      <c r="SGT36" s="1284"/>
      <c r="SGU36" s="1284"/>
      <c r="SGV36" s="1284"/>
      <c r="SGW36" s="1286"/>
      <c r="SGX36" s="953"/>
      <c r="SGY36" s="1282"/>
      <c r="SGZ36" s="1283"/>
      <c r="SHA36" s="1284"/>
      <c r="SHB36" s="1285"/>
      <c r="SHC36" s="1284"/>
      <c r="SHD36" s="1284"/>
      <c r="SHE36" s="1284"/>
      <c r="SHF36" s="1284"/>
      <c r="SHG36" s="1286"/>
      <c r="SHH36" s="953"/>
      <c r="SHI36" s="1282"/>
      <c r="SHJ36" s="1283"/>
      <c r="SHK36" s="1284"/>
      <c r="SHL36" s="1285"/>
      <c r="SHM36" s="1284"/>
      <c r="SHN36" s="1284"/>
      <c r="SHO36" s="1284"/>
      <c r="SHP36" s="1284"/>
      <c r="SHQ36" s="1286"/>
      <c r="SHR36" s="953"/>
      <c r="SHS36" s="1282"/>
      <c r="SHT36" s="1283"/>
      <c r="SHU36" s="1284"/>
      <c r="SHV36" s="1285"/>
      <c r="SHW36" s="1284"/>
      <c r="SHX36" s="1284"/>
      <c r="SHY36" s="1284"/>
      <c r="SHZ36" s="1284"/>
      <c r="SIA36" s="1286"/>
      <c r="SIB36" s="953"/>
      <c r="SIC36" s="1282"/>
      <c r="SID36" s="1283"/>
      <c r="SIE36" s="1284"/>
      <c r="SIF36" s="1285"/>
      <c r="SIG36" s="1284"/>
      <c r="SIH36" s="1284"/>
      <c r="SII36" s="1284"/>
      <c r="SIJ36" s="1284"/>
      <c r="SIK36" s="1286"/>
      <c r="SIL36" s="953"/>
      <c r="SIM36" s="1282"/>
      <c r="SIN36" s="1283"/>
      <c r="SIO36" s="1284"/>
      <c r="SIP36" s="1285"/>
      <c r="SIQ36" s="1284"/>
      <c r="SIR36" s="1284"/>
      <c r="SIS36" s="1284"/>
      <c r="SIT36" s="1284"/>
      <c r="SIU36" s="1286"/>
      <c r="SIV36" s="953"/>
      <c r="SIW36" s="1282"/>
      <c r="SIX36" s="1283"/>
      <c r="SIY36" s="1284"/>
      <c r="SIZ36" s="1285"/>
      <c r="SJA36" s="1284"/>
      <c r="SJB36" s="1284"/>
      <c r="SJC36" s="1284"/>
      <c r="SJD36" s="1284"/>
      <c r="SJE36" s="1286"/>
      <c r="SJF36" s="953"/>
      <c r="SJG36" s="1282"/>
      <c r="SJH36" s="1283"/>
      <c r="SJI36" s="1284"/>
      <c r="SJJ36" s="1285"/>
      <c r="SJK36" s="1284"/>
      <c r="SJL36" s="1284"/>
      <c r="SJM36" s="1284"/>
      <c r="SJN36" s="1284"/>
      <c r="SJO36" s="1286"/>
      <c r="SJP36" s="953"/>
      <c r="SJQ36" s="1282"/>
      <c r="SJR36" s="1283"/>
      <c r="SJS36" s="1284"/>
      <c r="SJT36" s="1285"/>
      <c r="SJU36" s="1284"/>
      <c r="SJV36" s="1284"/>
      <c r="SJW36" s="1284"/>
      <c r="SJX36" s="1284"/>
      <c r="SJY36" s="1286"/>
      <c r="SJZ36" s="953"/>
      <c r="SKA36" s="1282"/>
      <c r="SKB36" s="1283"/>
      <c r="SKC36" s="1284"/>
      <c r="SKD36" s="1285"/>
      <c r="SKE36" s="1284"/>
      <c r="SKF36" s="1284"/>
      <c r="SKG36" s="1284"/>
      <c r="SKH36" s="1284"/>
      <c r="SKI36" s="1286"/>
      <c r="SKJ36" s="953"/>
      <c r="SKK36" s="1282"/>
      <c r="SKL36" s="1283"/>
      <c r="SKM36" s="1284"/>
      <c r="SKN36" s="1285"/>
      <c r="SKO36" s="1284"/>
      <c r="SKP36" s="1284"/>
      <c r="SKQ36" s="1284"/>
      <c r="SKR36" s="1284"/>
      <c r="SKS36" s="1286"/>
      <c r="SKT36" s="953"/>
      <c r="SKU36" s="1282"/>
      <c r="SKV36" s="1283"/>
      <c r="SKW36" s="1284"/>
      <c r="SKX36" s="1285"/>
      <c r="SKY36" s="1284"/>
      <c r="SKZ36" s="1284"/>
      <c r="SLA36" s="1284"/>
      <c r="SLB36" s="1284"/>
      <c r="SLC36" s="1286"/>
      <c r="SLD36" s="953"/>
      <c r="SLE36" s="1282"/>
      <c r="SLF36" s="1283"/>
      <c r="SLG36" s="1284"/>
      <c r="SLH36" s="1285"/>
      <c r="SLI36" s="1284"/>
      <c r="SLJ36" s="1284"/>
      <c r="SLK36" s="1284"/>
      <c r="SLL36" s="1284"/>
      <c r="SLM36" s="1286"/>
      <c r="SLN36" s="953"/>
      <c r="SLO36" s="1282"/>
      <c r="SLP36" s="1283"/>
      <c r="SLQ36" s="1284"/>
      <c r="SLR36" s="1285"/>
      <c r="SLS36" s="1284"/>
      <c r="SLT36" s="1284"/>
      <c r="SLU36" s="1284"/>
      <c r="SLV36" s="1284"/>
      <c r="SLW36" s="1286"/>
      <c r="SLX36" s="953"/>
      <c r="SLY36" s="1282"/>
      <c r="SLZ36" s="1283"/>
      <c r="SMA36" s="1284"/>
      <c r="SMB36" s="1285"/>
      <c r="SMC36" s="1284"/>
      <c r="SMD36" s="1284"/>
      <c r="SME36" s="1284"/>
      <c r="SMF36" s="1284"/>
      <c r="SMG36" s="1286"/>
      <c r="SMH36" s="953"/>
      <c r="SMI36" s="1282"/>
      <c r="SMJ36" s="1283"/>
      <c r="SMK36" s="1284"/>
      <c r="SML36" s="1285"/>
      <c r="SMM36" s="1284"/>
      <c r="SMN36" s="1284"/>
      <c r="SMO36" s="1284"/>
      <c r="SMP36" s="1284"/>
      <c r="SMQ36" s="1286"/>
      <c r="SMR36" s="953"/>
      <c r="SMS36" s="1282"/>
      <c r="SMT36" s="1283"/>
      <c r="SMU36" s="1284"/>
      <c r="SMV36" s="1285"/>
      <c r="SMW36" s="1284"/>
      <c r="SMX36" s="1284"/>
      <c r="SMY36" s="1284"/>
      <c r="SMZ36" s="1284"/>
      <c r="SNA36" s="1286"/>
      <c r="SNB36" s="953"/>
      <c r="SNC36" s="1282"/>
      <c r="SND36" s="1283"/>
      <c r="SNE36" s="1284"/>
      <c r="SNF36" s="1285"/>
      <c r="SNG36" s="1284"/>
      <c r="SNH36" s="1284"/>
      <c r="SNI36" s="1284"/>
      <c r="SNJ36" s="1284"/>
      <c r="SNK36" s="1286"/>
      <c r="SNL36" s="953"/>
      <c r="SNM36" s="1282"/>
      <c r="SNN36" s="1283"/>
      <c r="SNO36" s="1284"/>
      <c r="SNP36" s="1285"/>
      <c r="SNQ36" s="1284"/>
      <c r="SNR36" s="1284"/>
      <c r="SNS36" s="1284"/>
      <c r="SNT36" s="1284"/>
      <c r="SNU36" s="1286"/>
      <c r="SNV36" s="953"/>
      <c r="SNW36" s="1282"/>
      <c r="SNX36" s="1283"/>
      <c r="SNY36" s="1284"/>
      <c r="SNZ36" s="1285"/>
      <c r="SOA36" s="1284"/>
      <c r="SOB36" s="1284"/>
      <c r="SOC36" s="1284"/>
      <c r="SOD36" s="1284"/>
      <c r="SOE36" s="1286"/>
      <c r="SOF36" s="953"/>
      <c r="SOG36" s="1282"/>
      <c r="SOH36" s="1283"/>
      <c r="SOI36" s="1284"/>
      <c r="SOJ36" s="1285"/>
      <c r="SOK36" s="1284"/>
      <c r="SOL36" s="1284"/>
      <c r="SOM36" s="1284"/>
      <c r="SON36" s="1284"/>
      <c r="SOO36" s="1286"/>
      <c r="SOP36" s="953"/>
      <c r="SOQ36" s="1282"/>
      <c r="SOR36" s="1283"/>
      <c r="SOS36" s="1284"/>
      <c r="SOT36" s="1285"/>
      <c r="SOU36" s="1284"/>
      <c r="SOV36" s="1284"/>
      <c r="SOW36" s="1284"/>
      <c r="SOX36" s="1284"/>
      <c r="SOY36" s="1286"/>
      <c r="SOZ36" s="953"/>
      <c r="SPA36" s="1282"/>
      <c r="SPB36" s="1283"/>
      <c r="SPC36" s="1284"/>
      <c r="SPD36" s="1285"/>
      <c r="SPE36" s="1284"/>
      <c r="SPF36" s="1284"/>
      <c r="SPG36" s="1284"/>
      <c r="SPH36" s="1284"/>
      <c r="SPI36" s="1286"/>
      <c r="SPJ36" s="953"/>
      <c r="SPK36" s="1282"/>
      <c r="SPL36" s="1283"/>
      <c r="SPM36" s="1284"/>
      <c r="SPN36" s="1285"/>
      <c r="SPO36" s="1284"/>
      <c r="SPP36" s="1284"/>
      <c r="SPQ36" s="1284"/>
      <c r="SPR36" s="1284"/>
      <c r="SPS36" s="1286"/>
      <c r="SPT36" s="953"/>
      <c r="SPU36" s="1282"/>
      <c r="SPV36" s="1283"/>
      <c r="SPW36" s="1284"/>
      <c r="SPX36" s="1285"/>
      <c r="SPY36" s="1284"/>
      <c r="SPZ36" s="1284"/>
      <c r="SQA36" s="1284"/>
      <c r="SQB36" s="1284"/>
      <c r="SQC36" s="1286"/>
      <c r="SQD36" s="953"/>
      <c r="SQE36" s="1282"/>
      <c r="SQF36" s="1283"/>
      <c r="SQG36" s="1284"/>
      <c r="SQH36" s="1285"/>
      <c r="SQI36" s="1284"/>
      <c r="SQJ36" s="1284"/>
      <c r="SQK36" s="1284"/>
      <c r="SQL36" s="1284"/>
      <c r="SQM36" s="1286"/>
      <c r="SQN36" s="953"/>
      <c r="SQO36" s="1282"/>
      <c r="SQP36" s="1283"/>
      <c r="SQQ36" s="1284"/>
      <c r="SQR36" s="1285"/>
      <c r="SQS36" s="1284"/>
      <c r="SQT36" s="1284"/>
      <c r="SQU36" s="1284"/>
      <c r="SQV36" s="1284"/>
      <c r="SQW36" s="1286"/>
      <c r="SQX36" s="953"/>
      <c r="SQY36" s="1282"/>
      <c r="SQZ36" s="1283"/>
      <c r="SRA36" s="1284"/>
      <c r="SRB36" s="1285"/>
      <c r="SRC36" s="1284"/>
      <c r="SRD36" s="1284"/>
      <c r="SRE36" s="1284"/>
      <c r="SRF36" s="1284"/>
      <c r="SRG36" s="1286"/>
      <c r="SRH36" s="953"/>
      <c r="SRI36" s="1282"/>
      <c r="SRJ36" s="1283"/>
      <c r="SRK36" s="1284"/>
      <c r="SRL36" s="1285"/>
      <c r="SRM36" s="1284"/>
      <c r="SRN36" s="1284"/>
      <c r="SRO36" s="1284"/>
      <c r="SRP36" s="1284"/>
      <c r="SRQ36" s="1286"/>
      <c r="SRR36" s="953"/>
      <c r="SRS36" s="1282"/>
      <c r="SRT36" s="1283"/>
      <c r="SRU36" s="1284"/>
      <c r="SRV36" s="1285"/>
      <c r="SRW36" s="1284"/>
      <c r="SRX36" s="1284"/>
      <c r="SRY36" s="1284"/>
      <c r="SRZ36" s="1284"/>
      <c r="SSA36" s="1286"/>
      <c r="SSB36" s="953"/>
      <c r="SSC36" s="1282"/>
      <c r="SSD36" s="1283"/>
      <c r="SSE36" s="1284"/>
      <c r="SSF36" s="1285"/>
      <c r="SSG36" s="1284"/>
      <c r="SSH36" s="1284"/>
      <c r="SSI36" s="1284"/>
      <c r="SSJ36" s="1284"/>
      <c r="SSK36" s="1286"/>
      <c r="SSL36" s="953"/>
      <c r="SSM36" s="1282"/>
      <c r="SSN36" s="1283"/>
      <c r="SSO36" s="1284"/>
      <c r="SSP36" s="1285"/>
      <c r="SSQ36" s="1284"/>
      <c r="SSR36" s="1284"/>
      <c r="SSS36" s="1284"/>
      <c r="SST36" s="1284"/>
      <c r="SSU36" s="1286"/>
      <c r="SSV36" s="953"/>
      <c r="SSW36" s="1282"/>
      <c r="SSX36" s="1283"/>
      <c r="SSY36" s="1284"/>
      <c r="SSZ36" s="1285"/>
      <c r="STA36" s="1284"/>
      <c r="STB36" s="1284"/>
      <c r="STC36" s="1284"/>
      <c r="STD36" s="1284"/>
      <c r="STE36" s="1286"/>
      <c r="STF36" s="953"/>
      <c r="STG36" s="1282"/>
      <c r="STH36" s="1283"/>
      <c r="STI36" s="1284"/>
      <c r="STJ36" s="1285"/>
      <c r="STK36" s="1284"/>
      <c r="STL36" s="1284"/>
      <c r="STM36" s="1284"/>
      <c r="STN36" s="1284"/>
      <c r="STO36" s="1286"/>
      <c r="STP36" s="953"/>
      <c r="STQ36" s="1282"/>
      <c r="STR36" s="1283"/>
      <c r="STS36" s="1284"/>
      <c r="STT36" s="1285"/>
      <c r="STU36" s="1284"/>
      <c r="STV36" s="1284"/>
      <c r="STW36" s="1284"/>
      <c r="STX36" s="1284"/>
      <c r="STY36" s="1286"/>
      <c r="STZ36" s="953"/>
      <c r="SUA36" s="1282"/>
      <c r="SUB36" s="1283"/>
      <c r="SUC36" s="1284"/>
      <c r="SUD36" s="1285"/>
      <c r="SUE36" s="1284"/>
      <c r="SUF36" s="1284"/>
      <c r="SUG36" s="1284"/>
      <c r="SUH36" s="1284"/>
      <c r="SUI36" s="1286"/>
      <c r="SUJ36" s="953"/>
      <c r="SUK36" s="1282"/>
      <c r="SUL36" s="1283"/>
      <c r="SUM36" s="1284"/>
      <c r="SUN36" s="1285"/>
      <c r="SUO36" s="1284"/>
      <c r="SUP36" s="1284"/>
      <c r="SUQ36" s="1284"/>
      <c r="SUR36" s="1284"/>
      <c r="SUS36" s="1286"/>
      <c r="SUT36" s="953"/>
      <c r="SUU36" s="1282"/>
      <c r="SUV36" s="1283"/>
      <c r="SUW36" s="1284"/>
      <c r="SUX36" s="1285"/>
      <c r="SUY36" s="1284"/>
      <c r="SUZ36" s="1284"/>
      <c r="SVA36" s="1284"/>
      <c r="SVB36" s="1284"/>
      <c r="SVC36" s="1286"/>
      <c r="SVD36" s="953"/>
      <c r="SVE36" s="1282"/>
      <c r="SVF36" s="1283"/>
      <c r="SVG36" s="1284"/>
      <c r="SVH36" s="1285"/>
      <c r="SVI36" s="1284"/>
      <c r="SVJ36" s="1284"/>
      <c r="SVK36" s="1284"/>
      <c r="SVL36" s="1284"/>
      <c r="SVM36" s="1286"/>
      <c r="SVN36" s="953"/>
      <c r="SVO36" s="1282"/>
      <c r="SVP36" s="1283"/>
      <c r="SVQ36" s="1284"/>
      <c r="SVR36" s="1285"/>
      <c r="SVS36" s="1284"/>
      <c r="SVT36" s="1284"/>
      <c r="SVU36" s="1284"/>
      <c r="SVV36" s="1284"/>
      <c r="SVW36" s="1286"/>
      <c r="SVX36" s="953"/>
      <c r="SVY36" s="1282"/>
      <c r="SVZ36" s="1283"/>
      <c r="SWA36" s="1284"/>
      <c r="SWB36" s="1285"/>
      <c r="SWC36" s="1284"/>
      <c r="SWD36" s="1284"/>
      <c r="SWE36" s="1284"/>
      <c r="SWF36" s="1284"/>
      <c r="SWG36" s="1286"/>
      <c r="SWH36" s="953"/>
      <c r="SWI36" s="1282"/>
      <c r="SWJ36" s="1283"/>
      <c r="SWK36" s="1284"/>
      <c r="SWL36" s="1285"/>
      <c r="SWM36" s="1284"/>
      <c r="SWN36" s="1284"/>
      <c r="SWO36" s="1284"/>
      <c r="SWP36" s="1284"/>
      <c r="SWQ36" s="1286"/>
      <c r="SWR36" s="953"/>
      <c r="SWS36" s="1282"/>
      <c r="SWT36" s="1283"/>
      <c r="SWU36" s="1284"/>
      <c r="SWV36" s="1285"/>
      <c r="SWW36" s="1284"/>
      <c r="SWX36" s="1284"/>
      <c r="SWY36" s="1284"/>
      <c r="SWZ36" s="1284"/>
      <c r="SXA36" s="1286"/>
      <c r="SXB36" s="953"/>
      <c r="SXC36" s="1282"/>
      <c r="SXD36" s="1283"/>
      <c r="SXE36" s="1284"/>
      <c r="SXF36" s="1285"/>
      <c r="SXG36" s="1284"/>
      <c r="SXH36" s="1284"/>
      <c r="SXI36" s="1284"/>
      <c r="SXJ36" s="1284"/>
      <c r="SXK36" s="1286"/>
      <c r="SXL36" s="953"/>
      <c r="SXM36" s="1282"/>
      <c r="SXN36" s="1283"/>
      <c r="SXO36" s="1284"/>
      <c r="SXP36" s="1285"/>
      <c r="SXQ36" s="1284"/>
      <c r="SXR36" s="1284"/>
      <c r="SXS36" s="1284"/>
      <c r="SXT36" s="1284"/>
      <c r="SXU36" s="1286"/>
      <c r="SXV36" s="953"/>
      <c r="SXW36" s="1282"/>
      <c r="SXX36" s="1283"/>
      <c r="SXY36" s="1284"/>
      <c r="SXZ36" s="1285"/>
      <c r="SYA36" s="1284"/>
      <c r="SYB36" s="1284"/>
      <c r="SYC36" s="1284"/>
      <c r="SYD36" s="1284"/>
      <c r="SYE36" s="1286"/>
      <c r="SYF36" s="953"/>
      <c r="SYG36" s="1282"/>
      <c r="SYH36" s="1283"/>
      <c r="SYI36" s="1284"/>
      <c r="SYJ36" s="1285"/>
      <c r="SYK36" s="1284"/>
      <c r="SYL36" s="1284"/>
      <c r="SYM36" s="1284"/>
      <c r="SYN36" s="1284"/>
      <c r="SYO36" s="1286"/>
      <c r="SYP36" s="953"/>
      <c r="SYQ36" s="1282"/>
      <c r="SYR36" s="1283"/>
      <c r="SYS36" s="1284"/>
      <c r="SYT36" s="1285"/>
      <c r="SYU36" s="1284"/>
      <c r="SYV36" s="1284"/>
      <c r="SYW36" s="1284"/>
      <c r="SYX36" s="1284"/>
      <c r="SYY36" s="1286"/>
      <c r="SYZ36" s="953"/>
      <c r="SZA36" s="1282"/>
      <c r="SZB36" s="1283"/>
      <c r="SZC36" s="1284"/>
      <c r="SZD36" s="1285"/>
      <c r="SZE36" s="1284"/>
      <c r="SZF36" s="1284"/>
      <c r="SZG36" s="1284"/>
      <c r="SZH36" s="1284"/>
      <c r="SZI36" s="1286"/>
      <c r="SZJ36" s="953"/>
      <c r="SZK36" s="1282"/>
      <c r="SZL36" s="1283"/>
      <c r="SZM36" s="1284"/>
      <c r="SZN36" s="1285"/>
      <c r="SZO36" s="1284"/>
      <c r="SZP36" s="1284"/>
      <c r="SZQ36" s="1284"/>
      <c r="SZR36" s="1284"/>
      <c r="SZS36" s="1286"/>
      <c r="SZT36" s="953"/>
      <c r="SZU36" s="1282"/>
      <c r="SZV36" s="1283"/>
      <c r="SZW36" s="1284"/>
      <c r="SZX36" s="1285"/>
      <c r="SZY36" s="1284"/>
      <c r="SZZ36" s="1284"/>
      <c r="TAA36" s="1284"/>
      <c r="TAB36" s="1284"/>
      <c r="TAC36" s="1286"/>
      <c r="TAD36" s="953"/>
      <c r="TAE36" s="1282"/>
      <c r="TAF36" s="1283"/>
      <c r="TAG36" s="1284"/>
      <c r="TAH36" s="1285"/>
      <c r="TAI36" s="1284"/>
      <c r="TAJ36" s="1284"/>
      <c r="TAK36" s="1284"/>
      <c r="TAL36" s="1284"/>
      <c r="TAM36" s="1286"/>
      <c r="TAN36" s="953"/>
      <c r="TAO36" s="1282"/>
      <c r="TAP36" s="1283"/>
      <c r="TAQ36" s="1284"/>
      <c r="TAR36" s="1285"/>
      <c r="TAS36" s="1284"/>
      <c r="TAT36" s="1284"/>
      <c r="TAU36" s="1284"/>
      <c r="TAV36" s="1284"/>
      <c r="TAW36" s="1286"/>
      <c r="TAX36" s="953"/>
      <c r="TAY36" s="1282"/>
      <c r="TAZ36" s="1283"/>
      <c r="TBA36" s="1284"/>
      <c r="TBB36" s="1285"/>
      <c r="TBC36" s="1284"/>
      <c r="TBD36" s="1284"/>
      <c r="TBE36" s="1284"/>
      <c r="TBF36" s="1284"/>
      <c r="TBG36" s="1286"/>
      <c r="TBH36" s="953"/>
      <c r="TBI36" s="1282"/>
      <c r="TBJ36" s="1283"/>
      <c r="TBK36" s="1284"/>
      <c r="TBL36" s="1285"/>
      <c r="TBM36" s="1284"/>
      <c r="TBN36" s="1284"/>
      <c r="TBO36" s="1284"/>
      <c r="TBP36" s="1284"/>
      <c r="TBQ36" s="1286"/>
      <c r="TBR36" s="953"/>
      <c r="TBS36" s="1282"/>
      <c r="TBT36" s="1283"/>
      <c r="TBU36" s="1284"/>
      <c r="TBV36" s="1285"/>
      <c r="TBW36" s="1284"/>
      <c r="TBX36" s="1284"/>
      <c r="TBY36" s="1284"/>
      <c r="TBZ36" s="1284"/>
      <c r="TCA36" s="1286"/>
      <c r="TCB36" s="953"/>
      <c r="TCC36" s="1282"/>
      <c r="TCD36" s="1283"/>
      <c r="TCE36" s="1284"/>
      <c r="TCF36" s="1285"/>
      <c r="TCG36" s="1284"/>
      <c r="TCH36" s="1284"/>
      <c r="TCI36" s="1284"/>
      <c r="TCJ36" s="1284"/>
      <c r="TCK36" s="1286"/>
      <c r="TCL36" s="953"/>
      <c r="TCM36" s="1282"/>
      <c r="TCN36" s="1283"/>
      <c r="TCO36" s="1284"/>
      <c r="TCP36" s="1285"/>
      <c r="TCQ36" s="1284"/>
      <c r="TCR36" s="1284"/>
      <c r="TCS36" s="1284"/>
      <c r="TCT36" s="1284"/>
      <c r="TCU36" s="1286"/>
      <c r="TCV36" s="953"/>
      <c r="TCW36" s="1282"/>
      <c r="TCX36" s="1283"/>
      <c r="TCY36" s="1284"/>
      <c r="TCZ36" s="1285"/>
      <c r="TDA36" s="1284"/>
      <c r="TDB36" s="1284"/>
      <c r="TDC36" s="1284"/>
      <c r="TDD36" s="1284"/>
      <c r="TDE36" s="1286"/>
      <c r="TDF36" s="953"/>
      <c r="TDG36" s="1282"/>
      <c r="TDH36" s="1283"/>
      <c r="TDI36" s="1284"/>
      <c r="TDJ36" s="1285"/>
      <c r="TDK36" s="1284"/>
      <c r="TDL36" s="1284"/>
      <c r="TDM36" s="1284"/>
      <c r="TDN36" s="1284"/>
      <c r="TDO36" s="1286"/>
      <c r="TDP36" s="953"/>
      <c r="TDQ36" s="1282"/>
      <c r="TDR36" s="1283"/>
      <c r="TDS36" s="1284"/>
      <c r="TDT36" s="1285"/>
      <c r="TDU36" s="1284"/>
      <c r="TDV36" s="1284"/>
      <c r="TDW36" s="1284"/>
      <c r="TDX36" s="1284"/>
      <c r="TDY36" s="1286"/>
      <c r="TDZ36" s="953"/>
      <c r="TEA36" s="1282"/>
      <c r="TEB36" s="1283"/>
      <c r="TEC36" s="1284"/>
      <c r="TED36" s="1285"/>
      <c r="TEE36" s="1284"/>
      <c r="TEF36" s="1284"/>
      <c r="TEG36" s="1284"/>
      <c r="TEH36" s="1284"/>
      <c r="TEI36" s="1286"/>
      <c r="TEJ36" s="953"/>
      <c r="TEK36" s="1282"/>
      <c r="TEL36" s="1283"/>
      <c r="TEM36" s="1284"/>
      <c r="TEN36" s="1285"/>
      <c r="TEO36" s="1284"/>
      <c r="TEP36" s="1284"/>
      <c r="TEQ36" s="1284"/>
      <c r="TER36" s="1284"/>
      <c r="TES36" s="1286"/>
      <c r="TET36" s="953"/>
      <c r="TEU36" s="1282"/>
      <c r="TEV36" s="1283"/>
      <c r="TEW36" s="1284"/>
      <c r="TEX36" s="1285"/>
      <c r="TEY36" s="1284"/>
      <c r="TEZ36" s="1284"/>
      <c r="TFA36" s="1284"/>
      <c r="TFB36" s="1284"/>
      <c r="TFC36" s="1286"/>
      <c r="TFD36" s="953"/>
      <c r="TFE36" s="1282"/>
      <c r="TFF36" s="1283"/>
      <c r="TFG36" s="1284"/>
      <c r="TFH36" s="1285"/>
      <c r="TFI36" s="1284"/>
      <c r="TFJ36" s="1284"/>
      <c r="TFK36" s="1284"/>
      <c r="TFL36" s="1284"/>
      <c r="TFM36" s="1286"/>
      <c r="TFN36" s="953"/>
      <c r="TFO36" s="1282"/>
      <c r="TFP36" s="1283"/>
      <c r="TFQ36" s="1284"/>
      <c r="TFR36" s="1285"/>
      <c r="TFS36" s="1284"/>
      <c r="TFT36" s="1284"/>
      <c r="TFU36" s="1284"/>
      <c r="TFV36" s="1284"/>
      <c r="TFW36" s="1286"/>
      <c r="TFX36" s="953"/>
      <c r="TFY36" s="1282"/>
      <c r="TFZ36" s="1283"/>
      <c r="TGA36" s="1284"/>
      <c r="TGB36" s="1285"/>
      <c r="TGC36" s="1284"/>
      <c r="TGD36" s="1284"/>
      <c r="TGE36" s="1284"/>
      <c r="TGF36" s="1284"/>
      <c r="TGG36" s="1286"/>
      <c r="TGH36" s="953"/>
      <c r="TGI36" s="1282"/>
      <c r="TGJ36" s="1283"/>
      <c r="TGK36" s="1284"/>
      <c r="TGL36" s="1285"/>
      <c r="TGM36" s="1284"/>
      <c r="TGN36" s="1284"/>
      <c r="TGO36" s="1284"/>
      <c r="TGP36" s="1284"/>
      <c r="TGQ36" s="1286"/>
      <c r="TGR36" s="953"/>
      <c r="TGS36" s="1282"/>
      <c r="TGT36" s="1283"/>
      <c r="TGU36" s="1284"/>
      <c r="TGV36" s="1285"/>
      <c r="TGW36" s="1284"/>
      <c r="TGX36" s="1284"/>
      <c r="TGY36" s="1284"/>
      <c r="TGZ36" s="1284"/>
      <c r="THA36" s="1286"/>
      <c r="THB36" s="953"/>
      <c r="THC36" s="1282"/>
      <c r="THD36" s="1283"/>
      <c r="THE36" s="1284"/>
      <c r="THF36" s="1285"/>
      <c r="THG36" s="1284"/>
      <c r="THH36" s="1284"/>
      <c r="THI36" s="1284"/>
      <c r="THJ36" s="1284"/>
      <c r="THK36" s="1286"/>
      <c r="THL36" s="953"/>
      <c r="THM36" s="1282"/>
      <c r="THN36" s="1283"/>
      <c r="THO36" s="1284"/>
      <c r="THP36" s="1285"/>
      <c r="THQ36" s="1284"/>
      <c r="THR36" s="1284"/>
      <c r="THS36" s="1284"/>
      <c r="THT36" s="1284"/>
      <c r="THU36" s="1286"/>
      <c r="THV36" s="953"/>
      <c r="THW36" s="1282"/>
      <c r="THX36" s="1283"/>
      <c r="THY36" s="1284"/>
      <c r="THZ36" s="1285"/>
      <c r="TIA36" s="1284"/>
      <c r="TIB36" s="1284"/>
      <c r="TIC36" s="1284"/>
      <c r="TID36" s="1284"/>
      <c r="TIE36" s="1286"/>
      <c r="TIF36" s="953"/>
      <c r="TIG36" s="1282"/>
      <c r="TIH36" s="1283"/>
      <c r="TII36" s="1284"/>
      <c r="TIJ36" s="1285"/>
      <c r="TIK36" s="1284"/>
      <c r="TIL36" s="1284"/>
      <c r="TIM36" s="1284"/>
      <c r="TIN36" s="1284"/>
      <c r="TIO36" s="1286"/>
      <c r="TIP36" s="953"/>
      <c r="TIQ36" s="1282"/>
      <c r="TIR36" s="1283"/>
      <c r="TIS36" s="1284"/>
      <c r="TIT36" s="1285"/>
      <c r="TIU36" s="1284"/>
      <c r="TIV36" s="1284"/>
      <c r="TIW36" s="1284"/>
      <c r="TIX36" s="1284"/>
      <c r="TIY36" s="1286"/>
      <c r="TIZ36" s="953"/>
      <c r="TJA36" s="1282"/>
      <c r="TJB36" s="1283"/>
      <c r="TJC36" s="1284"/>
      <c r="TJD36" s="1285"/>
      <c r="TJE36" s="1284"/>
      <c r="TJF36" s="1284"/>
      <c r="TJG36" s="1284"/>
      <c r="TJH36" s="1284"/>
      <c r="TJI36" s="1286"/>
      <c r="TJJ36" s="953"/>
      <c r="TJK36" s="1282"/>
      <c r="TJL36" s="1283"/>
      <c r="TJM36" s="1284"/>
      <c r="TJN36" s="1285"/>
      <c r="TJO36" s="1284"/>
      <c r="TJP36" s="1284"/>
      <c r="TJQ36" s="1284"/>
      <c r="TJR36" s="1284"/>
      <c r="TJS36" s="1286"/>
      <c r="TJT36" s="953"/>
      <c r="TJU36" s="1282"/>
      <c r="TJV36" s="1283"/>
      <c r="TJW36" s="1284"/>
      <c r="TJX36" s="1285"/>
      <c r="TJY36" s="1284"/>
      <c r="TJZ36" s="1284"/>
      <c r="TKA36" s="1284"/>
      <c r="TKB36" s="1284"/>
      <c r="TKC36" s="1286"/>
      <c r="TKD36" s="953"/>
      <c r="TKE36" s="1282"/>
      <c r="TKF36" s="1283"/>
      <c r="TKG36" s="1284"/>
      <c r="TKH36" s="1285"/>
      <c r="TKI36" s="1284"/>
      <c r="TKJ36" s="1284"/>
      <c r="TKK36" s="1284"/>
      <c r="TKL36" s="1284"/>
      <c r="TKM36" s="1286"/>
      <c r="TKN36" s="953"/>
      <c r="TKO36" s="1282"/>
      <c r="TKP36" s="1283"/>
      <c r="TKQ36" s="1284"/>
      <c r="TKR36" s="1285"/>
      <c r="TKS36" s="1284"/>
      <c r="TKT36" s="1284"/>
      <c r="TKU36" s="1284"/>
      <c r="TKV36" s="1284"/>
      <c r="TKW36" s="1286"/>
      <c r="TKX36" s="953"/>
      <c r="TKY36" s="1282"/>
      <c r="TKZ36" s="1283"/>
      <c r="TLA36" s="1284"/>
      <c r="TLB36" s="1285"/>
      <c r="TLC36" s="1284"/>
      <c r="TLD36" s="1284"/>
      <c r="TLE36" s="1284"/>
      <c r="TLF36" s="1284"/>
      <c r="TLG36" s="1286"/>
      <c r="TLH36" s="953"/>
      <c r="TLI36" s="1282"/>
      <c r="TLJ36" s="1283"/>
      <c r="TLK36" s="1284"/>
      <c r="TLL36" s="1285"/>
      <c r="TLM36" s="1284"/>
      <c r="TLN36" s="1284"/>
      <c r="TLO36" s="1284"/>
      <c r="TLP36" s="1284"/>
      <c r="TLQ36" s="1286"/>
      <c r="TLR36" s="953"/>
      <c r="TLS36" s="1282"/>
      <c r="TLT36" s="1283"/>
      <c r="TLU36" s="1284"/>
      <c r="TLV36" s="1285"/>
      <c r="TLW36" s="1284"/>
      <c r="TLX36" s="1284"/>
      <c r="TLY36" s="1284"/>
      <c r="TLZ36" s="1284"/>
      <c r="TMA36" s="1286"/>
      <c r="TMB36" s="953"/>
      <c r="TMC36" s="1282"/>
      <c r="TMD36" s="1283"/>
      <c r="TME36" s="1284"/>
      <c r="TMF36" s="1285"/>
      <c r="TMG36" s="1284"/>
      <c r="TMH36" s="1284"/>
      <c r="TMI36" s="1284"/>
      <c r="TMJ36" s="1284"/>
      <c r="TMK36" s="1286"/>
      <c r="TML36" s="953"/>
      <c r="TMM36" s="1282"/>
      <c r="TMN36" s="1283"/>
      <c r="TMO36" s="1284"/>
      <c r="TMP36" s="1285"/>
      <c r="TMQ36" s="1284"/>
      <c r="TMR36" s="1284"/>
      <c r="TMS36" s="1284"/>
      <c r="TMT36" s="1284"/>
      <c r="TMU36" s="1286"/>
      <c r="TMV36" s="953"/>
      <c r="TMW36" s="1282"/>
      <c r="TMX36" s="1283"/>
      <c r="TMY36" s="1284"/>
      <c r="TMZ36" s="1285"/>
      <c r="TNA36" s="1284"/>
      <c r="TNB36" s="1284"/>
      <c r="TNC36" s="1284"/>
      <c r="TND36" s="1284"/>
      <c r="TNE36" s="1286"/>
      <c r="TNF36" s="953"/>
      <c r="TNG36" s="1282"/>
      <c r="TNH36" s="1283"/>
      <c r="TNI36" s="1284"/>
      <c r="TNJ36" s="1285"/>
      <c r="TNK36" s="1284"/>
      <c r="TNL36" s="1284"/>
      <c r="TNM36" s="1284"/>
      <c r="TNN36" s="1284"/>
      <c r="TNO36" s="1286"/>
      <c r="TNP36" s="953"/>
      <c r="TNQ36" s="1282"/>
      <c r="TNR36" s="1283"/>
      <c r="TNS36" s="1284"/>
      <c r="TNT36" s="1285"/>
      <c r="TNU36" s="1284"/>
      <c r="TNV36" s="1284"/>
      <c r="TNW36" s="1284"/>
      <c r="TNX36" s="1284"/>
      <c r="TNY36" s="1286"/>
      <c r="TNZ36" s="953"/>
      <c r="TOA36" s="1282"/>
      <c r="TOB36" s="1283"/>
      <c r="TOC36" s="1284"/>
      <c r="TOD36" s="1285"/>
      <c r="TOE36" s="1284"/>
      <c r="TOF36" s="1284"/>
      <c r="TOG36" s="1284"/>
      <c r="TOH36" s="1284"/>
      <c r="TOI36" s="1286"/>
      <c r="TOJ36" s="953"/>
      <c r="TOK36" s="1282"/>
      <c r="TOL36" s="1283"/>
      <c r="TOM36" s="1284"/>
      <c r="TON36" s="1285"/>
      <c r="TOO36" s="1284"/>
      <c r="TOP36" s="1284"/>
      <c r="TOQ36" s="1284"/>
      <c r="TOR36" s="1284"/>
      <c r="TOS36" s="1286"/>
      <c r="TOT36" s="953"/>
      <c r="TOU36" s="1282"/>
      <c r="TOV36" s="1283"/>
      <c r="TOW36" s="1284"/>
      <c r="TOX36" s="1285"/>
      <c r="TOY36" s="1284"/>
      <c r="TOZ36" s="1284"/>
      <c r="TPA36" s="1284"/>
      <c r="TPB36" s="1284"/>
      <c r="TPC36" s="1286"/>
      <c r="TPD36" s="953"/>
      <c r="TPE36" s="1282"/>
      <c r="TPF36" s="1283"/>
      <c r="TPG36" s="1284"/>
      <c r="TPH36" s="1285"/>
      <c r="TPI36" s="1284"/>
      <c r="TPJ36" s="1284"/>
      <c r="TPK36" s="1284"/>
      <c r="TPL36" s="1284"/>
      <c r="TPM36" s="1286"/>
      <c r="TPN36" s="953"/>
      <c r="TPO36" s="1282"/>
      <c r="TPP36" s="1283"/>
      <c r="TPQ36" s="1284"/>
      <c r="TPR36" s="1285"/>
      <c r="TPS36" s="1284"/>
      <c r="TPT36" s="1284"/>
      <c r="TPU36" s="1284"/>
      <c r="TPV36" s="1284"/>
      <c r="TPW36" s="1286"/>
      <c r="TPX36" s="953"/>
      <c r="TPY36" s="1282"/>
      <c r="TPZ36" s="1283"/>
      <c r="TQA36" s="1284"/>
      <c r="TQB36" s="1285"/>
      <c r="TQC36" s="1284"/>
      <c r="TQD36" s="1284"/>
      <c r="TQE36" s="1284"/>
      <c r="TQF36" s="1284"/>
      <c r="TQG36" s="1286"/>
      <c r="TQH36" s="953"/>
      <c r="TQI36" s="1282"/>
      <c r="TQJ36" s="1283"/>
      <c r="TQK36" s="1284"/>
      <c r="TQL36" s="1285"/>
      <c r="TQM36" s="1284"/>
      <c r="TQN36" s="1284"/>
      <c r="TQO36" s="1284"/>
      <c r="TQP36" s="1284"/>
      <c r="TQQ36" s="1286"/>
      <c r="TQR36" s="953"/>
      <c r="TQS36" s="1282"/>
      <c r="TQT36" s="1283"/>
      <c r="TQU36" s="1284"/>
      <c r="TQV36" s="1285"/>
      <c r="TQW36" s="1284"/>
      <c r="TQX36" s="1284"/>
      <c r="TQY36" s="1284"/>
      <c r="TQZ36" s="1284"/>
      <c r="TRA36" s="1286"/>
      <c r="TRB36" s="953"/>
      <c r="TRC36" s="1282"/>
      <c r="TRD36" s="1283"/>
      <c r="TRE36" s="1284"/>
      <c r="TRF36" s="1285"/>
      <c r="TRG36" s="1284"/>
      <c r="TRH36" s="1284"/>
      <c r="TRI36" s="1284"/>
      <c r="TRJ36" s="1284"/>
      <c r="TRK36" s="1286"/>
      <c r="TRL36" s="953"/>
      <c r="TRM36" s="1282"/>
      <c r="TRN36" s="1283"/>
      <c r="TRO36" s="1284"/>
      <c r="TRP36" s="1285"/>
      <c r="TRQ36" s="1284"/>
      <c r="TRR36" s="1284"/>
      <c r="TRS36" s="1284"/>
      <c r="TRT36" s="1284"/>
      <c r="TRU36" s="1286"/>
      <c r="TRV36" s="953"/>
      <c r="TRW36" s="1282"/>
      <c r="TRX36" s="1283"/>
      <c r="TRY36" s="1284"/>
      <c r="TRZ36" s="1285"/>
      <c r="TSA36" s="1284"/>
      <c r="TSB36" s="1284"/>
      <c r="TSC36" s="1284"/>
      <c r="TSD36" s="1284"/>
      <c r="TSE36" s="1286"/>
      <c r="TSF36" s="953"/>
      <c r="TSG36" s="1282"/>
      <c r="TSH36" s="1283"/>
      <c r="TSI36" s="1284"/>
      <c r="TSJ36" s="1285"/>
      <c r="TSK36" s="1284"/>
      <c r="TSL36" s="1284"/>
      <c r="TSM36" s="1284"/>
      <c r="TSN36" s="1284"/>
      <c r="TSO36" s="1286"/>
      <c r="TSP36" s="953"/>
      <c r="TSQ36" s="1282"/>
      <c r="TSR36" s="1283"/>
      <c r="TSS36" s="1284"/>
      <c r="TST36" s="1285"/>
      <c r="TSU36" s="1284"/>
      <c r="TSV36" s="1284"/>
      <c r="TSW36" s="1284"/>
      <c r="TSX36" s="1284"/>
      <c r="TSY36" s="1286"/>
      <c r="TSZ36" s="953"/>
      <c r="TTA36" s="1282"/>
      <c r="TTB36" s="1283"/>
      <c r="TTC36" s="1284"/>
      <c r="TTD36" s="1285"/>
      <c r="TTE36" s="1284"/>
      <c r="TTF36" s="1284"/>
      <c r="TTG36" s="1284"/>
      <c r="TTH36" s="1284"/>
      <c r="TTI36" s="1286"/>
      <c r="TTJ36" s="953"/>
      <c r="TTK36" s="1282"/>
      <c r="TTL36" s="1283"/>
      <c r="TTM36" s="1284"/>
      <c r="TTN36" s="1285"/>
      <c r="TTO36" s="1284"/>
      <c r="TTP36" s="1284"/>
      <c r="TTQ36" s="1284"/>
      <c r="TTR36" s="1284"/>
      <c r="TTS36" s="1286"/>
      <c r="TTT36" s="953"/>
      <c r="TTU36" s="1282"/>
      <c r="TTV36" s="1283"/>
      <c r="TTW36" s="1284"/>
      <c r="TTX36" s="1285"/>
      <c r="TTY36" s="1284"/>
      <c r="TTZ36" s="1284"/>
      <c r="TUA36" s="1284"/>
      <c r="TUB36" s="1284"/>
      <c r="TUC36" s="1286"/>
      <c r="TUD36" s="953"/>
      <c r="TUE36" s="1282"/>
      <c r="TUF36" s="1283"/>
      <c r="TUG36" s="1284"/>
      <c r="TUH36" s="1285"/>
      <c r="TUI36" s="1284"/>
      <c r="TUJ36" s="1284"/>
      <c r="TUK36" s="1284"/>
      <c r="TUL36" s="1284"/>
      <c r="TUM36" s="1286"/>
      <c r="TUN36" s="953"/>
      <c r="TUO36" s="1282"/>
      <c r="TUP36" s="1283"/>
      <c r="TUQ36" s="1284"/>
      <c r="TUR36" s="1285"/>
      <c r="TUS36" s="1284"/>
      <c r="TUT36" s="1284"/>
      <c r="TUU36" s="1284"/>
      <c r="TUV36" s="1284"/>
      <c r="TUW36" s="1286"/>
      <c r="TUX36" s="953"/>
      <c r="TUY36" s="1282"/>
      <c r="TUZ36" s="1283"/>
      <c r="TVA36" s="1284"/>
      <c r="TVB36" s="1285"/>
      <c r="TVC36" s="1284"/>
      <c r="TVD36" s="1284"/>
      <c r="TVE36" s="1284"/>
      <c r="TVF36" s="1284"/>
      <c r="TVG36" s="1286"/>
      <c r="TVH36" s="953"/>
      <c r="TVI36" s="1282"/>
      <c r="TVJ36" s="1283"/>
      <c r="TVK36" s="1284"/>
      <c r="TVL36" s="1285"/>
      <c r="TVM36" s="1284"/>
      <c r="TVN36" s="1284"/>
      <c r="TVO36" s="1284"/>
      <c r="TVP36" s="1284"/>
      <c r="TVQ36" s="1286"/>
      <c r="TVR36" s="953"/>
      <c r="TVS36" s="1282"/>
      <c r="TVT36" s="1283"/>
      <c r="TVU36" s="1284"/>
      <c r="TVV36" s="1285"/>
      <c r="TVW36" s="1284"/>
      <c r="TVX36" s="1284"/>
      <c r="TVY36" s="1284"/>
      <c r="TVZ36" s="1284"/>
      <c r="TWA36" s="1286"/>
      <c r="TWB36" s="953"/>
      <c r="TWC36" s="1282"/>
      <c r="TWD36" s="1283"/>
      <c r="TWE36" s="1284"/>
      <c r="TWF36" s="1285"/>
      <c r="TWG36" s="1284"/>
      <c r="TWH36" s="1284"/>
      <c r="TWI36" s="1284"/>
      <c r="TWJ36" s="1284"/>
      <c r="TWK36" s="1286"/>
      <c r="TWL36" s="953"/>
      <c r="TWM36" s="1282"/>
      <c r="TWN36" s="1283"/>
      <c r="TWO36" s="1284"/>
      <c r="TWP36" s="1285"/>
      <c r="TWQ36" s="1284"/>
      <c r="TWR36" s="1284"/>
      <c r="TWS36" s="1284"/>
      <c r="TWT36" s="1284"/>
      <c r="TWU36" s="1286"/>
      <c r="TWV36" s="953"/>
      <c r="TWW36" s="1282"/>
      <c r="TWX36" s="1283"/>
      <c r="TWY36" s="1284"/>
      <c r="TWZ36" s="1285"/>
      <c r="TXA36" s="1284"/>
      <c r="TXB36" s="1284"/>
      <c r="TXC36" s="1284"/>
      <c r="TXD36" s="1284"/>
      <c r="TXE36" s="1286"/>
      <c r="TXF36" s="953"/>
      <c r="TXG36" s="1282"/>
      <c r="TXH36" s="1283"/>
      <c r="TXI36" s="1284"/>
      <c r="TXJ36" s="1285"/>
      <c r="TXK36" s="1284"/>
      <c r="TXL36" s="1284"/>
      <c r="TXM36" s="1284"/>
      <c r="TXN36" s="1284"/>
      <c r="TXO36" s="1286"/>
      <c r="TXP36" s="953"/>
      <c r="TXQ36" s="1282"/>
      <c r="TXR36" s="1283"/>
      <c r="TXS36" s="1284"/>
      <c r="TXT36" s="1285"/>
      <c r="TXU36" s="1284"/>
      <c r="TXV36" s="1284"/>
      <c r="TXW36" s="1284"/>
      <c r="TXX36" s="1284"/>
      <c r="TXY36" s="1286"/>
      <c r="TXZ36" s="953"/>
      <c r="TYA36" s="1282"/>
      <c r="TYB36" s="1283"/>
      <c r="TYC36" s="1284"/>
      <c r="TYD36" s="1285"/>
      <c r="TYE36" s="1284"/>
      <c r="TYF36" s="1284"/>
      <c r="TYG36" s="1284"/>
      <c r="TYH36" s="1284"/>
      <c r="TYI36" s="1286"/>
      <c r="TYJ36" s="953"/>
      <c r="TYK36" s="1282"/>
      <c r="TYL36" s="1283"/>
      <c r="TYM36" s="1284"/>
      <c r="TYN36" s="1285"/>
      <c r="TYO36" s="1284"/>
      <c r="TYP36" s="1284"/>
      <c r="TYQ36" s="1284"/>
      <c r="TYR36" s="1284"/>
      <c r="TYS36" s="1286"/>
      <c r="TYT36" s="953"/>
      <c r="TYU36" s="1282"/>
      <c r="TYV36" s="1283"/>
      <c r="TYW36" s="1284"/>
      <c r="TYX36" s="1285"/>
      <c r="TYY36" s="1284"/>
      <c r="TYZ36" s="1284"/>
      <c r="TZA36" s="1284"/>
      <c r="TZB36" s="1284"/>
      <c r="TZC36" s="1286"/>
      <c r="TZD36" s="953"/>
      <c r="TZE36" s="1282"/>
      <c r="TZF36" s="1283"/>
      <c r="TZG36" s="1284"/>
      <c r="TZH36" s="1285"/>
      <c r="TZI36" s="1284"/>
      <c r="TZJ36" s="1284"/>
      <c r="TZK36" s="1284"/>
      <c r="TZL36" s="1284"/>
      <c r="TZM36" s="1286"/>
      <c r="TZN36" s="953"/>
      <c r="TZO36" s="1282"/>
      <c r="TZP36" s="1283"/>
      <c r="TZQ36" s="1284"/>
      <c r="TZR36" s="1285"/>
      <c r="TZS36" s="1284"/>
      <c r="TZT36" s="1284"/>
      <c r="TZU36" s="1284"/>
      <c r="TZV36" s="1284"/>
      <c r="TZW36" s="1286"/>
      <c r="TZX36" s="953"/>
      <c r="TZY36" s="1282"/>
      <c r="TZZ36" s="1283"/>
      <c r="UAA36" s="1284"/>
      <c r="UAB36" s="1285"/>
      <c r="UAC36" s="1284"/>
      <c r="UAD36" s="1284"/>
      <c r="UAE36" s="1284"/>
      <c r="UAF36" s="1284"/>
      <c r="UAG36" s="1286"/>
      <c r="UAH36" s="953"/>
      <c r="UAI36" s="1282"/>
      <c r="UAJ36" s="1283"/>
      <c r="UAK36" s="1284"/>
      <c r="UAL36" s="1285"/>
      <c r="UAM36" s="1284"/>
      <c r="UAN36" s="1284"/>
      <c r="UAO36" s="1284"/>
      <c r="UAP36" s="1284"/>
      <c r="UAQ36" s="1286"/>
      <c r="UAR36" s="953"/>
      <c r="UAS36" s="1282"/>
      <c r="UAT36" s="1283"/>
      <c r="UAU36" s="1284"/>
      <c r="UAV36" s="1285"/>
      <c r="UAW36" s="1284"/>
      <c r="UAX36" s="1284"/>
      <c r="UAY36" s="1284"/>
      <c r="UAZ36" s="1284"/>
      <c r="UBA36" s="1286"/>
      <c r="UBB36" s="953"/>
      <c r="UBC36" s="1282"/>
      <c r="UBD36" s="1283"/>
      <c r="UBE36" s="1284"/>
      <c r="UBF36" s="1285"/>
      <c r="UBG36" s="1284"/>
      <c r="UBH36" s="1284"/>
      <c r="UBI36" s="1284"/>
      <c r="UBJ36" s="1284"/>
      <c r="UBK36" s="1286"/>
      <c r="UBL36" s="953"/>
      <c r="UBM36" s="1282"/>
      <c r="UBN36" s="1283"/>
      <c r="UBO36" s="1284"/>
      <c r="UBP36" s="1285"/>
      <c r="UBQ36" s="1284"/>
      <c r="UBR36" s="1284"/>
      <c r="UBS36" s="1284"/>
      <c r="UBT36" s="1284"/>
      <c r="UBU36" s="1286"/>
      <c r="UBV36" s="953"/>
      <c r="UBW36" s="1282"/>
      <c r="UBX36" s="1283"/>
      <c r="UBY36" s="1284"/>
      <c r="UBZ36" s="1285"/>
      <c r="UCA36" s="1284"/>
      <c r="UCB36" s="1284"/>
      <c r="UCC36" s="1284"/>
      <c r="UCD36" s="1284"/>
      <c r="UCE36" s="1286"/>
      <c r="UCF36" s="953"/>
      <c r="UCG36" s="1282"/>
      <c r="UCH36" s="1283"/>
      <c r="UCI36" s="1284"/>
      <c r="UCJ36" s="1285"/>
      <c r="UCK36" s="1284"/>
      <c r="UCL36" s="1284"/>
      <c r="UCM36" s="1284"/>
      <c r="UCN36" s="1284"/>
      <c r="UCO36" s="1286"/>
      <c r="UCP36" s="953"/>
      <c r="UCQ36" s="1282"/>
      <c r="UCR36" s="1283"/>
      <c r="UCS36" s="1284"/>
      <c r="UCT36" s="1285"/>
      <c r="UCU36" s="1284"/>
      <c r="UCV36" s="1284"/>
      <c r="UCW36" s="1284"/>
      <c r="UCX36" s="1284"/>
      <c r="UCY36" s="1286"/>
      <c r="UCZ36" s="953"/>
      <c r="UDA36" s="1282"/>
      <c r="UDB36" s="1283"/>
      <c r="UDC36" s="1284"/>
      <c r="UDD36" s="1285"/>
      <c r="UDE36" s="1284"/>
      <c r="UDF36" s="1284"/>
      <c r="UDG36" s="1284"/>
      <c r="UDH36" s="1284"/>
      <c r="UDI36" s="1286"/>
      <c r="UDJ36" s="953"/>
      <c r="UDK36" s="1282"/>
      <c r="UDL36" s="1283"/>
      <c r="UDM36" s="1284"/>
      <c r="UDN36" s="1285"/>
      <c r="UDO36" s="1284"/>
      <c r="UDP36" s="1284"/>
      <c r="UDQ36" s="1284"/>
      <c r="UDR36" s="1284"/>
      <c r="UDS36" s="1286"/>
      <c r="UDT36" s="953"/>
      <c r="UDU36" s="1282"/>
      <c r="UDV36" s="1283"/>
      <c r="UDW36" s="1284"/>
      <c r="UDX36" s="1285"/>
      <c r="UDY36" s="1284"/>
      <c r="UDZ36" s="1284"/>
      <c r="UEA36" s="1284"/>
      <c r="UEB36" s="1284"/>
      <c r="UEC36" s="1286"/>
      <c r="UED36" s="953"/>
      <c r="UEE36" s="1282"/>
      <c r="UEF36" s="1283"/>
      <c r="UEG36" s="1284"/>
      <c r="UEH36" s="1285"/>
      <c r="UEI36" s="1284"/>
      <c r="UEJ36" s="1284"/>
      <c r="UEK36" s="1284"/>
      <c r="UEL36" s="1284"/>
      <c r="UEM36" s="1286"/>
      <c r="UEN36" s="953"/>
      <c r="UEO36" s="1282"/>
      <c r="UEP36" s="1283"/>
      <c r="UEQ36" s="1284"/>
      <c r="UER36" s="1285"/>
      <c r="UES36" s="1284"/>
      <c r="UET36" s="1284"/>
      <c r="UEU36" s="1284"/>
      <c r="UEV36" s="1284"/>
      <c r="UEW36" s="1286"/>
      <c r="UEX36" s="953"/>
      <c r="UEY36" s="1282"/>
      <c r="UEZ36" s="1283"/>
      <c r="UFA36" s="1284"/>
      <c r="UFB36" s="1285"/>
      <c r="UFC36" s="1284"/>
      <c r="UFD36" s="1284"/>
      <c r="UFE36" s="1284"/>
      <c r="UFF36" s="1284"/>
      <c r="UFG36" s="1286"/>
      <c r="UFH36" s="953"/>
      <c r="UFI36" s="1282"/>
      <c r="UFJ36" s="1283"/>
      <c r="UFK36" s="1284"/>
      <c r="UFL36" s="1285"/>
      <c r="UFM36" s="1284"/>
      <c r="UFN36" s="1284"/>
      <c r="UFO36" s="1284"/>
      <c r="UFP36" s="1284"/>
      <c r="UFQ36" s="1286"/>
      <c r="UFR36" s="953"/>
      <c r="UFS36" s="1282"/>
      <c r="UFT36" s="1283"/>
      <c r="UFU36" s="1284"/>
      <c r="UFV36" s="1285"/>
      <c r="UFW36" s="1284"/>
      <c r="UFX36" s="1284"/>
      <c r="UFY36" s="1284"/>
      <c r="UFZ36" s="1284"/>
      <c r="UGA36" s="1286"/>
      <c r="UGB36" s="953"/>
      <c r="UGC36" s="1282"/>
      <c r="UGD36" s="1283"/>
      <c r="UGE36" s="1284"/>
      <c r="UGF36" s="1285"/>
      <c r="UGG36" s="1284"/>
      <c r="UGH36" s="1284"/>
      <c r="UGI36" s="1284"/>
      <c r="UGJ36" s="1284"/>
      <c r="UGK36" s="1286"/>
      <c r="UGL36" s="953"/>
      <c r="UGM36" s="1282"/>
      <c r="UGN36" s="1283"/>
      <c r="UGO36" s="1284"/>
      <c r="UGP36" s="1285"/>
      <c r="UGQ36" s="1284"/>
      <c r="UGR36" s="1284"/>
      <c r="UGS36" s="1284"/>
      <c r="UGT36" s="1284"/>
      <c r="UGU36" s="1286"/>
      <c r="UGV36" s="953"/>
      <c r="UGW36" s="1282"/>
      <c r="UGX36" s="1283"/>
      <c r="UGY36" s="1284"/>
      <c r="UGZ36" s="1285"/>
      <c r="UHA36" s="1284"/>
      <c r="UHB36" s="1284"/>
      <c r="UHC36" s="1284"/>
      <c r="UHD36" s="1284"/>
      <c r="UHE36" s="1286"/>
      <c r="UHF36" s="953"/>
      <c r="UHG36" s="1282"/>
      <c r="UHH36" s="1283"/>
      <c r="UHI36" s="1284"/>
      <c r="UHJ36" s="1285"/>
      <c r="UHK36" s="1284"/>
      <c r="UHL36" s="1284"/>
      <c r="UHM36" s="1284"/>
      <c r="UHN36" s="1284"/>
      <c r="UHO36" s="1286"/>
      <c r="UHP36" s="953"/>
      <c r="UHQ36" s="1282"/>
      <c r="UHR36" s="1283"/>
      <c r="UHS36" s="1284"/>
      <c r="UHT36" s="1285"/>
      <c r="UHU36" s="1284"/>
      <c r="UHV36" s="1284"/>
      <c r="UHW36" s="1284"/>
      <c r="UHX36" s="1284"/>
      <c r="UHY36" s="1286"/>
      <c r="UHZ36" s="953"/>
      <c r="UIA36" s="1282"/>
      <c r="UIB36" s="1283"/>
      <c r="UIC36" s="1284"/>
      <c r="UID36" s="1285"/>
      <c r="UIE36" s="1284"/>
      <c r="UIF36" s="1284"/>
      <c r="UIG36" s="1284"/>
      <c r="UIH36" s="1284"/>
      <c r="UII36" s="1286"/>
      <c r="UIJ36" s="953"/>
      <c r="UIK36" s="1282"/>
      <c r="UIL36" s="1283"/>
      <c r="UIM36" s="1284"/>
      <c r="UIN36" s="1285"/>
      <c r="UIO36" s="1284"/>
      <c r="UIP36" s="1284"/>
      <c r="UIQ36" s="1284"/>
      <c r="UIR36" s="1284"/>
      <c r="UIS36" s="1286"/>
      <c r="UIT36" s="953"/>
      <c r="UIU36" s="1282"/>
      <c r="UIV36" s="1283"/>
      <c r="UIW36" s="1284"/>
      <c r="UIX36" s="1285"/>
      <c r="UIY36" s="1284"/>
      <c r="UIZ36" s="1284"/>
      <c r="UJA36" s="1284"/>
      <c r="UJB36" s="1284"/>
      <c r="UJC36" s="1286"/>
      <c r="UJD36" s="953"/>
      <c r="UJE36" s="1282"/>
      <c r="UJF36" s="1283"/>
      <c r="UJG36" s="1284"/>
      <c r="UJH36" s="1285"/>
      <c r="UJI36" s="1284"/>
      <c r="UJJ36" s="1284"/>
      <c r="UJK36" s="1284"/>
      <c r="UJL36" s="1284"/>
      <c r="UJM36" s="1286"/>
      <c r="UJN36" s="953"/>
      <c r="UJO36" s="1282"/>
      <c r="UJP36" s="1283"/>
      <c r="UJQ36" s="1284"/>
      <c r="UJR36" s="1285"/>
      <c r="UJS36" s="1284"/>
      <c r="UJT36" s="1284"/>
      <c r="UJU36" s="1284"/>
      <c r="UJV36" s="1284"/>
      <c r="UJW36" s="1286"/>
      <c r="UJX36" s="953"/>
      <c r="UJY36" s="1282"/>
      <c r="UJZ36" s="1283"/>
      <c r="UKA36" s="1284"/>
      <c r="UKB36" s="1285"/>
      <c r="UKC36" s="1284"/>
      <c r="UKD36" s="1284"/>
      <c r="UKE36" s="1284"/>
      <c r="UKF36" s="1284"/>
      <c r="UKG36" s="1286"/>
      <c r="UKH36" s="953"/>
      <c r="UKI36" s="1282"/>
      <c r="UKJ36" s="1283"/>
      <c r="UKK36" s="1284"/>
      <c r="UKL36" s="1285"/>
      <c r="UKM36" s="1284"/>
      <c r="UKN36" s="1284"/>
      <c r="UKO36" s="1284"/>
      <c r="UKP36" s="1284"/>
      <c r="UKQ36" s="1286"/>
      <c r="UKR36" s="953"/>
      <c r="UKS36" s="1282"/>
      <c r="UKT36" s="1283"/>
      <c r="UKU36" s="1284"/>
      <c r="UKV36" s="1285"/>
      <c r="UKW36" s="1284"/>
      <c r="UKX36" s="1284"/>
      <c r="UKY36" s="1284"/>
      <c r="UKZ36" s="1284"/>
      <c r="ULA36" s="1286"/>
      <c r="ULB36" s="953"/>
      <c r="ULC36" s="1282"/>
      <c r="ULD36" s="1283"/>
      <c r="ULE36" s="1284"/>
      <c r="ULF36" s="1285"/>
      <c r="ULG36" s="1284"/>
      <c r="ULH36" s="1284"/>
      <c r="ULI36" s="1284"/>
      <c r="ULJ36" s="1284"/>
      <c r="ULK36" s="1286"/>
      <c r="ULL36" s="953"/>
      <c r="ULM36" s="1282"/>
      <c r="ULN36" s="1283"/>
      <c r="ULO36" s="1284"/>
      <c r="ULP36" s="1285"/>
      <c r="ULQ36" s="1284"/>
      <c r="ULR36" s="1284"/>
      <c r="ULS36" s="1284"/>
      <c r="ULT36" s="1284"/>
      <c r="ULU36" s="1286"/>
      <c r="ULV36" s="953"/>
      <c r="ULW36" s="1282"/>
      <c r="ULX36" s="1283"/>
      <c r="ULY36" s="1284"/>
      <c r="ULZ36" s="1285"/>
      <c r="UMA36" s="1284"/>
      <c r="UMB36" s="1284"/>
      <c r="UMC36" s="1284"/>
      <c r="UMD36" s="1284"/>
      <c r="UME36" s="1286"/>
      <c r="UMF36" s="953"/>
      <c r="UMG36" s="1282"/>
      <c r="UMH36" s="1283"/>
      <c r="UMI36" s="1284"/>
      <c r="UMJ36" s="1285"/>
      <c r="UMK36" s="1284"/>
      <c r="UML36" s="1284"/>
      <c r="UMM36" s="1284"/>
      <c r="UMN36" s="1284"/>
      <c r="UMO36" s="1286"/>
      <c r="UMP36" s="953"/>
      <c r="UMQ36" s="1282"/>
      <c r="UMR36" s="1283"/>
      <c r="UMS36" s="1284"/>
      <c r="UMT36" s="1285"/>
      <c r="UMU36" s="1284"/>
      <c r="UMV36" s="1284"/>
      <c r="UMW36" s="1284"/>
      <c r="UMX36" s="1284"/>
      <c r="UMY36" s="1286"/>
      <c r="UMZ36" s="953"/>
      <c r="UNA36" s="1282"/>
      <c r="UNB36" s="1283"/>
      <c r="UNC36" s="1284"/>
      <c r="UND36" s="1285"/>
      <c r="UNE36" s="1284"/>
      <c r="UNF36" s="1284"/>
      <c r="UNG36" s="1284"/>
      <c r="UNH36" s="1284"/>
      <c r="UNI36" s="1286"/>
      <c r="UNJ36" s="953"/>
      <c r="UNK36" s="1282"/>
      <c r="UNL36" s="1283"/>
      <c r="UNM36" s="1284"/>
      <c r="UNN36" s="1285"/>
      <c r="UNO36" s="1284"/>
      <c r="UNP36" s="1284"/>
      <c r="UNQ36" s="1284"/>
      <c r="UNR36" s="1284"/>
      <c r="UNS36" s="1286"/>
      <c r="UNT36" s="953"/>
      <c r="UNU36" s="1282"/>
      <c r="UNV36" s="1283"/>
      <c r="UNW36" s="1284"/>
      <c r="UNX36" s="1285"/>
      <c r="UNY36" s="1284"/>
      <c r="UNZ36" s="1284"/>
      <c r="UOA36" s="1284"/>
      <c r="UOB36" s="1284"/>
      <c r="UOC36" s="1286"/>
      <c r="UOD36" s="953"/>
      <c r="UOE36" s="1282"/>
      <c r="UOF36" s="1283"/>
      <c r="UOG36" s="1284"/>
      <c r="UOH36" s="1285"/>
      <c r="UOI36" s="1284"/>
      <c r="UOJ36" s="1284"/>
      <c r="UOK36" s="1284"/>
      <c r="UOL36" s="1284"/>
      <c r="UOM36" s="1286"/>
      <c r="UON36" s="953"/>
      <c r="UOO36" s="1282"/>
      <c r="UOP36" s="1283"/>
      <c r="UOQ36" s="1284"/>
      <c r="UOR36" s="1285"/>
      <c r="UOS36" s="1284"/>
      <c r="UOT36" s="1284"/>
      <c r="UOU36" s="1284"/>
      <c r="UOV36" s="1284"/>
      <c r="UOW36" s="1286"/>
      <c r="UOX36" s="953"/>
      <c r="UOY36" s="1282"/>
      <c r="UOZ36" s="1283"/>
      <c r="UPA36" s="1284"/>
      <c r="UPB36" s="1285"/>
      <c r="UPC36" s="1284"/>
      <c r="UPD36" s="1284"/>
      <c r="UPE36" s="1284"/>
      <c r="UPF36" s="1284"/>
      <c r="UPG36" s="1286"/>
      <c r="UPH36" s="953"/>
      <c r="UPI36" s="1282"/>
      <c r="UPJ36" s="1283"/>
      <c r="UPK36" s="1284"/>
      <c r="UPL36" s="1285"/>
      <c r="UPM36" s="1284"/>
      <c r="UPN36" s="1284"/>
      <c r="UPO36" s="1284"/>
      <c r="UPP36" s="1284"/>
      <c r="UPQ36" s="1286"/>
      <c r="UPR36" s="953"/>
      <c r="UPS36" s="1282"/>
      <c r="UPT36" s="1283"/>
      <c r="UPU36" s="1284"/>
      <c r="UPV36" s="1285"/>
      <c r="UPW36" s="1284"/>
      <c r="UPX36" s="1284"/>
      <c r="UPY36" s="1284"/>
      <c r="UPZ36" s="1284"/>
      <c r="UQA36" s="1286"/>
      <c r="UQB36" s="953"/>
      <c r="UQC36" s="1282"/>
      <c r="UQD36" s="1283"/>
      <c r="UQE36" s="1284"/>
      <c r="UQF36" s="1285"/>
      <c r="UQG36" s="1284"/>
      <c r="UQH36" s="1284"/>
      <c r="UQI36" s="1284"/>
      <c r="UQJ36" s="1284"/>
      <c r="UQK36" s="1286"/>
      <c r="UQL36" s="953"/>
      <c r="UQM36" s="1282"/>
      <c r="UQN36" s="1283"/>
      <c r="UQO36" s="1284"/>
      <c r="UQP36" s="1285"/>
      <c r="UQQ36" s="1284"/>
      <c r="UQR36" s="1284"/>
      <c r="UQS36" s="1284"/>
      <c r="UQT36" s="1284"/>
      <c r="UQU36" s="1286"/>
      <c r="UQV36" s="953"/>
      <c r="UQW36" s="1282"/>
      <c r="UQX36" s="1283"/>
      <c r="UQY36" s="1284"/>
      <c r="UQZ36" s="1285"/>
      <c r="URA36" s="1284"/>
      <c r="URB36" s="1284"/>
      <c r="URC36" s="1284"/>
      <c r="URD36" s="1284"/>
      <c r="URE36" s="1286"/>
      <c r="URF36" s="953"/>
      <c r="URG36" s="1282"/>
      <c r="URH36" s="1283"/>
      <c r="URI36" s="1284"/>
      <c r="URJ36" s="1285"/>
      <c r="URK36" s="1284"/>
      <c r="URL36" s="1284"/>
      <c r="URM36" s="1284"/>
      <c r="URN36" s="1284"/>
      <c r="URO36" s="1286"/>
      <c r="URP36" s="953"/>
      <c r="URQ36" s="1282"/>
      <c r="URR36" s="1283"/>
      <c r="URS36" s="1284"/>
      <c r="URT36" s="1285"/>
      <c r="URU36" s="1284"/>
      <c r="URV36" s="1284"/>
      <c r="URW36" s="1284"/>
      <c r="URX36" s="1284"/>
      <c r="URY36" s="1286"/>
      <c r="URZ36" s="953"/>
      <c r="USA36" s="1282"/>
      <c r="USB36" s="1283"/>
      <c r="USC36" s="1284"/>
      <c r="USD36" s="1285"/>
      <c r="USE36" s="1284"/>
      <c r="USF36" s="1284"/>
      <c r="USG36" s="1284"/>
      <c r="USH36" s="1284"/>
      <c r="USI36" s="1286"/>
      <c r="USJ36" s="953"/>
      <c r="USK36" s="1282"/>
      <c r="USL36" s="1283"/>
      <c r="USM36" s="1284"/>
      <c r="USN36" s="1285"/>
      <c r="USO36" s="1284"/>
      <c r="USP36" s="1284"/>
      <c r="USQ36" s="1284"/>
      <c r="USR36" s="1284"/>
      <c r="USS36" s="1286"/>
      <c r="UST36" s="953"/>
      <c r="USU36" s="1282"/>
      <c r="USV36" s="1283"/>
      <c r="USW36" s="1284"/>
      <c r="USX36" s="1285"/>
      <c r="USY36" s="1284"/>
      <c r="USZ36" s="1284"/>
      <c r="UTA36" s="1284"/>
      <c r="UTB36" s="1284"/>
      <c r="UTC36" s="1286"/>
      <c r="UTD36" s="953"/>
      <c r="UTE36" s="1282"/>
      <c r="UTF36" s="1283"/>
      <c r="UTG36" s="1284"/>
      <c r="UTH36" s="1285"/>
      <c r="UTI36" s="1284"/>
      <c r="UTJ36" s="1284"/>
      <c r="UTK36" s="1284"/>
      <c r="UTL36" s="1284"/>
      <c r="UTM36" s="1286"/>
      <c r="UTN36" s="953"/>
      <c r="UTO36" s="1282"/>
      <c r="UTP36" s="1283"/>
      <c r="UTQ36" s="1284"/>
      <c r="UTR36" s="1285"/>
      <c r="UTS36" s="1284"/>
      <c r="UTT36" s="1284"/>
      <c r="UTU36" s="1284"/>
      <c r="UTV36" s="1284"/>
      <c r="UTW36" s="1286"/>
      <c r="UTX36" s="953"/>
      <c r="UTY36" s="1282"/>
      <c r="UTZ36" s="1283"/>
      <c r="UUA36" s="1284"/>
      <c r="UUB36" s="1285"/>
      <c r="UUC36" s="1284"/>
      <c r="UUD36" s="1284"/>
      <c r="UUE36" s="1284"/>
      <c r="UUF36" s="1284"/>
      <c r="UUG36" s="1286"/>
      <c r="UUH36" s="953"/>
      <c r="UUI36" s="1282"/>
      <c r="UUJ36" s="1283"/>
      <c r="UUK36" s="1284"/>
      <c r="UUL36" s="1285"/>
      <c r="UUM36" s="1284"/>
      <c r="UUN36" s="1284"/>
      <c r="UUO36" s="1284"/>
      <c r="UUP36" s="1284"/>
      <c r="UUQ36" s="1286"/>
      <c r="UUR36" s="953"/>
      <c r="UUS36" s="1282"/>
      <c r="UUT36" s="1283"/>
      <c r="UUU36" s="1284"/>
      <c r="UUV36" s="1285"/>
      <c r="UUW36" s="1284"/>
      <c r="UUX36" s="1284"/>
      <c r="UUY36" s="1284"/>
      <c r="UUZ36" s="1284"/>
      <c r="UVA36" s="1286"/>
      <c r="UVB36" s="953"/>
      <c r="UVC36" s="1282"/>
      <c r="UVD36" s="1283"/>
      <c r="UVE36" s="1284"/>
      <c r="UVF36" s="1285"/>
      <c r="UVG36" s="1284"/>
      <c r="UVH36" s="1284"/>
      <c r="UVI36" s="1284"/>
      <c r="UVJ36" s="1284"/>
      <c r="UVK36" s="1286"/>
      <c r="UVL36" s="953"/>
      <c r="UVM36" s="1282"/>
      <c r="UVN36" s="1283"/>
      <c r="UVO36" s="1284"/>
      <c r="UVP36" s="1285"/>
      <c r="UVQ36" s="1284"/>
      <c r="UVR36" s="1284"/>
      <c r="UVS36" s="1284"/>
      <c r="UVT36" s="1284"/>
      <c r="UVU36" s="1286"/>
      <c r="UVV36" s="953"/>
      <c r="UVW36" s="1282"/>
      <c r="UVX36" s="1283"/>
      <c r="UVY36" s="1284"/>
      <c r="UVZ36" s="1285"/>
      <c r="UWA36" s="1284"/>
      <c r="UWB36" s="1284"/>
      <c r="UWC36" s="1284"/>
      <c r="UWD36" s="1284"/>
      <c r="UWE36" s="1286"/>
      <c r="UWF36" s="953"/>
      <c r="UWG36" s="1282"/>
      <c r="UWH36" s="1283"/>
      <c r="UWI36" s="1284"/>
      <c r="UWJ36" s="1285"/>
      <c r="UWK36" s="1284"/>
      <c r="UWL36" s="1284"/>
      <c r="UWM36" s="1284"/>
      <c r="UWN36" s="1284"/>
      <c r="UWO36" s="1286"/>
      <c r="UWP36" s="953"/>
      <c r="UWQ36" s="1282"/>
      <c r="UWR36" s="1283"/>
      <c r="UWS36" s="1284"/>
      <c r="UWT36" s="1285"/>
      <c r="UWU36" s="1284"/>
      <c r="UWV36" s="1284"/>
      <c r="UWW36" s="1284"/>
      <c r="UWX36" s="1284"/>
      <c r="UWY36" s="1286"/>
      <c r="UWZ36" s="953"/>
      <c r="UXA36" s="1282"/>
      <c r="UXB36" s="1283"/>
      <c r="UXC36" s="1284"/>
      <c r="UXD36" s="1285"/>
      <c r="UXE36" s="1284"/>
      <c r="UXF36" s="1284"/>
      <c r="UXG36" s="1284"/>
      <c r="UXH36" s="1284"/>
      <c r="UXI36" s="1286"/>
      <c r="UXJ36" s="953"/>
      <c r="UXK36" s="1282"/>
      <c r="UXL36" s="1283"/>
      <c r="UXM36" s="1284"/>
      <c r="UXN36" s="1285"/>
      <c r="UXO36" s="1284"/>
      <c r="UXP36" s="1284"/>
      <c r="UXQ36" s="1284"/>
      <c r="UXR36" s="1284"/>
      <c r="UXS36" s="1286"/>
      <c r="UXT36" s="953"/>
      <c r="UXU36" s="1282"/>
      <c r="UXV36" s="1283"/>
      <c r="UXW36" s="1284"/>
      <c r="UXX36" s="1285"/>
      <c r="UXY36" s="1284"/>
      <c r="UXZ36" s="1284"/>
      <c r="UYA36" s="1284"/>
      <c r="UYB36" s="1284"/>
      <c r="UYC36" s="1286"/>
      <c r="UYD36" s="953"/>
      <c r="UYE36" s="1282"/>
      <c r="UYF36" s="1283"/>
      <c r="UYG36" s="1284"/>
      <c r="UYH36" s="1285"/>
      <c r="UYI36" s="1284"/>
      <c r="UYJ36" s="1284"/>
      <c r="UYK36" s="1284"/>
      <c r="UYL36" s="1284"/>
      <c r="UYM36" s="1286"/>
      <c r="UYN36" s="953"/>
      <c r="UYO36" s="1282"/>
      <c r="UYP36" s="1283"/>
      <c r="UYQ36" s="1284"/>
      <c r="UYR36" s="1285"/>
      <c r="UYS36" s="1284"/>
      <c r="UYT36" s="1284"/>
      <c r="UYU36" s="1284"/>
      <c r="UYV36" s="1284"/>
      <c r="UYW36" s="1286"/>
      <c r="UYX36" s="953"/>
      <c r="UYY36" s="1282"/>
      <c r="UYZ36" s="1283"/>
      <c r="UZA36" s="1284"/>
      <c r="UZB36" s="1285"/>
      <c r="UZC36" s="1284"/>
      <c r="UZD36" s="1284"/>
      <c r="UZE36" s="1284"/>
      <c r="UZF36" s="1284"/>
      <c r="UZG36" s="1286"/>
      <c r="UZH36" s="953"/>
      <c r="UZI36" s="1282"/>
      <c r="UZJ36" s="1283"/>
      <c r="UZK36" s="1284"/>
      <c r="UZL36" s="1285"/>
      <c r="UZM36" s="1284"/>
      <c r="UZN36" s="1284"/>
      <c r="UZO36" s="1284"/>
      <c r="UZP36" s="1284"/>
      <c r="UZQ36" s="1286"/>
      <c r="UZR36" s="953"/>
      <c r="UZS36" s="1282"/>
      <c r="UZT36" s="1283"/>
      <c r="UZU36" s="1284"/>
      <c r="UZV36" s="1285"/>
      <c r="UZW36" s="1284"/>
      <c r="UZX36" s="1284"/>
      <c r="UZY36" s="1284"/>
      <c r="UZZ36" s="1284"/>
      <c r="VAA36" s="1286"/>
      <c r="VAB36" s="953"/>
      <c r="VAC36" s="1282"/>
      <c r="VAD36" s="1283"/>
      <c r="VAE36" s="1284"/>
      <c r="VAF36" s="1285"/>
      <c r="VAG36" s="1284"/>
      <c r="VAH36" s="1284"/>
      <c r="VAI36" s="1284"/>
      <c r="VAJ36" s="1284"/>
      <c r="VAK36" s="1286"/>
      <c r="VAL36" s="953"/>
      <c r="VAM36" s="1282"/>
      <c r="VAN36" s="1283"/>
      <c r="VAO36" s="1284"/>
      <c r="VAP36" s="1285"/>
      <c r="VAQ36" s="1284"/>
      <c r="VAR36" s="1284"/>
      <c r="VAS36" s="1284"/>
      <c r="VAT36" s="1284"/>
      <c r="VAU36" s="1286"/>
      <c r="VAV36" s="953"/>
      <c r="VAW36" s="1282"/>
      <c r="VAX36" s="1283"/>
      <c r="VAY36" s="1284"/>
      <c r="VAZ36" s="1285"/>
      <c r="VBA36" s="1284"/>
      <c r="VBB36" s="1284"/>
      <c r="VBC36" s="1284"/>
      <c r="VBD36" s="1284"/>
      <c r="VBE36" s="1286"/>
      <c r="VBF36" s="953"/>
      <c r="VBG36" s="1282"/>
      <c r="VBH36" s="1283"/>
      <c r="VBI36" s="1284"/>
      <c r="VBJ36" s="1285"/>
      <c r="VBK36" s="1284"/>
      <c r="VBL36" s="1284"/>
      <c r="VBM36" s="1284"/>
      <c r="VBN36" s="1284"/>
      <c r="VBO36" s="1286"/>
      <c r="VBP36" s="953"/>
      <c r="VBQ36" s="1282"/>
      <c r="VBR36" s="1283"/>
      <c r="VBS36" s="1284"/>
      <c r="VBT36" s="1285"/>
      <c r="VBU36" s="1284"/>
      <c r="VBV36" s="1284"/>
      <c r="VBW36" s="1284"/>
      <c r="VBX36" s="1284"/>
      <c r="VBY36" s="1286"/>
      <c r="VBZ36" s="953"/>
      <c r="VCA36" s="1282"/>
      <c r="VCB36" s="1283"/>
      <c r="VCC36" s="1284"/>
      <c r="VCD36" s="1285"/>
      <c r="VCE36" s="1284"/>
      <c r="VCF36" s="1284"/>
      <c r="VCG36" s="1284"/>
      <c r="VCH36" s="1284"/>
      <c r="VCI36" s="1286"/>
      <c r="VCJ36" s="953"/>
      <c r="VCK36" s="1282"/>
      <c r="VCL36" s="1283"/>
      <c r="VCM36" s="1284"/>
      <c r="VCN36" s="1285"/>
      <c r="VCO36" s="1284"/>
      <c r="VCP36" s="1284"/>
      <c r="VCQ36" s="1284"/>
      <c r="VCR36" s="1284"/>
      <c r="VCS36" s="1286"/>
      <c r="VCT36" s="953"/>
      <c r="VCU36" s="1282"/>
      <c r="VCV36" s="1283"/>
      <c r="VCW36" s="1284"/>
      <c r="VCX36" s="1285"/>
      <c r="VCY36" s="1284"/>
      <c r="VCZ36" s="1284"/>
      <c r="VDA36" s="1284"/>
      <c r="VDB36" s="1284"/>
      <c r="VDC36" s="1286"/>
      <c r="VDD36" s="953"/>
      <c r="VDE36" s="1282"/>
      <c r="VDF36" s="1283"/>
      <c r="VDG36" s="1284"/>
      <c r="VDH36" s="1285"/>
      <c r="VDI36" s="1284"/>
      <c r="VDJ36" s="1284"/>
      <c r="VDK36" s="1284"/>
      <c r="VDL36" s="1284"/>
      <c r="VDM36" s="1286"/>
      <c r="VDN36" s="953"/>
      <c r="VDO36" s="1282"/>
      <c r="VDP36" s="1283"/>
      <c r="VDQ36" s="1284"/>
      <c r="VDR36" s="1285"/>
      <c r="VDS36" s="1284"/>
      <c r="VDT36" s="1284"/>
      <c r="VDU36" s="1284"/>
      <c r="VDV36" s="1284"/>
      <c r="VDW36" s="1286"/>
      <c r="VDX36" s="953"/>
      <c r="VDY36" s="1282"/>
      <c r="VDZ36" s="1283"/>
      <c r="VEA36" s="1284"/>
      <c r="VEB36" s="1285"/>
      <c r="VEC36" s="1284"/>
      <c r="VED36" s="1284"/>
      <c r="VEE36" s="1284"/>
      <c r="VEF36" s="1284"/>
      <c r="VEG36" s="1286"/>
      <c r="VEH36" s="953"/>
      <c r="VEI36" s="1282"/>
      <c r="VEJ36" s="1283"/>
      <c r="VEK36" s="1284"/>
      <c r="VEL36" s="1285"/>
      <c r="VEM36" s="1284"/>
      <c r="VEN36" s="1284"/>
      <c r="VEO36" s="1284"/>
      <c r="VEP36" s="1284"/>
      <c r="VEQ36" s="1286"/>
      <c r="VER36" s="953"/>
      <c r="VES36" s="1282"/>
      <c r="VET36" s="1283"/>
      <c r="VEU36" s="1284"/>
      <c r="VEV36" s="1285"/>
      <c r="VEW36" s="1284"/>
      <c r="VEX36" s="1284"/>
      <c r="VEY36" s="1284"/>
      <c r="VEZ36" s="1284"/>
      <c r="VFA36" s="1286"/>
      <c r="VFB36" s="953"/>
      <c r="VFC36" s="1282"/>
      <c r="VFD36" s="1283"/>
      <c r="VFE36" s="1284"/>
      <c r="VFF36" s="1285"/>
      <c r="VFG36" s="1284"/>
      <c r="VFH36" s="1284"/>
      <c r="VFI36" s="1284"/>
      <c r="VFJ36" s="1284"/>
      <c r="VFK36" s="1286"/>
      <c r="VFL36" s="953"/>
      <c r="VFM36" s="1282"/>
      <c r="VFN36" s="1283"/>
      <c r="VFO36" s="1284"/>
      <c r="VFP36" s="1285"/>
      <c r="VFQ36" s="1284"/>
      <c r="VFR36" s="1284"/>
      <c r="VFS36" s="1284"/>
      <c r="VFT36" s="1284"/>
      <c r="VFU36" s="1286"/>
      <c r="VFV36" s="953"/>
      <c r="VFW36" s="1282"/>
      <c r="VFX36" s="1283"/>
      <c r="VFY36" s="1284"/>
      <c r="VFZ36" s="1285"/>
      <c r="VGA36" s="1284"/>
      <c r="VGB36" s="1284"/>
      <c r="VGC36" s="1284"/>
      <c r="VGD36" s="1284"/>
      <c r="VGE36" s="1286"/>
      <c r="VGF36" s="953"/>
      <c r="VGG36" s="1282"/>
      <c r="VGH36" s="1283"/>
      <c r="VGI36" s="1284"/>
      <c r="VGJ36" s="1285"/>
      <c r="VGK36" s="1284"/>
      <c r="VGL36" s="1284"/>
      <c r="VGM36" s="1284"/>
      <c r="VGN36" s="1284"/>
      <c r="VGO36" s="1286"/>
      <c r="VGP36" s="953"/>
      <c r="VGQ36" s="1282"/>
      <c r="VGR36" s="1283"/>
      <c r="VGS36" s="1284"/>
      <c r="VGT36" s="1285"/>
      <c r="VGU36" s="1284"/>
      <c r="VGV36" s="1284"/>
      <c r="VGW36" s="1284"/>
      <c r="VGX36" s="1284"/>
      <c r="VGY36" s="1286"/>
      <c r="VGZ36" s="953"/>
      <c r="VHA36" s="1282"/>
      <c r="VHB36" s="1283"/>
      <c r="VHC36" s="1284"/>
      <c r="VHD36" s="1285"/>
      <c r="VHE36" s="1284"/>
      <c r="VHF36" s="1284"/>
      <c r="VHG36" s="1284"/>
      <c r="VHH36" s="1284"/>
      <c r="VHI36" s="1286"/>
      <c r="VHJ36" s="953"/>
      <c r="VHK36" s="1282"/>
      <c r="VHL36" s="1283"/>
      <c r="VHM36" s="1284"/>
      <c r="VHN36" s="1285"/>
      <c r="VHO36" s="1284"/>
      <c r="VHP36" s="1284"/>
      <c r="VHQ36" s="1284"/>
      <c r="VHR36" s="1284"/>
      <c r="VHS36" s="1286"/>
      <c r="VHT36" s="953"/>
      <c r="VHU36" s="1282"/>
      <c r="VHV36" s="1283"/>
      <c r="VHW36" s="1284"/>
      <c r="VHX36" s="1285"/>
      <c r="VHY36" s="1284"/>
      <c r="VHZ36" s="1284"/>
      <c r="VIA36" s="1284"/>
      <c r="VIB36" s="1284"/>
      <c r="VIC36" s="1286"/>
      <c r="VID36" s="953"/>
      <c r="VIE36" s="1282"/>
      <c r="VIF36" s="1283"/>
      <c r="VIG36" s="1284"/>
      <c r="VIH36" s="1285"/>
      <c r="VII36" s="1284"/>
      <c r="VIJ36" s="1284"/>
      <c r="VIK36" s="1284"/>
      <c r="VIL36" s="1284"/>
      <c r="VIM36" s="1286"/>
      <c r="VIN36" s="953"/>
      <c r="VIO36" s="1282"/>
      <c r="VIP36" s="1283"/>
      <c r="VIQ36" s="1284"/>
      <c r="VIR36" s="1285"/>
      <c r="VIS36" s="1284"/>
      <c r="VIT36" s="1284"/>
      <c r="VIU36" s="1284"/>
      <c r="VIV36" s="1284"/>
      <c r="VIW36" s="1286"/>
      <c r="VIX36" s="953"/>
      <c r="VIY36" s="1282"/>
      <c r="VIZ36" s="1283"/>
      <c r="VJA36" s="1284"/>
      <c r="VJB36" s="1285"/>
      <c r="VJC36" s="1284"/>
      <c r="VJD36" s="1284"/>
      <c r="VJE36" s="1284"/>
      <c r="VJF36" s="1284"/>
      <c r="VJG36" s="1286"/>
      <c r="VJH36" s="953"/>
      <c r="VJI36" s="1282"/>
      <c r="VJJ36" s="1283"/>
      <c r="VJK36" s="1284"/>
      <c r="VJL36" s="1285"/>
      <c r="VJM36" s="1284"/>
      <c r="VJN36" s="1284"/>
      <c r="VJO36" s="1284"/>
      <c r="VJP36" s="1284"/>
      <c r="VJQ36" s="1286"/>
      <c r="VJR36" s="953"/>
      <c r="VJS36" s="1282"/>
      <c r="VJT36" s="1283"/>
      <c r="VJU36" s="1284"/>
      <c r="VJV36" s="1285"/>
      <c r="VJW36" s="1284"/>
      <c r="VJX36" s="1284"/>
      <c r="VJY36" s="1284"/>
      <c r="VJZ36" s="1284"/>
      <c r="VKA36" s="1286"/>
      <c r="VKB36" s="953"/>
      <c r="VKC36" s="1282"/>
      <c r="VKD36" s="1283"/>
      <c r="VKE36" s="1284"/>
      <c r="VKF36" s="1285"/>
      <c r="VKG36" s="1284"/>
      <c r="VKH36" s="1284"/>
      <c r="VKI36" s="1284"/>
      <c r="VKJ36" s="1284"/>
      <c r="VKK36" s="1286"/>
      <c r="VKL36" s="953"/>
      <c r="VKM36" s="1282"/>
      <c r="VKN36" s="1283"/>
      <c r="VKO36" s="1284"/>
      <c r="VKP36" s="1285"/>
      <c r="VKQ36" s="1284"/>
      <c r="VKR36" s="1284"/>
      <c r="VKS36" s="1284"/>
      <c r="VKT36" s="1284"/>
      <c r="VKU36" s="1286"/>
      <c r="VKV36" s="953"/>
      <c r="VKW36" s="1282"/>
      <c r="VKX36" s="1283"/>
      <c r="VKY36" s="1284"/>
      <c r="VKZ36" s="1285"/>
      <c r="VLA36" s="1284"/>
      <c r="VLB36" s="1284"/>
      <c r="VLC36" s="1284"/>
      <c r="VLD36" s="1284"/>
      <c r="VLE36" s="1286"/>
      <c r="VLF36" s="953"/>
      <c r="VLG36" s="1282"/>
      <c r="VLH36" s="1283"/>
      <c r="VLI36" s="1284"/>
      <c r="VLJ36" s="1285"/>
      <c r="VLK36" s="1284"/>
      <c r="VLL36" s="1284"/>
      <c r="VLM36" s="1284"/>
      <c r="VLN36" s="1284"/>
      <c r="VLO36" s="1286"/>
      <c r="VLP36" s="953"/>
      <c r="VLQ36" s="1282"/>
      <c r="VLR36" s="1283"/>
      <c r="VLS36" s="1284"/>
      <c r="VLT36" s="1285"/>
      <c r="VLU36" s="1284"/>
      <c r="VLV36" s="1284"/>
      <c r="VLW36" s="1284"/>
      <c r="VLX36" s="1284"/>
      <c r="VLY36" s="1286"/>
      <c r="VLZ36" s="953"/>
      <c r="VMA36" s="1282"/>
      <c r="VMB36" s="1283"/>
      <c r="VMC36" s="1284"/>
      <c r="VMD36" s="1285"/>
      <c r="VME36" s="1284"/>
      <c r="VMF36" s="1284"/>
      <c r="VMG36" s="1284"/>
      <c r="VMH36" s="1284"/>
      <c r="VMI36" s="1286"/>
      <c r="VMJ36" s="953"/>
      <c r="VMK36" s="1282"/>
      <c r="VML36" s="1283"/>
      <c r="VMM36" s="1284"/>
      <c r="VMN36" s="1285"/>
      <c r="VMO36" s="1284"/>
      <c r="VMP36" s="1284"/>
      <c r="VMQ36" s="1284"/>
      <c r="VMR36" s="1284"/>
      <c r="VMS36" s="1286"/>
      <c r="VMT36" s="953"/>
      <c r="VMU36" s="1282"/>
      <c r="VMV36" s="1283"/>
      <c r="VMW36" s="1284"/>
      <c r="VMX36" s="1285"/>
      <c r="VMY36" s="1284"/>
      <c r="VMZ36" s="1284"/>
      <c r="VNA36" s="1284"/>
      <c r="VNB36" s="1284"/>
      <c r="VNC36" s="1286"/>
      <c r="VND36" s="953"/>
      <c r="VNE36" s="1282"/>
      <c r="VNF36" s="1283"/>
      <c r="VNG36" s="1284"/>
      <c r="VNH36" s="1285"/>
      <c r="VNI36" s="1284"/>
      <c r="VNJ36" s="1284"/>
      <c r="VNK36" s="1284"/>
      <c r="VNL36" s="1284"/>
      <c r="VNM36" s="1286"/>
      <c r="VNN36" s="953"/>
      <c r="VNO36" s="1282"/>
      <c r="VNP36" s="1283"/>
      <c r="VNQ36" s="1284"/>
      <c r="VNR36" s="1285"/>
      <c r="VNS36" s="1284"/>
      <c r="VNT36" s="1284"/>
      <c r="VNU36" s="1284"/>
      <c r="VNV36" s="1284"/>
      <c r="VNW36" s="1286"/>
      <c r="VNX36" s="953"/>
      <c r="VNY36" s="1282"/>
      <c r="VNZ36" s="1283"/>
      <c r="VOA36" s="1284"/>
      <c r="VOB36" s="1285"/>
      <c r="VOC36" s="1284"/>
      <c r="VOD36" s="1284"/>
      <c r="VOE36" s="1284"/>
      <c r="VOF36" s="1284"/>
      <c r="VOG36" s="1286"/>
      <c r="VOH36" s="953"/>
      <c r="VOI36" s="1282"/>
      <c r="VOJ36" s="1283"/>
      <c r="VOK36" s="1284"/>
      <c r="VOL36" s="1285"/>
      <c r="VOM36" s="1284"/>
      <c r="VON36" s="1284"/>
      <c r="VOO36" s="1284"/>
      <c r="VOP36" s="1284"/>
      <c r="VOQ36" s="1286"/>
      <c r="VOR36" s="953"/>
      <c r="VOS36" s="1282"/>
      <c r="VOT36" s="1283"/>
      <c r="VOU36" s="1284"/>
      <c r="VOV36" s="1285"/>
      <c r="VOW36" s="1284"/>
      <c r="VOX36" s="1284"/>
      <c r="VOY36" s="1284"/>
      <c r="VOZ36" s="1284"/>
      <c r="VPA36" s="1286"/>
      <c r="VPB36" s="953"/>
      <c r="VPC36" s="1282"/>
      <c r="VPD36" s="1283"/>
      <c r="VPE36" s="1284"/>
      <c r="VPF36" s="1285"/>
      <c r="VPG36" s="1284"/>
      <c r="VPH36" s="1284"/>
      <c r="VPI36" s="1284"/>
      <c r="VPJ36" s="1284"/>
      <c r="VPK36" s="1286"/>
      <c r="VPL36" s="953"/>
      <c r="VPM36" s="1282"/>
      <c r="VPN36" s="1283"/>
      <c r="VPO36" s="1284"/>
      <c r="VPP36" s="1285"/>
      <c r="VPQ36" s="1284"/>
      <c r="VPR36" s="1284"/>
      <c r="VPS36" s="1284"/>
      <c r="VPT36" s="1284"/>
      <c r="VPU36" s="1286"/>
      <c r="VPV36" s="953"/>
      <c r="VPW36" s="1282"/>
      <c r="VPX36" s="1283"/>
      <c r="VPY36" s="1284"/>
      <c r="VPZ36" s="1285"/>
      <c r="VQA36" s="1284"/>
      <c r="VQB36" s="1284"/>
      <c r="VQC36" s="1284"/>
      <c r="VQD36" s="1284"/>
      <c r="VQE36" s="1286"/>
      <c r="VQF36" s="953"/>
      <c r="VQG36" s="1282"/>
      <c r="VQH36" s="1283"/>
      <c r="VQI36" s="1284"/>
      <c r="VQJ36" s="1285"/>
      <c r="VQK36" s="1284"/>
      <c r="VQL36" s="1284"/>
      <c r="VQM36" s="1284"/>
      <c r="VQN36" s="1284"/>
      <c r="VQO36" s="1286"/>
      <c r="VQP36" s="953"/>
      <c r="VQQ36" s="1282"/>
      <c r="VQR36" s="1283"/>
      <c r="VQS36" s="1284"/>
      <c r="VQT36" s="1285"/>
      <c r="VQU36" s="1284"/>
      <c r="VQV36" s="1284"/>
      <c r="VQW36" s="1284"/>
      <c r="VQX36" s="1284"/>
      <c r="VQY36" s="1286"/>
      <c r="VQZ36" s="953"/>
      <c r="VRA36" s="1282"/>
      <c r="VRB36" s="1283"/>
      <c r="VRC36" s="1284"/>
      <c r="VRD36" s="1285"/>
      <c r="VRE36" s="1284"/>
      <c r="VRF36" s="1284"/>
      <c r="VRG36" s="1284"/>
      <c r="VRH36" s="1284"/>
      <c r="VRI36" s="1286"/>
      <c r="VRJ36" s="953"/>
      <c r="VRK36" s="1282"/>
      <c r="VRL36" s="1283"/>
      <c r="VRM36" s="1284"/>
      <c r="VRN36" s="1285"/>
      <c r="VRO36" s="1284"/>
      <c r="VRP36" s="1284"/>
      <c r="VRQ36" s="1284"/>
      <c r="VRR36" s="1284"/>
      <c r="VRS36" s="1286"/>
      <c r="VRT36" s="953"/>
      <c r="VRU36" s="1282"/>
      <c r="VRV36" s="1283"/>
      <c r="VRW36" s="1284"/>
      <c r="VRX36" s="1285"/>
      <c r="VRY36" s="1284"/>
      <c r="VRZ36" s="1284"/>
      <c r="VSA36" s="1284"/>
      <c r="VSB36" s="1284"/>
      <c r="VSC36" s="1286"/>
      <c r="VSD36" s="953"/>
      <c r="VSE36" s="1282"/>
      <c r="VSF36" s="1283"/>
      <c r="VSG36" s="1284"/>
      <c r="VSH36" s="1285"/>
      <c r="VSI36" s="1284"/>
      <c r="VSJ36" s="1284"/>
      <c r="VSK36" s="1284"/>
      <c r="VSL36" s="1284"/>
      <c r="VSM36" s="1286"/>
      <c r="VSN36" s="953"/>
      <c r="VSO36" s="1282"/>
      <c r="VSP36" s="1283"/>
      <c r="VSQ36" s="1284"/>
      <c r="VSR36" s="1285"/>
      <c r="VSS36" s="1284"/>
      <c r="VST36" s="1284"/>
      <c r="VSU36" s="1284"/>
      <c r="VSV36" s="1284"/>
      <c r="VSW36" s="1286"/>
      <c r="VSX36" s="953"/>
      <c r="VSY36" s="1282"/>
      <c r="VSZ36" s="1283"/>
      <c r="VTA36" s="1284"/>
      <c r="VTB36" s="1285"/>
      <c r="VTC36" s="1284"/>
      <c r="VTD36" s="1284"/>
      <c r="VTE36" s="1284"/>
      <c r="VTF36" s="1284"/>
      <c r="VTG36" s="1286"/>
      <c r="VTH36" s="953"/>
      <c r="VTI36" s="1282"/>
      <c r="VTJ36" s="1283"/>
      <c r="VTK36" s="1284"/>
      <c r="VTL36" s="1285"/>
      <c r="VTM36" s="1284"/>
      <c r="VTN36" s="1284"/>
      <c r="VTO36" s="1284"/>
      <c r="VTP36" s="1284"/>
      <c r="VTQ36" s="1286"/>
      <c r="VTR36" s="953"/>
      <c r="VTS36" s="1282"/>
      <c r="VTT36" s="1283"/>
      <c r="VTU36" s="1284"/>
      <c r="VTV36" s="1285"/>
      <c r="VTW36" s="1284"/>
      <c r="VTX36" s="1284"/>
      <c r="VTY36" s="1284"/>
      <c r="VTZ36" s="1284"/>
      <c r="VUA36" s="1286"/>
      <c r="VUB36" s="953"/>
      <c r="VUC36" s="1282"/>
      <c r="VUD36" s="1283"/>
      <c r="VUE36" s="1284"/>
      <c r="VUF36" s="1285"/>
      <c r="VUG36" s="1284"/>
      <c r="VUH36" s="1284"/>
      <c r="VUI36" s="1284"/>
      <c r="VUJ36" s="1284"/>
      <c r="VUK36" s="1286"/>
      <c r="VUL36" s="953"/>
      <c r="VUM36" s="1282"/>
      <c r="VUN36" s="1283"/>
      <c r="VUO36" s="1284"/>
      <c r="VUP36" s="1285"/>
      <c r="VUQ36" s="1284"/>
      <c r="VUR36" s="1284"/>
      <c r="VUS36" s="1284"/>
      <c r="VUT36" s="1284"/>
      <c r="VUU36" s="1286"/>
      <c r="VUV36" s="953"/>
      <c r="VUW36" s="1282"/>
      <c r="VUX36" s="1283"/>
      <c r="VUY36" s="1284"/>
      <c r="VUZ36" s="1285"/>
      <c r="VVA36" s="1284"/>
      <c r="VVB36" s="1284"/>
      <c r="VVC36" s="1284"/>
      <c r="VVD36" s="1284"/>
      <c r="VVE36" s="1286"/>
      <c r="VVF36" s="953"/>
      <c r="VVG36" s="1282"/>
      <c r="VVH36" s="1283"/>
      <c r="VVI36" s="1284"/>
      <c r="VVJ36" s="1285"/>
      <c r="VVK36" s="1284"/>
      <c r="VVL36" s="1284"/>
      <c r="VVM36" s="1284"/>
      <c r="VVN36" s="1284"/>
      <c r="VVO36" s="1286"/>
      <c r="VVP36" s="953"/>
      <c r="VVQ36" s="1282"/>
      <c r="VVR36" s="1283"/>
      <c r="VVS36" s="1284"/>
      <c r="VVT36" s="1285"/>
      <c r="VVU36" s="1284"/>
      <c r="VVV36" s="1284"/>
      <c r="VVW36" s="1284"/>
      <c r="VVX36" s="1284"/>
      <c r="VVY36" s="1286"/>
      <c r="VVZ36" s="953"/>
      <c r="VWA36" s="1282"/>
      <c r="VWB36" s="1283"/>
      <c r="VWC36" s="1284"/>
      <c r="VWD36" s="1285"/>
      <c r="VWE36" s="1284"/>
      <c r="VWF36" s="1284"/>
      <c r="VWG36" s="1284"/>
      <c r="VWH36" s="1284"/>
      <c r="VWI36" s="1286"/>
      <c r="VWJ36" s="953"/>
      <c r="VWK36" s="1282"/>
      <c r="VWL36" s="1283"/>
      <c r="VWM36" s="1284"/>
      <c r="VWN36" s="1285"/>
      <c r="VWO36" s="1284"/>
      <c r="VWP36" s="1284"/>
      <c r="VWQ36" s="1284"/>
      <c r="VWR36" s="1284"/>
      <c r="VWS36" s="1286"/>
      <c r="VWT36" s="953"/>
      <c r="VWU36" s="1282"/>
      <c r="VWV36" s="1283"/>
      <c r="VWW36" s="1284"/>
      <c r="VWX36" s="1285"/>
      <c r="VWY36" s="1284"/>
      <c r="VWZ36" s="1284"/>
      <c r="VXA36" s="1284"/>
      <c r="VXB36" s="1284"/>
      <c r="VXC36" s="1286"/>
      <c r="VXD36" s="953"/>
      <c r="VXE36" s="1282"/>
      <c r="VXF36" s="1283"/>
      <c r="VXG36" s="1284"/>
      <c r="VXH36" s="1285"/>
      <c r="VXI36" s="1284"/>
      <c r="VXJ36" s="1284"/>
      <c r="VXK36" s="1284"/>
      <c r="VXL36" s="1284"/>
      <c r="VXM36" s="1286"/>
      <c r="VXN36" s="953"/>
      <c r="VXO36" s="1282"/>
      <c r="VXP36" s="1283"/>
      <c r="VXQ36" s="1284"/>
      <c r="VXR36" s="1285"/>
      <c r="VXS36" s="1284"/>
      <c r="VXT36" s="1284"/>
      <c r="VXU36" s="1284"/>
      <c r="VXV36" s="1284"/>
      <c r="VXW36" s="1286"/>
      <c r="VXX36" s="953"/>
      <c r="VXY36" s="1282"/>
      <c r="VXZ36" s="1283"/>
      <c r="VYA36" s="1284"/>
      <c r="VYB36" s="1285"/>
      <c r="VYC36" s="1284"/>
      <c r="VYD36" s="1284"/>
      <c r="VYE36" s="1284"/>
      <c r="VYF36" s="1284"/>
      <c r="VYG36" s="1286"/>
      <c r="VYH36" s="953"/>
      <c r="VYI36" s="1282"/>
      <c r="VYJ36" s="1283"/>
      <c r="VYK36" s="1284"/>
      <c r="VYL36" s="1285"/>
      <c r="VYM36" s="1284"/>
      <c r="VYN36" s="1284"/>
      <c r="VYO36" s="1284"/>
      <c r="VYP36" s="1284"/>
      <c r="VYQ36" s="1286"/>
      <c r="VYR36" s="953"/>
      <c r="VYS36" s="1282"/>
      <c r="VYT36" s="1283"/>
      <c r="VYU36" s="1284"/>
      <c r="VYV36" s="1285"/>
      <c r="VYW36" s="1284"/>
      <c r="VYX36" s="1284"/>
      <c r="VYY36" s="1284"/>
      <c r="VYZ36" s="1284"/>
      <c r="VZA36" s="1286"/>
      <c r="VZB36" s="953"/>
      <c r="VZC36" s="1282"/>
      <c r="VZD36" s="1283"/>
      <c r="VZE36" s="1284"/>
      <c r="VZF36" s="1285"/>
      <c r="VZG36" s="1284"/>
      <c r="VZH36" s="1284"/>
      <c r="VZI36" s="1284"/>
      <c r="VZJ36" s="1284"/>
      <c r="VZK36" s="1286"/>
      <c r="VZL36" s="953"/>
      <c r="VZM36" s="1282"/>
      <c r="VZN36" s="1283"/>
      <c r="VZO36" s="1284"/>
      <c r="VZP36" s="1285"/>
      <c r="VZQ36" s="1284"/>
      <c r="VZR36" s="1284"/>
      <c r="VZS36" s="1284"/>
      <c r="VZT36" s="1284"/>
      <c r="VZU36" s="1286"/>
      <c r="VZV36" s="953"/>
      <c r="VZW36" s="1282"/>
      <c r="VZX36" s="1283"/>
      <c r="VZY36" s="1284"/>
      <c r="VZZ36" s="1285"/>
      <c r="WAA36" s="1284"/>
      <c r="WAB36" s="1284"/>
      <c r="WAC36" s="1284"/>
      <c r="WAD36" s="1284"/>
      <c r="WAE36" s="1286"/>
      <c r="WAF36" s="953"/>
      <c r="WAG36" s="1282"/>
      <c r="WAH36" s="1283"/>
      <c r="WAI36" s="1284"/>
      <c r="WAJ36" s="1285"/>
      <c r="WAK36" s="1284"/>
      <c r="WAL36" s="1284"/>
      <c r="WAM36" s="1284"/>
      <c r="WAN36" s="1284"/>
      <c r="WAO36" s="1286"/>
      <c r="WAP36" s="953"/>
      <c r="WAQ36" s="1282"/>
      <c r="WAR36" s="1283"/>
      <c r="WAS36" s="1284"/>
      <c r="WAT36" s="1285"/>
      <c r="WAU36" s="1284"/>
      <c r="WAV36" s="1284"/>
      <c r="WAW36" s="1284"/>
      <c r="WAX36" s="1284"/>
      <c r="WAY36" s="1286"/>
      <c r="WAZ36" s="953"/>
      <c r="WBA36" s="1282"/>
      <c r="WBB36" s="1283"/>
      <c r="WBC36" s="1284"/>
      <c r="WBD36" s="1285"/>
      <c r="WBE36" s="1284"/>
      <c r="WBF36" s="1284"/>
      <c r="WBG36" s="1284"/>
      <c r="WBH36" s="1284"/>
      <c r="WBI36" s="1286"/>
      <c r="WBJ36" s="953"/>
      <c r="WBK36" s="1282"/>
      <c r="WBL36" s="1283"/>
      <c r="WBM36" s="1284"/>
      <c r="WBN36" s="1285"/>
      <c r="WBO36" s="1284"/>
      <c r="WBP36" s="1284"/>
      <c r="WBQ36" s="1284"/>
      <c r="WBR36" s="1284"/>
      <c r="WBS36" s="1286"/>
      <c r="WBT36" s="953"/>
      <c r="WBU36" s="1282"/>
      <c r="WBV36" s="1283"/>
      <c r="WBW36" s="1284"/>
      <c r="WBX36" s="1285"/>
      <c r="WBY36" s="1284"/>
      <c r="WBZ36" s="1284"/>
      <c r="WCA36" s="1284"/>
      <c r="WCB36" s="1284"/>
      <c r="WCC36" s="1286"/>
      <c r="WCD36" s="953"/>
      <c r="WCE36" s="1282"/>
      <c r="WCF36" s="1283"/>
      <c r="WCG36" s="1284"/>
      <c r="WCH36" s="1285"/>
      <c r="WCI36" s="1284"/>
      <c r="WCJ36" s="1284"/>
      <c r="WCK36" s="1284"/>
      <c r="WCL36" s="1284"/>
      <c r="WCM36" s="1286"/>
      <c r="WCN36" s="953"/>
      <c r="WCO36" s="1282"/>
      <c r="WCP36" s="1283"/>
      <c r="WCQ36" s="1284"/>
      <c r="WCR36" s="1285"/>
      <c r="WCS36" s="1284"/>
      <c r="WCT36" s="1284"/>
      <c r="WCU36" s="1284"/>
      <c r="WCV36" s="1284"/>
      <c r="WCW36" s="1286"/>
      <c r="WCX36" s="953"/>
      <c r="WCY36" s="1282"/>
      <c r="WCZ36" s="1283"/>
      <c r="WDA36" s="1284"/>
      <c r="WDB36" s="1285"/>
      <c r="WDC36" s="1284"/>
      <c r="WDD36" s="1284"/>
      <c r="WDE36" s="1284"/>
      <c r="WDF36" s="1284"/>
      <c r="WDG36" s="1286"/>
      <c r="WDH36" s="953"/>
      <c r="WDI36" s="1282"/>
      <c r="WDJ36" s="1283"/>
      <c r="WDK36" s="1284"/>
      <c r="WDL36" s="1285"/>
      <c r="WDM36" s="1284"/>
      <c r="WDN36" s="1284"/>
      <c r="WDO36" s="1284"/>
      <c r="WDP36" s="1284"/>
      <c r="WDQ36" s="1286"/>
      <c r="WDR36" s="953"/>
      <c r="WDS36" s="1282"/>
      <c r="WDT36" s="1283"/>
      <c r="WDU36" s="1284"/>
      <c r="WDV36" s="1285"/>
      <c r="WDW36" s="1284"/>
      <c r="WDX36" s="1284"/>
      <c r="WDY36" s="1284"/>
      <c r="WDZ36" s="1284"/>
      <c r="WEA36" s="1286"/>
      <c r="WEB36" s="953"/>
      <c r="WEC36" s="1282"/>
      <c r="WED36" s="1283"/>
      <c r="WEE36" s="1284"/>
      <c r="WEF36" s="1285"/>
      <c r="WEG36" s="1284"/>
      <c r="WEH36" s="1284"/>
      <c r="WEI36" s="1284"/>
      <c r="WEJ36" s="1284"/>
      <c r="WEK36" s="1286"/>
      <c r="WEL36" s="953"/>
      <c r="WEM36" s="1282"/>
      <c r="WEN36" s="1283"/>
      <c r="WEO36" s="1284"/>
      <c r="WEP36" s="1285"/>
      <c r="WEQ36" s="1284"/>
      <c r="WER36" s="1284"/>
      <c r="WES36" s="1284"/>
      <c r="WET36" s="1284"/>
      <c r="WEU36" s="1286"/>
      <c r="WEV36" s="953"/>
      <c r="WEW36" s="1282"/>
      <c r="WEX36" s="1283"/>
      <c r="WEY36" s="1284"/>
      <c r="WEZ36" s="1285"/>
      <c r="WFA36" s="1284"/>
      <c r="WFB36" s="1284"/>
      <c r="WFC36" s="1284"/>
      <c r="WFD36" s="1284"/>
      <c r="WFE36" s="1286"/>
      <c r="WFF36" s="953"/>
      <c r="WFG36" s="1282"/>
      <c r="WFH36" s="1283"/>
      <c r="WFI36" s="1284"/>
      <c r="WFJ36" s="1285"/>
      <c r="WFK36" s="1284"/>
      <c r="WFL36" s="1284"/>
      <c r="WFM36" s="1284"/>
      <c r="WFN36" s="1284"/>
      <c r="WFO36" s="1286"/>
      <c r="WFP36" s="953"/>
      <c r="WFQ36" s="1282"/>
      <c r="WFR36" s="1283"/>
      <c r="WFS36" s="1284"/>
      <c r="WFT36" s="1285"/>
      <c r="WFU36" s="1284"/>
      <c r="WFV36" s="1284"/>
      <c r="WFW36" s="1284"/>
      <c r="WFX36" s="1284"/>
      <c r="WFY36" s="1286"/>
      <c r="WFZ36" s="953"/>
      <c r="WGA36" s="1282"/>
      <c r="WGB36" s="1283"/>
      <c r="WGC36" s="1284"/>
      <c r="WGD36" s="1285"/>
      <c r="WGE36" s="1284"/>
      <c r="WGF36" s="1284"/>
      <c r="WGG36" s="1284"/>
      <c r="WGH36" s="1284"/>
      <c r="WGI36" s="1286"/>
      <c r="WGJ36" s="953"/>
      <c r="WGK36" s="1282"/>
      <c r="WGL36" s="1283"/>
      <c r="WGM36" s="1284"/>
      <c r="WGN36" s="1285"/>
      <c r="WGO36" s="1284"/>
      <c r="WGP36" s="1284"/>
      <c r="WGQ36" s="1284"/>
      <c r="WGR36" s="1284"/>
      <c r="WGS36" s="1286"/>
      <c r="WGT36" s="953"/>
      <c r="WGU36" s="1282"/>
      <c r="WGV36" s="1283"/>
      <c r="WGW36" s="1284"/>
      <c r="WGX36" s="1285"/>
      <c r="WGY36" s="1284"/>
      <c r="WGZ36" s="1284"/>
      <c r="WHA36" s="1284"/>
      <c r="WHB36" s="1284"/>
      <c r="WHC36" s="1286"/>
      <c r="WHD36" s="953"/>
      <c r="WHE36" s="1282"/>
      <c r="WHF36" s="1283"/>
      <c r="WHG36" s="1284"/>
      <c r="WHH36" s="1285"/>
      <c r="WHI36" s="1284"/>
      <c r="WHJ36" s="1284"/>
      <c r="WHK36" s="1284"/>
      <c r="WHL36" s="1284"/>
      <c r="WHM36" s="1286"/>
      <c r="WHN36" s="953"/>
      <c r="WHO36" s="1282"/>
      <c r="WHP36" s="1283"/>
      <c r="WHQ36" s="1284"/>
      <c r="WHR36" s="1285"/>
      <c r="WHS36" s="1284"/>
      <c r="WHT36" s="1284"/>
      <c r="WHU36" s="1284"/>
      <c r="WHV36" s="1284"/>
      <c r="WHW36" s="1286"/>
      <c r="WHX36" s="953"/>
      <c r="WHY36" s="1282"/>
      <c r="WHZ36" s="1283"/>
      <c r="WIA36" s="1284"/>
      <c r="WIB36" s="1285"/>
      <c r="WIC36" s="1284"/>
      <c r="WID36" s="1284"/>
      <c r="WIE36" s="1284"/>
      <c r="WIF36" s="1284"/>
      <c r="WIG36" s="1286"/>
      <c r="WIH36" s="953"/>
      <c r="WII36" s="1282"/>
      <c r="WIJ36" s="1283"/>
      <c r="WIK36" s="1284"/>
      <c r="WIL36" s="1285"/>
      <c r="WIM36" s="1284"/>
      <c r="WIN36" s="1284"/>
      <c r="WIO36" s="1284"/>
      <c r="WIP36" s="1284"/>
      <c r="WIQ36" s="1286"/>
      <c r="WIR36" s="953"/>
      <c r="WIS36" s="1282"/>
      <c r="WIT36" s="1283"/>
      <c r="WIU36" s="1284"/>
      <c r="WIV36" s="1285"/>
      <c r="WIW36" s="1284"/>
      <c r="WIX36" s="1284"/>
      <c r="WIY36" s="1284"/>
      <c r="WIZ36" s="1284"/>
      <c r="WJA36" s="1286"/>
      <c r="WJB36" s="953"/>
      <c r="WJC36" s="1282"/>
      <c r="WJD36" s="1283"/>
      <c r="WJE36" s="1284"/>
      <c r="WJF36" s="1285"/>
      <c r="WJG36" s="1284"/>
      <c r="WJH36" s="1284"/>
      <c r="WJI36" s="1284"/>
      <c r="WJJ36" s="1284"/>
      <c r="WJK36" s="1286"/>
      <c r="WJL36" s="953"/>
      <c r="WJM36" s="1282"/>
      <c r="WJN36" s="1283"/>
      <c r="WJO36" s="1284"/>
      <c r="WJP36" s="1285"/>
      <c r="WJQ36" s="1284"/>
      <c r="WJR36" s="1284"/>
      <c r="WJS36" s="1284"/>
      <c r="WJT36" s="1284"/>
      <c r="WJU36" s="1286"/>
      <c r="WJV36" s="953"/>
      <c r="WJW36" s="1282"/>
      <c r="WJX36" s="1283"/>
      <c r="WJY36" s="1284"/>
      <c r="WJZ36" s="1285"/>
      <c r="WKA36" s="1284"/>
      <c r="WKB36" s="1284"/>
      <c r="WKC36" s="1284"/>
      <c r="WKD36" s="1284"/>
      <c r="WKE36" s="1286"/>
      <c r="WKF36" s="953"/>
      <c r="WKG36" s="1282"/>
      <c r="WKH36" s="1283"/>
      <c r="WKI36" s="1284"/>
      <c r="WKJ36" s="1285"/>
      <c r="WKK36" s="1284"/>
      <c r="WKL36" s="1284"/>
      <c r="WKM36" s="1284"/>
      <c r="WKN36" s="1284"/>
      <c r="WKO36" s="1286"/>
      <c r="WKP36" s="953"/>
      <c r="WKQ36" s="1282"/>
      <c r="WKR36" s="1283"/>
      <c r="WKS36" s="1284"/>
      <c r="WKT36" s="1285"/>
      <c r="WKU36" s="1284"/>
      <c r="WKV36" s="1284"/>
      <c r="WKW36" s="1284"/>
      <c r="WKX36" s="1284"/>
      <c r="WKY36" s="1286"/>
      <c r="WKZ36" s="953"/>
      <c r="WLA36" s="1282"/>
      <c r="WLB36" s="1283"/>
      <c r="WLC36" s="1284"/>
      <c r="WLD36" s="1285"/>
      <c r="WLE36" s="1284"/>
      <c r="WLF36" s="1284"/>
      <c r="WLG36" s="1284"/>
      <c r="WLH36" s="1284"/>
      <c r="WLI36" s="1286"/>
      <c r="WLJ36" s="953"/>
      <c r="WLK36" s="1282"/>
      <c r="WLL36" s="1283"/>
      <c r="WLM36" s="1284"/>
      <c r="WLN36" s="1285"/>
      <c r="WLO36" s="1284"/>
      <c r="WLP36" s="1284"/>
      <c r="WLQ36" s="1284"/>
      <c r="WLR36" s="1284"/>
      <c r="WLS36" s="1286"/>
      <c r="WLT36" s="953"/>
      <c r="WLU36" s="1282"/>
      <c r="WLV36" s="1283"/>
      <c r="WLW36" s="1284"/>
      <c r="WLX36" s="1285"/>
      <c r="WLY36" s="1284"/>
      <c r="WLZ36" s="1284"/>
      <c r="WMA36" s="1284"/>
      <c r="WMB36" s="1284"/>
      <c r="WMC36" s="1286"/>
      <c r="WMD36" s="953"/>
      <c r="WME36" s="1282"/>
      <c r="WMF36" s="1283"/>
      <c r="WMG36" s="1284"/>
      <c r="WMH36" s="1285"/>
      <c r="WMI36" s="1284"/>
      <c r="WMJ36" s="1284"/>
      <c r="WMK36" s="1284"/>
      <c r="WML36" s="1284"/>
      <c r="WMM36" s="1286"/>
      <c r="WMN36" s="953"/>
      <c r="WMO36" s="1282"/>
      <c r="WMP36" s="1283"/>
      <c r="WMQ36" s="1284"/>
      <c r="WMR36" s="1285"/>
      <c r="WMS36" s="1284"/>
      <c r="WMT36" s="1284"/>
      <c r="WMU36" s="1284"/>
      <c r="WMV36" s="1284"/>
      <c r="WMW36" s="1286"/>
      <c r="WMX36" s="953"/>
      <c r="WMY36" s="1282"/>
      <c r="WMZ36" s="1283"/>
      <c r="WNA36" s="1284"/>
      <c r="WNB36" s="1285"/>
      <c r="WNC36" s="1284"/>
      <c r="WND36" s="1284"/>
      <c r="WNE36" s="1284"/>
      <c r="WNF36" s="1284"/>
      <c r="WNG36" s="1286"/>
      <c r="WNH36" s="953"/>
      <c r="WNI36" s="1282"/>
      <c r="WNJ36" s="1283"/>
      <c r="WNK36" s="1284"/>
      <c r="WNL36" s="1285"/>
      <c r="WNM36" s="1284"/>
      <c r="WNN36" s="1284"/>
      <c r="WNO36" s="1284"/>
      <c r="WNP36" s="1284"/>
      <c r="WNQ36" s="1286"/>
      <c r="WNR36" s="953"/>
      <c r="WNS36" s="1282"/>
      <c r="WNT36" s="1283"/>
      <c r="WNU36" s="1284"/>
      <c r="WNV36" s="1285"/>
      <c r="WNW36" s="1284"/>
      <c r="WNX36" s="1284"/>
      <c r="WNY36" s="1284"/>
      <c r="WNZ36" s="1284"/>
      <c r="WOA36" s="1286"/>
      <c r="WOB36" s="953"/>
      <c r="WOC36" s="1282"/>
      <c r="WOD36" s="1283"/>
      <c r="WOE36" s="1284"/>
      <c r="WOF36" s="1285"/>
      <c r="WOG36" s="1284"/>
      <c r="WOH36" s="1284"/>
      <c r="WOI36" s="1284"/>
      <c r="WOJ36" s="1284"/>
      <c r="WOK36" s="1286"/>
      <c r="WOL36" s="953"/>
      <c r="WOM36" s="1282"/>
      <c r="WON36" s="1283"/>
      <c r="WOO36" s="1284"/>
      <c r="WOP36" s="1285"/>
      <c r="WOQ36" s="1284"/>
      <c r="WOR36" s="1284"/>
      <c r="WOS36" s="1284"/>
      <c r="WOT36" s="1284"/>
      <c r="WOU36" s="1286"/>
      <c r="WOV36" s="953"/>
      <c r="WOW36" s="1282"/>
      <c r="WOX36" s="1283"/>
      <c r="WOY36" s="1284"/>
      <c r="WOZ36" s="1285"/>
      <c r="WPA36" s="1284"/>
      <c r="WPB36" s="1284"/>
      <c r="WPC36" s="1284"/>
      <c r="WPD36" s="1284"/>
      <c r="WPE36" s="1286"/>
      <c r="WPF36" s="953"/>
      <c r="WPG36" s="1282"/>
      <c r="WPH36" s="1283"/>
      <c r="WPI36" s="1284"/>
      <c r="WPJ36" s="1285"/>
      <c r="WPK36" s="1284"/>
      <c r="WPL36" s="1284"/>
      <c r="WPM36" s="1284"/>
      <c r="WPN36" s="1284"/>
      <c r="WPO36" s="1286"/>
      <c r="WPP36" s="953"/>
      <c r="WPQ36" s="1282"/>
      <c r="WPR36" s="1283"/>
      <c r="WPS36" s="1284"/>
      <c r="WPT36" s="1285"/>
      <c r="WPU36" s="1284"/>
      <c r="WPV36" s="1284"/>
      <c r="WPW36" s="1284"/>
      <c r="WPX36" s="1284"/>
      <c r="WPY36" s="1286"/>
      <c r="WPZ36" s="953"/>
      <c r="WQA36" s="1282"/>
      <c r="WQB36" s="1283"/>
      <c r="WQC36" s="1284"/>
      <c r="WQD36" s="1285"/>
      <c r="WQE36" s="1284"/>
      <c r="WQF36" s="1284"/>
      <c r="WQG36" s="1284"/>
      <c r="WQH36" s="1284"/>
      <c r="WQI36" s="1286"/>
      <c r="WQJ36" s="953"/>
      <c r="WQK36" s="1282"/>
      <c r="WQL36" s="1283"/>
      <c r="WQM36" s="1284"/>
      <c r="WQN36" s="1285"/>
      <c r="WQO36" s="1284"/>
      <c r="WQP36" s="1284"/>
      <c r="WQQ36" s="1284"/>
      <c r="WQR36" s="1284"/>
      <c r="WQS36" s="1286"/>
      <c r="WQT36" s="953"/>
      <c r="WQU36" s="1282"/>
      <c r="WQV36" s="1283"/>
      <c r="WQW36" s="1284"/>
      <c r="WQX36" s="1285"/>
      <c r="WQY36" s="1284"/>
      <c r="WQZ36" s="1284"/>
      <c r="WRA36" s="1284"/>
      <c r="WRB36" s="1284"/>
      <c r="WRC36" s="1286"/>
      <c r="WRD36" s="953"/>
      <c r="WRE36" s="1282"/>
      <c r="WRF36" s="1283"/>
      <c r="WRG36" s="1284"/>
      <c r="WRH36" s="1285"/>
      <c r="WRI36" s="1284"/>
      <c r="WRJ36" s="1284"/>
      <c r="WRK36" s="1284"/>
      <c r="WRL36" s="1284"/>
      <c r="WRM36" s="1286"/>
      <c r="WRN36" s="953"/>
      <c r="WRO36" s="1282"/>
      <c r="WRP36" s="1283"/>
      <c r="WRQ36" s="1284"/>
      <c r="WRR36" s="1285"/>
      <c r="WRS36" s="1284"/>
      <c r="WRT36" s="1284"/>
      <c r="WRU36" s="1284"/>
      <c r="WRV36" s="1284"/>
      <c r="WRW36" s="1286"/>
      <c r="WRX36" s="953"/>
      <c r="WRY36" s="1282"/>
      <c r="WRZ36" s="1283"/>
      <c r="WSA36" s="1284"/>
      <c r="WSB36" s="1285"/>
      <c r="WSC36" s="1284"/>
      <c r="WSD36" s="1284"/>
      <c r="WSE36" s="1284"/>
      <c r="WSF36" s="1284"/>
      <c r="WSG36" s="1286"/>
      <c r="WSH36" s="953"/>
      <c r="WSI36" s="1282"/>
      <c r="WSJ36" s="1283"/>
      <c r="WSK36" s="1284"/>
      <c r="WSL36" s="1285"/>
      <c r="WSM36" s="1284"/>
      <c r="WSN36" s="1284"/>
      <c r="WSO36" s="1284"/>
      <c r="WSP36" s="1284"/>
      <c r="WSQ36" s="1286"/>
      <c r="WSR36" s="953"/>
      <c r="WSS36" s="1282"/>
      <c r="WST36" s="1283"/>
      <c r="WSU36" s="1284"/>
      <c r="WSV36" s="1285"/>
      <c r="WSW36" s="1284"/>
      <c r="WSX36" s="1284"/>
      <c r="WSY36" s="1284"/>
      <c r="WSZ36" s="1284"/>
      <c r="WTA36" s="1286"/>
      <c r="WTB36" s="953"/>
      <c r="WTC36" s="1282"/>
      <c r="WTD36" s="1283"/>
      <c r="WTE36" s="1284"/>
      <c r="WTF36" s="1285"/>
      <c r="WTG36" s="1284"/>
      <c r="WTH36" s="1284"/>
      <c r="WTI36" s="1284"/>
      <c r="WTJ36" s="1284"/>
      <c r="WTK36" s="1286"/>
      <c r="WTL36" s="953"/>
      <c r="WTM36" s="1282"/>
      <c r="WTN36" s="1283"/>
      <c r="WTO36" s="1284"/>
      <c r="WTP36" s="1285"/>
      <c r="WTQ36" s="1284"/>
      <c r="WTR36" s="1284"/>
      <c r="WTS36" s="1284"/>
      <c r="WTT36" s="1284"/>
      <c r="WTU36" s="1286"/>
      <c r="WTV36" s="953"/>
      <c r="WTW36" s="1282"/>
      <c r="WTX36" s="1283"/>
      <c r="WTY36" s="1284"/>
      <c r="WTZ36" s="1285"/>
      <c r="WUA36" s="1284"/>
      <c r="WUB36" s="1284"/>
      <c r="WUC36" s="1284"/>
      <c r="WUD36" s="1284"/>
      <c r="WUE36" s="1286"/>
      <c r="WUF36" s="953"/>
      <c r="WUG36" s="1282"/>
      <c r="WUH36" s="1283"/>
      <c r="WUI36" s="1284"/>
      <c r="WUJ36" s="1285"/>
      <c r="WUK36" s="1284"/>
      <c r="WUL36" s="1284"/>
      <c r="WUM36" s="1284"/>
      <c r="WUN36" s="1284"/>
      <c r="WUO36" s="1286"/>
      <c r="WUP36" s="953"/>
      <c r="WUQ36" s="1282"/>
      <c r="WUR36" s="1283"/>
      <c r="WUS36" s="1284"/>
      <c r="WUT36" s="1285"/>
      <c r="WUU36" s="1284"/>
      <c r="WUV36" s="1284"/>
      <c r="WUW36" s="1284"/>
      <c r="WUX36" s="1284"/>
      <c r="WUY36" s="1286"/>
      <c r="WUZ36" s="953"/>
      <c r="WVA36" s="1282"/>
      <c r="WVB36" s="1283"/>
      <c r="WVC36" s="1284"/>
      <c r="WVD36" s="1285"/>
      <c r="WVE36" s="1284"/>
      <c r="WVF36" s="1284"/>
      <c r="WVG36" s="1284"/>
      <c r="WVH36" s="1284"/>
      <c r="WVI36" s="1286"/>
      <c r="WVJ36" s="953"/>
      <c r="WVK36" s="1282"/>
      <c r="WVL36" s="1283"/>
      <c r="WVM36" s="1284"/>
      <c r="WVN36" s="1285"/>
      <c r="WVO36" s="1284"/>
      <c r="WVP36" s="1284"/>
      <c r="WVQ36" s="1284"/>
      <c r="WVR36" s="1284"/>
      <c r="WVS36" s="1286"/>
      <c r="WVT36" s="953"/>
      <c r="WVU36" s="1282"/>
      <c r="WVV36" s="1283"/>
      <c r="WVW36" s="1284"/>
      <c r="WVX36" s="1285"/>
      <c r="WVY36" s="1284"/>
      <c r="WVZ36" s="1284"/>
      <c r="WWA36" s="1284"/>
      <c r="WWB36" s="1284"/>
      <c r="WWC36" s="1286"/>
      <c r="WWD36" s="953"/>
      <c r="WWE36" s="1282"/>
      <c r="WWF36" s="1283"/>
      <c r="WWG36" s="1284"/>
      <c r="WWH36" s="1285"/>
      <c r="WWI36" s="1284"/>
      <c r="WWJ36" s="1284"/>
      <c r="WWK36" s="1284"/>
      <c r="WWL36" s="1284"/>
      <c r="WWM36" s="1286"/>
      <c r="WWN36" s="953"/>
      <c r="WWO36" s="1282"/>
      <c r="WWP36" s="1283"/>
      <c r="WWQ36" s="1284"/>
      <c r="WWR36" s="1285"/>
      <c r="WWS36" s="1284"/>
      <c r="WWT36" s="1284"/>
      <c r="WWU36" s="1284"/>
      <c r="WWV36" s="1284"/>
      <c r="WWW36" s="1286"/>
      <c r="WWX36" s="953"/>
      <c r="WWY36" s="1282"/>
      <c r="WWZ36" s="1283"/>
      <c r="WXA36" s="1284"/>
      <c r="WXB36" s="1285"/>
      <c r="WXC36" s="1284"/>
      <c r="WXD36" s="1284"/>
      <c r="WXE36" s="1284"/>
      <c r="WXF36" s="1284"/>
      <c r="WXG36" s="1286"/>
      <c r="WXH36" s="953"/>
      <c r="WXI36" s="1282"/>
      <c r="WXJ36" s="1283"/>
      <c r="WXK36" s="1284"/>
      <c r="WXL36" s="1285"/>
      <c r="WXM36" s="1284"/>
      <c r="WXN36" s="1284"/>
      <c r="WXO36" s="1284"/>
      <c r="WXP36" s="1284"/>
      <c r="WXQ36" s="1286"/>
      <c r="WXR36" s="953"/>
      <c r="WXS36" s="1282"/>
      <c r="WXT36" s="1283"/>
      <c r="WXU36" s="1284"/>
      <c r="WXV36" s="1285"/>
      <c r="WXW36" s="1284"/>
      <c r="WXX36" s="1284"/>
      <c r="WXY36" s="1284"/>
      <c r="WXZ36" s="1284"/>
      <c r="WYA36" s="1286"/>
      <c r="WYB36" s="953"/>
      <c r="WYC36" s="1282"/>
      <c r="WYD36" s="1283"/>
      <c r="WYE36" s="1284"/>
      <c r="WYF36" s="1285"/>
      <c r="WYG36" s="1284"/>
      <c r="WYH36" s="1284"/>
      <c r="WYI36" s="1284"/>
      <c r="WYJ36" s="1284"/>
      <c r="WYK36" s="1286"/>
      <c r="WYL36" s="953"/>
      <c r="WYM36" s="1282"/>
      <c r="WYN36" s="1283"/>
      <c r="WYO36" s="1284"/>
      <c r="WYP36" s="1285"/>
      <c r="WYQ36" s="1284"/>
      <c r="WYR36" s="1284"/>
      <c r="WYS36" s="1284"/>
      <c r="WYT36" s="1284"/>
      <c r="WYU36" s="1286"/>
      <c r="WYV36" s="953"/>
      <c r="WYW36" s="1282"/>
      <c r="WYX36" s="1283"/>
      <c r="WYY36" s="1284"/>
      <c r="WYZ36" s="1285"/>
      <c r="WZA36" s="1284"/>
      <c r="WZB36" s="1284"/>
      <c r="WZC36" s="1284"/>
      <c r="WZD36" s="1284"/>
      <c r="WZE36" s="1286"/>
      <c r="WZF36" s="953"/>
      <c r="WZG36" s="1282"/>
      <c r="WZH36" s="1283"/>
      <c r="WZI36" s="1284"/>
      <c r="WZJ36" s="1285"/>
      <c r="WZK36" s="1284"/>
      <c r="WZL36" s="1284"/>
      <c r="WZM36" s="1284"/>
      <c r="WZN36" s="1284"/>
      <c r="WZO36" s="1286"/>
      <c r="WZP36" s="953"/>
      <c r="WZQ36" s="1282"/>
      <c r="WZR36" s="1283"/>
      <c r="WZS36" s="1284"/>
      <c r="WZT36" s="1285"/>
      <c r="WZU36" s="1284"/>
      <c r="WZV36" s="1284"/>
      <c r="WZW36" s="1284"/>
      <c r="WZX36" s="1284"/>
      <c r="WZY36" s="1286"/>
      <c r="WZZ36" s="953"/>
      <c r="XAA36" s="1282"/>
      <c r="XAB36" s="1283"/>
      <c r="XAC36" s="1284"/>
      <c r="XAD36" s="1285"/>
      <c r="XAE36" s="1284"/>
      <c r="XAF36" s="1284"/>
      <c r="XAG36" s="1284"/>
      <c r="XAH36" s="1284"/>
      <c r="XAI36" s="1286"/>
      <c r="XAJ36" s="953"/>
      <c r="XAK36" s="1282"/>
      <c r="XAL36" s="1283"/>
      <c r="XAM36" s="1284"/>
      <c r="XAN36" s="1285"/>
      <c r="XAO36" s="1284"/>
      <c r="XAP36" s="1284"/>
      <c r="XAQ36" s="1284"/>
      <c r="XAR36" s="1284"/>
      <c r="XAS36" s="1286"/>
      <c r="XAT36" s="953"/>
      <c r="XAU36" s="1282"/>
      <c r="XAV36" s="1283"/>
      <c r="XAW36" s="1284"/>
      <c r="XAX36" s="1285"/>
      <c r="XAY36" s="1284"/>
      <c r="XAZ36" s="1284"/>
      <c r="XBA36" s="1284"/>
      <c r="XBB36" s="1284"/>
      <c r="XBC36" s="1286"/>
      <c r="XBD36" s="953"/>
      <c r="XBE36" s="1282"/>
      <c r="XBF36" s="1283"/>
      <c r="XBG36" s="1284"/>
      <c r="XBH36" s="1285"/>
      <c r="XBI36" s="1284"/>
      <c r="XBJ36" s="1284"/>
      <c r="XBK36" s="1284"/>
      <c r="XBL36" s="1284"/>
      <c r="XBM36" s="1286"/>
      <c r="XBN36" s="953"/>
      <c r="XBO36" s="1282"/>
      <c r="XBP36" s="1283"/>
      <c r="XBQ36" s="1284"/>
      <c r="XBR36" s="1285"/>
      <c r="XBS36" s="1284"/>
      <c r="XBT36" s="1284"/>
      <c r="XBU36" s="1284"/>
      <c r="XBV36" s="1284"/>
      <c r="XBW36" s="1286"/>
      <c r="XBX36" s="953"/>
      <c r="XBY36" s="1282"/>
      <c r="XBZ36" s="1283"/>
      <c r="XCA36" s="1284"/>
      <c r="XCB36" s="1285"/>
      <c r="XCC36" s="1284"/>
      <c r="XCD36" s="1284"/>
      <c r="XCE36" s="1284"/>
      <c r="XCF36" s="1284"/>
      <c r="XCG36" s="1286"/>
      <c r="XCH36" s="953"/>
      <c r="XCI36" s="1282"/>
      <c r="XCJ36" s="1283"/>
      <c r="XCK36" s="1284"/>
      <c r="XCL36" s="1285"/>
      <c r="XCM36" s="1284"/>
      <c r="XCN36" s="1284"/>
      <c r="XCO36" s="1284"/>
      <c r="XCP36" s="1284"/>
      <c r="XCQ36" s="1286"/>
      <c r="XCR36" s="953"/>
      <c r="XCS36" s="1282"/>
      <c r="XCT36" s="1283"/>
      <c r="XCU36" s="1284"/>
      <c r="XCV36" s="1285"/>
      <c r="XCW36" s="1284"/>
      <c r="XCX36" s="1284"/>
      <c r="XCY36" s="1284"/>
      <c r="XCZ36" s="1284"/>
      <c r="XDA36" s="1286"/>
      <c r="XDB36" s="953"/>
      <c r="XDC36" s="1282"/>
      <c r="XDD36" s="1283"/>
      <c r="XDE36" s="1284"/>
      <c r="XDF36" s="1285"/>
      <c r="XDG36" s="1284"/>
      <c r="XDH36" s="1284"/>
      <c r="XDI36" s="1284"/>
      <c r="XDJ36" s="1284"/>
      <c r="XDK36" s="1286"/>
      <c r="XDL36" s="953"/>
      <c r="XDM36" s="1282"/>
      <c r="XDN36" s="1283"/>
      <c r="XDO36" s="1284"/>
      <c r="XDP36" s="1285"/>
      <c r="XDQ36" s="1284"/>
      <c r="XDR36" s="1284"/>
      <c r="XDS36" s="1284"/>
      <c r="XDT36" s="1284"/>
      <c r="XDU36" s="1286"/>
      <c r="XDV36" s="953"/>
      <c r="XDW36" s="1282"/>
      <c r="XDX36" s="1283"/>
      <c r="XDY36" s="1284"/>
      <c r="XDZ36" s="1285"/>
      <c r="XEA36" s="1284"/>
      <c r="XEB36" s="1284"/>
      <c r="XEC36" s="1284"/>
      <c r="XED36" s="1284"/>
      <c r="XEE36" s="1286"/>
      <c r="XEF36" s="953"/>
      <c r="XEG36" s="1282"/>
      <c r="XEH36" s="1283"/>
      <c r="XEI36" s="1284"/>
      <c r="XEJ36" s="1285"/>
      <c r="XEK36" s="1284"/>
      <c r="XEL36" s="1284"/>
      <c r="XEM36" s="1284"/>
      <c r="XEN36" s="1284"/>
      <c r="XEO36" s="1286"/>
      <c r="XEP36" s="953"/>
      <c r="XEQ36" s="1282"/>
      <c r="XER36" s="1283"/>
      <c r="XES36" s="1284"/>
      <c r="XET36" s="1285"/>
      <c r="XEU36" s="1284"/>
      <c r="XEV36" s="1284"/>
      <c r="XEW36" s="1284"/>
      <c r="XEX36" s="1284"/>
      <c r="XEY36" s="1286"/>
      <c r="XEZ36" s="953"/>
      <c r="XFA36" s="1282"/>
      <c r="XFB36" s="1283"/>
      <c r="XFC36" s="1284"/>
      <c r="XFD36" s="1285"/>
    </row>
    <row r="37" spans="1:16384" s="1190" customFormat="1" ht="45" x14ac:dyDescent="0.2">
      <c r="A37" s="862" t="str">
        <f>'2 Energy '!A40</f>
        <v>E5</v>
      </c>
      <c r="B37" s="1298" t="str">
        <f>'2 Energy '!D40</f>
        <v>Renewable Energy Production</v>
      </c>
      <c r="C37" s="1298">
        <f>'2 Energy '!B40</f>
        <v>20</v>
      </c>
      <c r="D37" s="1274"/>
      <c r="E37" s="1275">
        <f>'2 Energy '!C40</f>
        <v>0</v>
      </c>
      <c r="F37" s="1276" t="e">
        <f>'2 Energy '!#REF!</f>
        <v>#REF!</v>
      </c>
      <c r="G37" s="1276" t="e">
        <f>'2 Energy '!#REF!</f>
        <v>#REF!</v>
      </c>
      <c r="H37" s="1276" t="e">
        <f>'2 Energy '!#REF!</f>
        <v>#REF!</v>
      </c>
      <c r="I37" s="1287"/>
      <c r="J37" s="1288" t="s">
        <v>1418</v>
      </c>
      <c r="K37" s="385"/>
      <c r="L37" s="385"/>
      <c r="M37" s="385"/>
      <c r="N37" s="385"/>
      <c r="O37" s="385"/>
      <c r="P37" s="385"/>
      <c r="Q37" s="385"/>
      <c r="R37" s="385"/>
      <c r="S37" s="385"/>
      <c r="T37" s="385"/>
      <c r="U37" s="385"/>
      <c r="V37" s="1277"/>
      <c r="W37" s="1278"/>
      <c r="X37" s="1279"/>
      <c r="Y37" s="1278"/>
      <c r="Z37" s="1278"/>
      <c r="AA37" s="1278"/>
      <c r="AB37" s="1278"/>
      <c r="AC37" s="1280"/>
      <c r="AD37" s="1281"/>
      <c r="AE37" s="1024"/>
      <c r="AF37" s="1277"/>
      <c r="AG37" s="1278"/>
      <c r="AH37" s="1279"/>
      <c r="AI37" s="1278"/>
      <c r="AJ37" s="1278"/>
      <c r="AK37" s="1278"/>
      <c r="AL37" s="1278"/>
      <c r="AM37" s="1280"/>
      <c r="AN37" s="1281"/>
      <c r="AO37" s="1024"/>
      <c r="AP37" s="1277"/>
      <c r="AQ37" s="1278"/>
      <c r="AR37" s="1279"/>
      <c r="AS37" s="1278"/>
      <c r="AT37" s="1278"/>
      <c r="AU37" s="1278"/>
      <c r="AV37" s="1278"/>
      <c r="AW37" s="1280"/>
      <c r="AX37" s="1281"/>
      <c r="AY37" s="1024"/>
      <c r="AZ37" s="1277"/>
      <c r="BA37" s="1278"/>
      <c r="BB37" s="1279"/>
      <c r="BC37" s="1278"/>
      <c r="BD37" s="1278"/>
      <c r="BE37" s="1278"/>
      <c r="BF37" s="1278"/>
      <c r="BG37" s="1280"/>
      <c r="BH37" s="1281"/>
      <c r="BI37" s="1024"/>
      <c r="BJ37" s="1277"/>
      <c r="BK37" s="1278"/>
      <c r="BL37" s="1279"/>
      <c r="BM37" s="1278"/>
      <c r="BN37" s="1278"/>
      <c r="BO37" s="1278"/>
      <c r="BP37" s="1278"/>
      <c r="BQ37" s="1280"/>
      <c r="BR37" s="1281"/>
      <c r="BS37" s="1024"/>
      <c r="BT37" s="1277"/>
      <c r="BU37" s="1278"/>
      <c r="BV37" s="1279"/>
      <c r="BW37" s="1278"/>
      <c r="BX37" s="1278"/>
      <c r="BY37" s="1278"/>
      <c r="BZ37" s="1278"/>
      <c r="CA37" s="1280"/>
      <c r="CB37" s="1281"/>
      <c r="CC37" s="1024"/>
      <c r="CD37" s="1277"/>
      <c r="CE37" s="1278"/>
      <c r="CF37" s="1279"/>
      <c r="CG37" s="1278"/>
      <c r="CH37" s="1278"/>
      <c r="CI37" s="1278"/>
      <c r="CJ37" s="1278"/>
      <c r="CK37" s="1280"/>
      <c r="CL37" s="1281"/>
      <c r="CM37" s="1024"/>
      <c r="CN37" s="1277"/>
      <c r="CO37" s="1278"/>
      <c r="CP37" s="1279"/>
      <c r="CQ37" s="1278"/>
      <c r="CR37" s="1278"/>
      <c r="CS37" s="1278"/>
      <c r="CT37" s="1278"/>
      <c r="CU37" s="1280"/>
      <c r="CV37" s="1281"/>
      <c r="CW37" s="1024"/>
      <c r="CX37" s="1277"/>
      <c r="CY37" s="1278"/>
      <c r="CZ37" s="1279"/>
      <c r="DA37" s="1278"/>
      <c r="DB37" s="1278"/>
      <c r="DC37" s="1278"/>
      <c r="DD37" s="1278"/>
      <c r="DE37" s="1280"/>
      <c r="DF37" s="1281"/>
      <c r="DG37" s="1024"/>
      <c r="DH37" s="1277"/>
      <c r="DI37" s="1278"/>
      <c r="DJ37" s="1279"/>
      <c r="DK37" s="1278"/>
      <c r="DL37" s="1278"/>
      <c r="DM37" s="1278"/>
      <c r="DN37" s="1278"/>
      <c r="DO37" s="1280"/>
      <c r="DP37" s="1281"/>
      <c r="DQ37" s="1024"/>
      <c r="DR37" s="1277"/>
      <c r="DS37" s="1278"/>
      <c r="DT37" s="1279"/>
      <c r="DU37" s="1278"/>
      <c r="DV37" s="1278"/>
      <c r="DW37" s="1278"/>
      <c r="DX37" s="1278"/>
      <c r="DY37" s="1280"/>
      <c r="DZ37" s="1281"/>
      <c r="EA37" s="1024"/>
      <c r="EB37" s="1277"/>
      <c r="EC37" s="1278"/>
      <c r="ED37" s="1279"/>
      <c r="EE37" s="1278"/>
      <c r="EF37" s="1278"/>
      <c r="EG37" s="1278"/>
      <c r="EH37" s="1278"/>
      <c r="EI37" s="1280"/>
      <c r="EJ37" s="1281"/>
      <c r="EK37" s="1024"/>
      <c r="EL37" s="1277"/>
      <c r="EM37" s="1278"/>
      <c r="EN37" s="1279"/>
      <c r="EO37" s="1278"/>
      <c r="EP37" s="1278"/>
      <c r="EQ37" s="1278"/>
      <c r="ER37" s="1278"/>
      <c r="ES37" s="1280"/>
      <c r="ET37" s="1281"/>
      <c r="EU37" s="1024"/>
      <c r="EV37" s="1277"/>
      <c r="EW37" s="1278"/>
      <c r="EX37" s="1279"/>
      <c r="EY37" s="1278"/>
      <c r="EZ37" s="1278"/>
      <c r="FA37" s="1278"/>
      <c r="FB37" s="1278"/>
      <c r="FC37" s="1280"/>
      <c r="FD37" s="1281"/>
      <c r="FE37" s="1024"/>
      <c r="FF37" s="1277"/>
      <c r="FG37" s="1278"/>
      <c r="FH37" s="1279"/>
      <c r="FI37" s="1278"/>
      <c r="FJ37" s="1278"/>
      <c r="FK37" s="1278"/>
      <c r="FL37" s="1278"/>
      <c r="FM37" s="1280"/>
      <c r="FN37" s="1281"/>
      <c r="FO37" s="1024"/>
      <c r="FP37" s="1277"/>
      <c r="FQ37" s="1278"/>
      <c r="FR37" s="1279"/>
      <c r="FS37" s="1278"/>
      <c r="FT37" s="1278"/>
      <c r="FU37" s="1278"/>
      <c r="FV37" s="1278"/>
      <c r="FW37" s="1280"/>
      <c r="FX37" s="1281"/>
      <c r="FY37" s="1024"/>
      <c r="FZ37" s="1277"/>
      <c r="GA37" s="1278"/>
      <c r="GB37" s="1279"/>
      <c r="GC37" s="1278"/>
      <c r="GD37" s="1278"/>
      <c r="GE37" s="1278"/>
      <c r="GF37" s="1278"/>
      <c r="GG37" s="1280"/>
      <c r="GH37" s="1281"/>
      <c r="GI37" s="1024"/>
      <c r="GJ37" s="1277"/>
      <c r="GK37" s="1278"/>
      <c r="GL37" s="1279"/>
      <c r="GM37" s="1278"/>
      <c r="GN37" s="1278"/>
      <c r="GO37" s="1278"/>
      <c r="GP37" s="1278"/>
      <c r="GQ37" s="1280"/>
      <c r="GR37" s="1281"/>
      <c r="GS37" s="1024"/>
      <c r="GT37" s="1277"/>
      <c r="GU37" s="1278"/>
      <c r="GV37" s="1279"/>
      <c r="GW37" s="1278"/>
      <c r="GX37" s="1278"/>
      <c r="GY37" s="1278"/>
      <c r="GZ37" s="1278"/>
      <c r="HA37" s="1280"/>
      <c r="HB37" s="1281"/>
      <c r="HC37" s="1024"/>
      <c r="HD37" s="1277"/>
      <c r="HE37" s="1278"/>
      <c r="HF37" s="1279"/>
      <c r="HG37" s="1278"/>
      <c r="HH37" s="1278"/>
      <c r="HI37" s="1278"/>
      <c r="HJ37" s="1278"/>
      <c r="HK37" s="1280"/>
      <c r="HL37" s="1281"/>
      <c r="HM37" s="1024"/>
      <c r="HN37" s="1277"/>
      <c r="HO37" s="1278"/>
      <c r="HP37" s="1279"/>
      <c r="HQ37" s="1278"/>
      <c r="HR37" s="1278"/>
      <c r="HS37" s="1278"/>
      <c r="HT37" s="1278"/>
      <c r="HU37" s="1280"/>
      <c r="HV37" s="1281"/>
      <c r="HW37" s="1024"/>
      <c r="HX37" s="1277"/>
      <c r="HY37" s="1278"/>
      <c r="HZ37" s="1279"/>
      <c r="IA37" s="1278"/>
      <c r="IB37" s="1278"/>
      <c r="IC37" s="1278"/>
      <c r="ID37" s="1278"/>
      <c r="IE37" s="1280"/>
      <c r="IF37" s="1281"/>
      <c r="IG37" s="1024"/>
      <c r="IH37" s="1277"/>
      <c r="II37" s="1278"/>
      <c r="IJ37" s="1279"/>
      <c r="IK37" s="1278"/>
      <c r="IL37" s="1278"/>
      <c r="IM37" s="1278"/>
      <c r="IN37" s="1278"/>
      <c r="IO37" s="1280"/>
      <c r="IP37" s="1281"/>
      <c r="IQ37" s="1024"/>
      <c r="IR37" s="1277"/>
      <c r="IS37" s="1278"/>
      <c r="IT37" s="1279"/>
      <c r="IU37" s="1278"/>
      <c r="IV37" s="1278"/>
      <c r="IW37" s="1278"/>
      <c r="IX37" s="1278"/>
      <c r="IY37" s="1280"/>
      <c r="IZ37" s="1281"/>
      <c r="JA37" s="1024"/>
      <c r="JB37" s="1277"/>
      <c r="JC37" s="1278"/>
      <c r="JD37" s="1279"/>
      <c r="JE37" s="1278"/>
      <c r="JF37" s="1278"/>
      <c r="JG37" s="1278"/>
      <c r="JH37" s="1278"/>
      <c r="JI37" s="1280"/>
      <c r="JJ37" s="1281"/>
      <c r="JK37" s="1024"/>
      <c r="JL37" s="1277"/>
      <c r="JM37" s="1278"/>
      <c r="JN37" s="1279"/>
      <c r="JO37" s="1278"/>
      <c r="JP37" s="1278"/>
      <c r="JQ37" s="1278"/>
      <c r="JR37" s="1278"/>
      <c r="JS37" s="1280"/>
      <c r="JT37" s="1281"/>
      <c r="JU37" s="1024"/>
      <c r="JV37" s="1277"/>
      <c r="JW37" s="1278"/>
      <c r="JX37" s="1279"/>
      <c r="JY37" s="1278"/>
      <c r="JZ37" s="1278"/>
      <c r="KA37" s="1278"/>
      <c r="KB37" s="1278"/>
      <c r="KC37" s="1280"/>
      <c r="KD37" s="1281"/>
      <c r="KE37" s="1024"/>
      <c r="KF37" s="1277"/>
      <c r="KG37" s="1278"/>
      <c r="KH37" s="1279"/>
      <c r="KI37" s="1278"/>
      <c r="KJ37" s="1278"/>
      <c r="KK37" s="1278"/>
      <c r="KL37" s="1278"/>
      <c r="KM37" s="1280"/>
      <c r="KN37" s="1281"/>
      <c r="KO37" s="1024"/>
      <c r="KP37" s="1277"/>
      <c r="KQ37" s="1278"/>
      <c r="KR37" s="1279"/>
      <c r="KS37" s="1278"/>
      <c r="KT37" s="1278"/>
      <c r="KU37" s="1278"/>
      <c r="KV37" s="1278"/>
      <c r="KW37" s="1280"/>
      <c r="KX37" s="1281"/>
      <c r="KY37" s="1024"/>
      <c r="KZ37" s="1277"/>
      <c r="LA37" s="1278"/>
      <c r="LB37" s="1279"/>
      <c r="LC37" s="1278"/>
      <c r="LD37" s="1278"/>
      <c r="LE37" s="1278"/>
      <c r="LF37" s="1278"/>
      <c r="LG37" s="1280"/>
      <c r="LH37" s="1281"/>
      <c r="LI37" s="1024"/>
      <c r="LJ37" s="1277"/>
      <c r="LK37" s="1278"/>
      <c r="LL37" s="1279"/>
      <c r="LM37" s="1278"/>
      <c r="LN37" s="1278"/>
      <c r="LO37" s="1278"/>
      <c r="LP37" s="1278"/>
      <c r="LQ37" s="1280"/>
      <c r="LR37" s="1281"/>
      <c r="LS37" s="1024"/>
      <c r="LT37" s="1277"/>
      <c r="LU37" s="1278"/>
      <c r="LV37" s="1279"/>
      <c r="LW37" s="1278"/>
      <c r="LX37" s="1278"/>
      <c r="LY37" s="1278"/>
      <c r="LZ37" s="1278"/>
      <c r="MA37" s="1280"/>
      <c r="MB37" s="1281"/>
      <c r="MC37" s="1024"/>
      <c r="MD37" s="1277"/>
      <c r="ME37" s="1278"/>
      <c r="MF37" s="1279"/>
      <c r="MG37" s="1278"/>
      <c r="MH37" s="1278"/>
      <c r="MI37" s="1278"/>
      <c r="MJ37" s="1278"/>
      <c r="MK37" s="1280"/>
      <c r="ML37" s="1281"/>
      <c r="MM37" s="1024"/>
      <c r="MN37" s="1277"/>
      <c r="MO37" s="1278"/>
      <c r="MP37" s="1279"/>
      <c r="MQ37" s="1278"/>
      <c r="MR37" s="1278"/>
      <c r="MS37" s="1278"/>
      <c r="MT37" s="1278"/>
      <c r="MU37" s="1280"/>
      <c r="MV37" s="1281"/>
      <c r="MW37" s="1024"/>
      <c r="MX37" s="1277"/>
      <c r="MY37" s="1278"/>
      <c r="MZ37" s="1279"/>
      <c r="NA37" s="1278"/>
      <c r="NB37" s="1278"/>
      <c r="NC37" s="1278"/>
      <c r="ND37" s="1278"/>
      <c r="NE37" s="1280"/>
      <c r="NF37" s="1281"/>
      <c r="NG37" s="1024"/>
      <c r="NH37" s="1277"/>
      <c r="NI37" s="1278"/>
      <c r="NJ37" s="1279"/>
      <c r="NK37" s="1278"/>
      <c r="NL37" s="1278"/>
      <c r="NM37" s="1278"/>
      <c r="NN37" s="1278"/>
      <c r="NO37" s="1280"/>
      <c r="NP37" s="1281"/>
      <c r="NQ37" s="1024"/>
      <c r="NR37" s="1277"/>
      <c r="NS37" s="1278"/>
      <c r="NT37" s="1279"/>
      <c r="NU37" s="1278"/>
      <c r="NV37" s="1278"/>
      <c r="NW37" s="1278"/>
      <c r="NX37" s="1278"/>
      <c r="NY37" s="1280"/>
      <c r="NZ37" s="1281"/>
      <c r="OA37" s="1024"/>
      <c r="OB37" s="1277"/>
      <c r="OC37" s="1278"/>
      <c r="OD37" s="1279"/>
      <c r="OE37" s="1278"/>
      <c r="OF37" s="1278"/>
      <c r="OG37" s="1278"/>
      <c r="OH37" s="1278"/>
      <c r="OI37" s="1280"/>
      <c r="OJ37" s="1281"/>
      <c r="OK37" s="1024"/>
      <c r="OL37" s="1277"/>
      <c r="OM37" s="1278"/>
      <c r="ON37" s="1279"/>
      <c r="OO37" s="1278"/>
      <c r="OP37" s="1278"/>
      <c r="OQ37" s="1278"/>
      <c r="OR37" s="1278"/>
      <c r="OS37" s="1280"/>
      <c r="OT37" s="1281"/>
      <c r="OU37" s="1024"/>
      <c r="OV37" s="1277"/>
      <c r="OW37" s="1278"/>
      <c r="OX37" s="1279"/>
      <c r="OY37" s="1278"/>
      <c r="OZ37" s="1278"/>
      <c r="PA37" s="1278"/>
      <c r="PB37" s="1278"/>
      <c r="PC37" s="1280"/>
      <c r="PD37" s="1281"/>
      <c r="PE37" s="1024"/>
      <c r="PF37" s="1277"/>
      <c r="PG37" s="1278"/>
      <c r="PH37" s="1279"/>
      <c r="PI37" s="1278"/>
      <c r="PJ37" s="1278"/>
      <c r="PK37" s="1278"/>
      <c r="PL37" s="1278"/>
      <c r="PM37" s="1280"/>
      <c r="PN37" s="1281"/>
      <c r="PO37" s="1024"/>
      <c r="PP37" s="1277"/>
      <c r="PQ37" s="1278"/>
      <c r="PR37" s="1279"/>
      <c r="PS37" s="1278"/>
      <c r="PT37" s="1278"/>
      <c r="PU37" s="1278"/>
      <c r="PV37" s="1278"/>
      <c r="PW37" s="1280"/>
      <c r="PX37" s="1281"/>
      <c r="PY37" s="1024"/>
      <c r="PZ37" s="1277"/>
      <c r="QA37" s="1278"/>
      <c r="QB37" s="1279"/>
      <c r="QC37" s="1278"/>
      <c r="QD37" s="1278"/>
      <c r="QE37" s="1278"/>
      <c r="QF37" s="1278"/>
      <c r="QG37" s="1280"/>
      <c r="QH37" s="1281"/>
      <c r="QI37" s="1024"/>
      <c r="QJ37" s="1277"/>
      <c r="QK37" s="1278"/>
      <c r="QL37" s="1279"/>
      <c r="QM37" s="1278"/>
      <c r="QN37" s="1278"/>
      <c r="QO37" s="1278"/>
      <c r="QP37" s="1278"/>
      <c r="QQ37" s="1280"/>
      <c r="QR37" s="1281"/>
      <c r="QS37" s="1024"/>
      <c r="QT37" s="1277"/>
      <c r="QU37" s="1278"/>
      <c r="QV37" s="1279"/>
      <c r="QW37" s="1278"/>
      <c r="QX37" s="1278"/>
      <c r="QY37" s="1278"/>
      <c r="QZ37" s="1278"/>
      <c r="RA37" s="1280"/>
      <c r="RB37" s="1281"/>
      <c r="RC37" s="1024"/>
      <c r="RD37" s="1277"/>
      <c r="RE37" s="1278"/>
      <c r="RF37" s="1279"/>
      <c r="RG37" s="1278"/>
      <c r="RH37" s="1278"/>
      <c r="RI37" s="1278"/>
      <c r="RJ37" s="1278"/>
      <c r="RK37" s="1280"/>
      <c r="RL37" s="1281"/>
      <c r="RM37" s="1024"/>
      <c r="RN37" s="1277"/>
      <c r="RO37" s="1278"/>
      <c r="RP37" s="1279"/>
      <c r="RQ37" s="1278"/>
      <c r="RR37" s="1278"/>
      <c r="RS37" s="1278"/>
      <c r="RT37" s="1278"/>
      <c r="RU37" s="1280"/>
      <c r="RV37" s="1281"/>
      <c r="RW37" s="1024"/>
      <c r="RX37" s="1277"/>
      <c r="RY37" s="1278"/>
      <c r="RZ37" s="1279"/>
      <c r="SA37" s="1278"/>
      <c r="SB37" s="1278"/>
      <c r="SC37" s="1278"/>
      <c r="SD37" s="1278"/>
      <c r="SE37" s="1280"/>
      <c r="SF37" s="1281"/>
      <c r="SG37" s="1024"/>
      <c r="SH37" s="1277"/>
      <c r="SI37" s="1278"/>
      <c r="SJ37" s="1279"/>
      <c r="SK37" s="1278"/>
      <c r="SL37" s="1278"/>
      <c r="SM37" s="1278"/>
      <c r="SN37" s="1278"/>
      <c r="SO37" s="1280"/>
      <c r="SP37" s="1281"/>
      <c r="SQ37" s="1024"/>
      <c r="SR37" s="1277"/>
      <c r="SS37" s="1278"/>
      <c r="ST37" s="1279"/>
      <c r="SU37" s="1278"/>
      <c r="SV37" s="1278"/>
      <c r="SW37" s="1278"/>
      <c r="SX37" s="1278"/>
      <c r="SY37" s="1280"/>
      <c r="SZ37" s="1281"/>
      <c r="TA37" s="1024"/>
      <c r="TB37" s="1277"/>
      <c r="TC37" s="1278"/>
      <c r="TD37" s="1279"/>
      <c r="TE37" s="1278"/>
      <c r="TF37" s="1278"/>
      <c r="TG37" s="1278"/>
      <c r="TH37" s="1278"/>
      <c r="TI37" s="1280"/>
      <c r="TJ37" s="1281"/>
      <c r="TK37" s="1024"/>
      <c r="TL37" s="1277"/>
      <c r="TM37" s="1278"/>
      <c r="TN37" s="1279"/>
      <c r="TO37" s="1278"/>
      <c r="TP37" s="1278"/>
      <c r="TQ37" s="1278"/>
      <c r="TR37" s="1278"/>
      <c r="TS37" s="1280"/>
      <c r="TT37" s="1281"/>
      <c r="TU37" s="1024"/>
      <c r="TV37" s="1277"/>
      <c r="TW37" s="1278"/>
      <c r="TX37" s="1279"/>
      <c r="TY37" s="1278"/>
      <c r="TZ37" s="1278"/>
      <c r="UA37" s="1278"/>
      <c r="UB37" s="1278"/>
      <c r="UC37" s="1280"/>
      <c r="UD37" s="1281"/>
      <c r="UE37" s="1024"/>
      <c r="UF37" s="1277"/>
      <c r="UG37" s="1278"/>
      <c r="UH37" s="1279"/>
      <c r="UI37" s="1278"/>
      <c r="UJ37" s="1278"/>
      <c r="UK37" s="1278"/>
      <c r="UL37" s="1278"/>
      <c r="UM37" s="1280"/>
      <c r="UN37" s="1281"/>
      <c r="UO37" s="1024"/>
      <c r="UP37" s="1277"/>
      <c r="UQ37" s="1278"/>
      <c r="UR37" s="1279"/>
      <c r="US37" s="1278"/>
      <c r="UT37" s="1278"/>
      <c r="UU37" s="1278"/>
      <c r="UV37" s="1278"/>
      <c r="UW37" s="1280"/>
      <c r="UX37" s="1281"/>
      <c r="UY37" s="1024"/>
      <c r="UZ37" s="1277"/>
      <c r="VA37" s="1278"/>
      <c r="VB37" s="1279"/>
      <c r="VC37" s="1278"/>
      <c r="VD37" s="1278"/>
      <c r="VE37" s="1278"/>
      <c r="VF37" s="1278"/>
      <c r="VG37" s="1280"/>
      <c r="VH37" s="1281"/>
      <c r="VI37" s="1024"/>
      <c r="VJ37" s="1277"/>
      <c r="VK37" s="1278"/>
      <c r="VL37" s="1279"/>
      <c r="VM37" s="1278"/>
      <c r="VN37" s="1278"/>
      <c r="VO37" s="1278"/>
      <c r="VP37" s="1278"/>
      <c r="VQ37" s="1280"/>
      <c r="VR37" s="1281"/>
      <c r="VS37" s="1024"/>
      <c r="VT37" s="1277"/>
      <c r="VU37" s="1278"/>
      <c r="VV37" s="1279"/>
      <c r="VW37" s="1278"/>
      <c r="VX37" s="1278"/>
      <c r="VY37" s="1278"/>
      <c r="VZ37" s="1278"/>
      <c r="WA37" s="1280"/>
      <c r="WB37" s="1281"/>
      <c r="WC37" s="1024"/>
      <c r="WD37" s="1277"/>
      <c r="WE37" s="1278"/>
      <c r="WF37" s="1279"/>
      <c r="WG37" s="1278"/>
      <c r="WH37" s="1278"/>
      <c r="WI37" s="1278"/>
      <c r="WJ37" s="1278"/>
      <c r="WK37" s="1280"/>
      <c r="WL37" s="1281"/>
      <c r="WM37" s="1024"/>
      <c r="WN37" s="1277"/>
      <c r="WO37" s="1278"/>
      <c r="WP37" s="1279"/>
      <c r="WQ37" s="1278"/>
      <c r="WR37" s="1278"/>
      <c r="WS37" s="1278"/>
      <c r="WT37" s="1278"/>
      <c r="WU37" s="1280"/>
      <c r="WV37" s="1281"/>
      <c r="WW37" s="1024"/>
      <c r="WX37" s="1277"/>
      <c r="WY37" s="1278"/>
      <c r="WZ37" s="1279"/>
      <c r="XA37" s="1278"/>
      <c r="XB37" s="1278"/>
      <c r="XC37" s="1278"/>
      <c r="XD37" s="1278"/>
      <c r="XE37" s="1280"/>
      <c r="XF37" s="1281"/>
      <c r="XG37" s="1024"/>
      <c r="XH37" s="1277"/>
      <c r="XI37" s="1278"/>
      <c r="XJ37" s="1279"/>
      <c r="XK37" s="1278"/>
      <c r="XL37" s="1278"/>
      <c r="XM37" s="1278"/>
      <c r="XN37" s="1278"/>
      <c r="XO37" s="1280"/>
      <c r="XP37" s="1281"/>
      <c r="XQ37" s="1024"/>
      <c r="XR37" s="1277"/>
      <c r="XS37" s="1278"/>
      <c r="XT37" s="1279"/>
      <c r="XU37" s="1278"/>
      <c r="XV37" s="1278"/>
      <c r="XW37" s="1278"/>
      <c r="XX37" s="1278"/>
      <c r="XY37" s="1280"/>
      <c r="XZ37" s="1281"/>
      <c r="YA37" s="1024"/>
      <c r="YB37" s="1277"/>
      <c r="YC37" s="1278"/>
      <c r="YD37" s="1279"/>
      <c r="YE37" s="1278"/>
      <c r="YF37" s="1278"/>
      <c r="YG37" s="1278"/>
      <c r="YH37" s="1278"/>
      <c r="YI37" s="1280"/>
      <c r="YJ37" s="1281"/>
      <c r="YK37" s="1024"/>
      <c r="YL37" s="1277"/>
      <c r="YM37" s="1278"/>
      <c r="YN37" s="1279"/>
      <c r="YO37" s="1278"/>
      <c r="YP37" s="1278"/>
      <c r="YQ37" s="1278"/>
      <c r="YR37" s="1278"/>
      <c r="YS37" s="1280"/>
      <c r="YT37" s="1281"/>
      <c r="YU37" s="1024"/>
      <c r="YV37" s="1277"/>
      <c r="YW37" s="1278"/>
      <c r="YX37" s="1279"/>
      <c r="YY37" s="1278"/>
      <c r="YZ37" s="1278"/>
      <c r="ZA37" s="1278"/>
      <c r="ZB37" s="1278"/>
      <c r="ZC37" s="1280"/>
      <c r="ZD37" s="1281"/>
      <c r="ZE37" s="1024"/>
      <c r="ZF37" s="1277"/>
      <c r="ZG37" s="1278"/>
      <c r="ZH37" s="1279"/>
      <c r="ZI37" s="1278"/>
      <c r="ZJ37" s="1278"/>
      <c r="ZK37" s="1278"/>
      <c r="ZL37" s="1278"/>
      <c r="ZM37" s="1280"/>
      <c r="ZN37" s="1281"/>
      <c r="ZO37" s="1024"/>
      <c r="ZP37" s="1277"/>
      <c r="ZQ37" s="1278"/>
      <c r="ZR37" s="1279"/>
      <c r="ZS37" s="1278"/>
      <c r="ZT37" s="1278"/>
      <c r="ZU37" s="1278"/>
      <c r="ZV37" s="1278"/>
      <c r="ZW37" s="1280"/>
      <c r="ZX37" s="1281"/>
      <c r="ZY37" s="1024"/>
      <c r="ZZ37" s="1277"/>
      <c r="AAA37" s="1278"/>
      <c r="AAB37" s="1279"/>
      <c r="AAC37" s="1278"/>
      <c r="AAD37" s="1278"/>
      <c r="AAE37" s="1278"/>
      <c r="AAF37" s="1278"/>
      <c r="AAG37" s="1280"/>
      <c r="AAH37" s="1281"/>
      <c r="AAI37" s="1024"/>
      <c r="AAJ37" s="1277"/>
      <c r="AAK37" s="1278"/>
      <c r="AAL37" s="1279"/>
      <c r="AAM37" s="1278"/>
      <c r="AAN37" s="1278"/>
      <c r="AAO37" s="1278"/>
      <c r="AAP37" s="1278"/>
      <c r="AAQ37" s="1280"/>
      <c r="AAR37" s="1281"/>
      <c r="AAS37" s="1024"/>
      <c r="AAT37" s="1277"/>
      <c r="AAU37" s="1278"/>
      <c r="AAV37" s="1279"/>
      <c r="AAW37" s="1278"/>
      <c r="AAX37" s="1278"/>
      <c r="AAY37" s="1278"/>
      <c r="AAZ37" s="1278"/>
      <c r="ABA37" s="1280"/>
      <c r="ABB37" s="1281"/>
      <c r="ABC37" s="1024"/>
      <c r="ABD37" s="1277"/>
      <c r="ABE37" s="1278"/>
      <c r="ABF37" s="1279"/>
      <c r="ABG37" s="1278"/>
      <c r="ABH37" s="1278"/>
      <c r="ABI37" s="1278"/>
      <c r="ABJ37" s="1278"/>
      <c r="ABK37" s="1280"/>
      <c r="ABL37" s="1281"/>
      <c r="ABM37" s="1024"/>
      <c r="ABN37" s="1277"/>
      <c r="ABO37" s="1278"/>
      <c r="ABP37" s="1279"/>
      <c r="ABQ37" s="1278"/>
      <c r="ABR37" s="1278"/>
      <c r="ABS37" s="1278"/>
      <c r="ABT37" s="1278"/>
      <c r="ABU37" s="1280"/>
      <c r="ABV37" s="1281"/>
      <c r="ABW37" s="1024"/>
      <c r="ABX37" s="1277"/>
      <c r="ABY37" s="1278"/>
      <c r="ABZ37" s="1279"/>
      <c r="ACA37" s="1278"/>
      <c r="ACB37" s="1278"/>
      <c r="ACC37" s="1278"/>
      <c r="ACD37" s="1278"/>
      <c r="ACE37" s="1280"/>
      <c r="ACF37" s="1281"/>
      <c r="ACG37" s="1024"/>
      <c r="ACH37" s="1277"/>
      <c r="ACI37" s="1278"/>
      <c r="ACJ37" s="1279"/>
      <c r="ACK37" s="1278"/>
      <c r="ACL37" s="1278"/>
      <c r="ACM37" s="1278"/>
      <c r="ACN37" s="1278"/>
      <c r="ACO37" s="1280"/>
      <c r="ACP37" s="1281"/>
      <c r="ACQ37" s="1024"/>
      <c r="ACR37" s="1277"/>
      <c r="ACS37" s="1278"/>
      <c r="ACT37" s="1279"/>
      <c r="ACU37" s="1278"/>
      <c r="ACV37" s="1278"/>
      <c r="ACW37" s="1278"/>
      <c r="ACX37" s="1278"/>
      <c r="ACY37" s="1280"/>
      <c r="ACZ37" s="1281"/>
      <c r="ADA37" s="1024"/>
      <c r="ADB37" s="1277"/>
      <c r="ADC37" s="1278"/>
      <c r="ADD37" s="1279"/>
      <c r="ADE37" s="1278"/>
      <c r="ADF37" s="1278"/>
      <c r="ADG37" s="1278"/>
      <c r="ADH37" s="1278"/>
      <c r="ADI37" s="1280"/>
      <c r="ADJ37" s="1281"/>
      <c r="ADK37" s="1024"/>
      <c r="ADL37" s="1277"/>
      <c r="ADM37" s="1278"/>
      <c r="ADN37" s="1279"/>
      <c r="ADO37" s="1278"/>
      <c r="ADP37" s="1278"/>
      <c r="ADQ37" s="1278"/>
      <c r="ADR37" s="1278"/>
      <c r="ADS37" s="1280"/>
      <c r="ADT37" s="1281"/>
      <c r="ADU37" s="1024"/>
      <c r="ADV37" s="1277"/>
      <c r="ADW37" s="1278"/>
      <c r="ADX37" s="1279"/>
      <c r="ADY37" s="1278"/>
      <c r="ADZ37" s="1278"/>
      <c r="AEA37" s="1278"/>
      <c r="AEB37" s="1278"/>
      <c r="AEC37" s="1280"/>
      <c r="AED37" s="1281"/>
      <c r="AEE37" s="1024"/>
      <c r="AEF37" s="1277"/>
      <c r="AEG37" s="1278"/>
      <c r="AEH37" s="1279"/>
      <c r="AEI37" s="1278"/>
      <c r="AEJ37" s="1278"/>
      <c r="AEK37" s="1278"/>
      <c r="AEL37" s="1278"/>
      <c r="AEM37" s="1280"/>
      <c r="AEN37" s="1281"/>
      <c r="AEO37" s="1024"/>
      <c r="AEP37" s="1277"/>
      <c r="AEQ37" s="1278"/>
      <c r="AER37" s="1279"/>
      <c r="AES37" s="1278"/>
      <c r="AET37" s="1278"/>
      <c r="AEU37" s="1278"/>
      <c r="AEV37" s="1278"/>
      <c r="AEW37" s="1280"/>
      <c r="AEX37" s="1281"/>
      <c r="AEY37" s="1024"/>
      <c r="AEZ37" s="1277"/>
      <c r="AFA37" s="1278"/>
      <c r="AFB37" s="1279"/>
      <c r="AFC37" s="1278"/>
      <c r="AFD37" s="1278"/>
      <c r="AFE37" s="1278"/>
      <c r="AFF37" s="1278"/>
      <c r="AFG37" s="1280"/>
      <c r="AFH37" s="1281"/>
      <c r="AFI37" s="1024"/>
      <c r="AFJ37" s="1277"/>
      <c r="AFK37" s="1278"/>
      <c r="AFL37" s="1279"/>
      <c r="AFM37" s="1278"/>
      <c r="AFN37" s="1278"/>
      <c r="AFO37" s="1278"/>
      <c r="AFP37" s="1278"/>
      <c r="AFQ37" s="1280"/>
      <c r="AFR37" s="1281"/>
      <c r="AFS37" s="1024"/>
      <c r="AFT37" s="1277"/>
      <c r="AFU37" s="1278"/>
      <c r="AFV37" s="1279"/>
      <c r="AFW37" s="1278"/>
      <c r="AFX37" s="1278"/>
      <c r="AFY37" s="1278"/>
      <c r="AFZ37" s="1278"/>
      <c r="AGA37" s="1280"/>
      <c r="AGB37" s="1281"/>
      <c r="AGC37" s="1024"/>
      <c r="AGD37" s="1277"/>
      <c r="AGE37" s="1278"/>
      <c r="AGF37" s="1279"/>
      <c r="AGG37" s="1278"/>
      <c r="AGH37" s="1278"/>
      <c r="AGI37" s="1278"/>
      <c r="AGJ37" s="1278"/>
      <c r="AGK37" s="1280"/>
      <c r="AGL37" s="1281"/>
      <c r="AGM37" s="1024"/>
      <c r="AGN37" s="1277"/>
      <c r="AGO37" s="1278"/>
      <c r="AGP37" s="1279"/>
      <c r="AGQ37" s="1278"/>
      <c r="AGR37" s="1278"/>
      <c r="AGS37" s="1278"/>
      <c r="AGT37" s="1278"/>
      <c r="AGU37" s="1280"/>
      <c r="AGV37" s="1281"/>
      <c r="AGW37" s="1024"/>
      <c r="AGX37" s="1277"/>
      <c r="AGY37" s="1278"/>
      <c r="AGZ37" s="1279"/>
      <c r="AHA37" s="1278"/>
      <c r="AHB37" s="1278"/>
      <c r="AHC37" s="1278"/>
      <c r="AHD37" s="1278"/>
      <c r="AHE37" s="1280"/>
      <c r="AHF37" s="1281"/>
      <c r="AHG37" s="1024"/>
      <c r="AHH37" s="1277"/>
      <c r="AHI37" s="1278"/>
      <c r="AHJ37" s="1279"/>
      <c r="AHK37" s="1278"/>
      <c r="AHL37" s="1278"/>
      <c r="AHM37" s="1278"/>
      <c r="AHN37" s="1278"/>
      <c r="AHO37" s="1280"/>
      <c r="AHP37" s="1281"/>
      <c r="AHQ37" s="1024"/>
      <c r="AHR37" s="1277"/>
      <c r="AHS37" s="1278"/>
      <c r="AHT37" s="1279"/>
      <c r="AHU37" s="1278"/>
      <c r="AHV37" s="1278"/>
      <c r="AHW37" s="1278"/>
      <c r="AHX37" s="1278"/>
      <c r="AHY37" s="1280"/>
      <c r="AHZ37" s="1281"/>
      <c r="AIA37" s="1024"/>
      <c r="AIB37" s="1277"/>
      <c r="AIC37" s="1278"/>
      <c r="AID37" s="1279"/>
      <c r="AIE37" s="1278"/>
      <c r="AIF37" s="1278"/>
      <c r="AIG37" s="1278"/>
      <c r="AIH37" s="1278"/>
      <c r="AII37" s="1280"/>
      <c r="AIJ37" s="1281"/>
      <c r="AIK37" s="1024"/>
      <c r="AIL37" s="1277"/>
      <c r="AIM37" s="1278"/>
      <c r="AIN37" s="1279"/>
      <c r="AIO37" s="1278"/>
      <c r="AIP37" s="1278"/>
      <c r="AIQ37" s="1278"/>
      <c r="AIR37" s="1278"/>
      <c r="AIS37" s="1280"/>
      <c r="AIT37" s="1281"/>
      <c r="AIU37" s="1024"/>
      <c r="AIV37" s="1277"/>
      <c r="AIW37" s="1278"/>
      <c r="AIX37" s="1279"/>
      <c r="AIY37" s="1278"/>
      <c r="AIZ37" s="1278"/>
      <c r="AJA37" s="1278"/>
      <c r="AJB37" s="1278"/>
      <c r="AJC37" s="1280"/>
      <c r="AJD37" s="1281"/>
      <c r="AJE37" s="1024"/>
      <c r="AJF37" s="1277"/>
      <c r="AJG37" s="1278"/>
      <c r="AJH37" s="1279"/>
      <c r="AJI37" s="1278"/>
      <c r="AJJ37" s="1278"/>
      <c r="AJK37" s="1278"/>
      <c r="AJL37" s="1278"/>
      <c r="AJM37" s="1280"/>
      <c r="AJN37" s="1281"/>
      <c r="AJO37" s="1024"/>
      <c r="AJP37" s="1277"/>
      <c r="AJQ37" s="1278"/>
      <c r="AJR37" s="1279"/>
      <c r="AJS37" s="1278"/>
      <c r="AJT37" s="1278"/>
      <c r="AJU37" s="1278"/>
      <c r="AJV37" s="1278"/>
      <c r="AJW37" s="1280"/>
      <c r="AJX37" s="1281"/>
      <c r="AJY37" s="1024"/>
      <c r="AJZ37" s="1277"/>
      <c r="AKA37" s="1278"/>
      <c r="AKB37" s="1279"/>
      <c r="AKC37" s="1278"/>
      <c r="AKD37" s="1278"/>
      <c r="AKE37" s="1278"/>
      <c r="AKF37" s="1278"/>
      <c r="AKG37" s="1280"/>
      <c r="AKH37" s="1281"/>
      <c r="AKI37" s="1024"/>
      <c r="AKJ37" s="1277"/>
      <c r="AKK37" s="1278"/>
      <c r="AKL37" s="1279"/>
      <c r="AKM37" s="1278"/>
      <c r="AKN37" s="1278"/>
      <c r="AKO37" s="1278"/>
      <c r="AKP37" s="1278"/>
      <c r="AKQ37" s="1280"/>
      <c r="AKR37" s="1281"/>
      <c r="AKS37" s="1024"/>
      <c r="AKT37" s="1277"/>
      <c r="AKU37" s="1278"/>
      <c r="AKV37" s="1279"/>
      <c r="AKW37" s="1278"/>
      <c r="AKX37" s="1278"/>
      <c r="AKY37" s="1278"/>
      <c r="AKZ37" s="1278"/>
      <c r="ALA37" s="1280"/>
      <c r="ALB37" s="1281"/>
      <c r="ALC37" s="1024"/>
      <c r="ALD37" s="1277"/>
      <c r="ALE37" s="1278"/>
      <c r="ALF37" s="1279"/>
      <c r="ALG37" s="1278"/>
      <c r="ALH37" s="1278"/>
      <c r="ALI37" s="1278"/>
      <c r="ALJ37" s="1278"/>
      <c r="ALK37" s="1280"/>
      <c r="ALL37" s="1281"/>
      <c r="ALM37" s="1024"/>
      <c r="ALN37" s="1277"/>
      <c r="ALO37" s="1278"/>
      <c r="ALP37" s="1279"/>
      <c r="ALQ37" s="1278"/>
      <c r="ALR37" s="1278"/>
      <c r="ALS37" s="1278"/>
      <c r="ALT37" s="1278"/>
      <c r="ALU37" s="1280"/>
      <c r="ALV37" s="1281"/>
      <c r="ALW37" s="1024"/>
      <c r="ALX37" s="1277"/>
      <c r="ALY37" s="1278"/>
      <c r="ALZ37" s="1279"/>
      <c r="AMA37" s="1278"/>
      <c r="AMB37" s="1278"/>
      <c r="AMC37" s="1278"/>
      <c r="AMD37" s="1278"/>
      <c r="AME37" s="1280"/>
      <c r="AMF37" s="1281"/>
      <c r="AMG37" s="1024"/>
      <c r="AMH37" s="1277"/>
      <c r="AMI37" s="1278"/>
      <c r="AMJ37" s="1279"/>
      <c r="AMK37" s="1278"/>
      <c r="AML37" s="1278"/>
      <c r="AMM37" s="1278"/>
      <c r="AMN37" s="1278"/>
      <c r="AMO37" s="1280"/>
      <c r="AMP37" s="1281"/>
      <c r="AMQ37" s="1024"/>
      <c r="AMR37" s="1277"/>
      <c r="AMS37" s="1278"/>
      <c r="AMT37" s="1279"/>
      <c r="AMU37" s="1278"/>
      <c r="AMV37" s="1278"/>
      <c r="AMW37" s="1278"/>
      <c r="AMX37" s="1278"/>
      <c r="AMY37" s="1280"/>
      <c r="AMZ37" s="1281"/>
      <c r="ANA37" s="1024"/>
      <c r="ANB37" s="1277"/>
      <c r="ANC37" s="1278"/>
      <c r="AND37" s="1279"/>
      <c r="ANE37" s="1278"/>
      <c r="ANF37" s="1278"/>
      <c r="ANG37" s="1278"/>
      <c r="ANH37" s="1278"/>
      <c r="ANI37" s="1280"/>
      <c r="ANJ37" s="1281"/>
      <c r="ANK37" s="1024"/>
      <c r="ANL37" s="1277"/>
      <c r="ANM37" s="1278"/>
      <c r="ANN37" s="1279"/>
      <c r="ANO37" s="1278"/>
      <c r="ANP37" s="1278"/>
      <c r="ANQ37" s="1278"/>
      <c r="ANR37" s="1278"/>
      <c r="ANS37" s="1280"/>
      <c r="ANT37" s="1281"/>
      <c r="ANU37" s="1024"/>
      <c r="ANV37" s="1277"/>
      <c r="ANW37" s="1278"/>
      <c r="ANX37" s="1279"/>
      <c r="ANY37" s="1278"/>
      <c r="ANZ37" s="1278"/>
      <c r="AOA37" s="1278"/>
      <c r="AOB37" s="1278"/>
      <c r="AOC37" s="1280"/>
      <c r="AOD37" s="1281"/>
      <c r="AOE37" s="1024"/>
      <c r="AOF37" s="1277"/>
      <c r="AOG37" s="1278"/>
      <c r="AOH37" s="1279"/>
      <c r="AOI37" s="1278"/>
      <c r="AOJ37" s="1278"/>
      <c r="AOK37" s="1278"/>
      <c r="AOL37" s="1278"/>
      <c r="AOM37" s="1280"/>
      <c r="AON37" s="1281"/>
      <c r="AOO37" s="1024"/>
      <c r="AOP37" s="1277"/>
      <c r="AOQ37" s="1278"/>
      <c r="AOR37" s="1279"/>
      <c r="AOS37" s="1278"/>
      <c r="AOT37" s="1278"/>
      <c r="AOU37" s="1278"/>
      <c r="AOV37" s="1278"/>
      <c r="AOW37" s="1280"/>
      <c r="AOX37" s="1281"/>
      <c r="AOY37" s="1024"/>
      <c r="AOZ37" s="1277"/>
      <c r="APA37" s="1278"/>
      <c r="APB37" s="1279"/>
      <c r="APC37" s="1278"/>
      <c r="APD37" s="1278"/>
      <c r="APE37" s="1278"/>
      <c r="APF37" s="1278"/>
      <c r="APG37" s="1280"/>
      <c r="APH37" s="1281"/>
      <c r="API37" s="1024"/>
      <c r="APJ37" s="1277"/>
      <c r="APK37" s="1278"/>
      <c r="APL37" s="1279"/>
      <c r="APM37" s="1278"/>
      <c r="APN37" s="1278"/>
      <c r="APO37" s="1278"/>
      <c r="APP37" s="1278"/>
      <c r="APQ37" s="1280"/>
      <c r="APR37" s="1281"/>
      <c r="APS37" s="1024"/>
      <c r="APT37" s="1277"/>
      <c r="APU37" s="1278"/>
      <c r="APV37" s="1279"/>
      <c r="APW37" s="1278"/>
      <c r="APX37" s="1278"/>
      <c r="APY37" s="1278"/>
      <c r="APZ37" s="1278"/>
      <c r="AQA37" s="1280"/>
      <c r="AQB37" s="1281"/>
      <c r="AQC37" s="1024"/>
      <c r="AQD37" s="1277"/>
      <c r="AQE37" s="1278"/>
      <c r="AQF37" s="1279"/>
      <c r="AQG37" s="1278"/>
      <c r="AQH37" s="1278"/>
      <c r="AQI37" s="1278"/>
      <c r="AQJ37" s="1278"/>
      <c r="AQK37" s="1280"/>
      <c r="AQL37" s="1281"/>
      <c r="AQM37" s="1024"/>
      <c r="AQN37" s="1277"/>
      <c r="AQO37" s="1278"/>
      <c r="AQP37" s="1279"/>
      <c r="AQQ37" s="1278"/>
      <c r="AQR37" s="1278"/>
      <c r="AQS37" s="1278"/>
      <c r="AQT37" s="1278"/>
      <c r="AQU37" s="1280"/>
      <c r="AQV37" s="1281"/>
      <c r="AQW37" s="1024"/>
      <c r="AQX37" s="1277"/>
      <c r="AQY37" s="1278"/>
      <c r="AQZ37" s="1279"/>
      <c r="ARA37" s="1278"/>
      <c r="ARB37" s="1278"/>
      <c r="ARC37" s="1278"/>
      <c r="ARD37" s="1278"/>
      <c r="ARE37" s="1280"/>
      <c r="ARF37" s="1281"/>
      <c r="ARG37" s="1024"/>
      <c r="ARH37" s="1277"/>
      <c r="ARI37" s="1278"/>
      <c r="ARJ37" s="1279"/>
      <c r="ARK37" s="1278"/>
      <c r="ARL37" s="1278"/>
      <c r="ARM37" s="1278"/>
      <c r="ARN37" s="1278"/>
      <c r="ARO37" s="1280"/>
      <c r="ARP37" s="1281"/>
      <c r="ARQ37" s="1024"/>
      <c r="ARR37" s="1277"/>
      <c r="ARS37" s="1278"/>
      <c r="ART37" s="1279"/>
      <c r="ARU37" s="1278"/>
      <c r="ARV37" s="1278"/>
      <c r="ARW37" s="1278"/>
      <c r="ARX37" s="1278"/>
      <c r="ARY37" s="1280"/>
      <c r="ARZ37" s="1281"/>
      <c r="ASA37" s="1024"/>
      <c r="ASB37" s="1277"/>
      <c r="ASC37" s="1278"/>
      <c r="ASD37" s="1279"/>
      <c r="ASE37" s="1278"/>
      <c r="ASF37" s="1278"/>
      <c r="ASG37" s="1278"/>
      <c r="ASH37" s="1278"/>
      <c r="ASI37" s="1280"/>
      <c r="ASJ37" s="1281"/>
      <c r="ASK37" s="1024"/>
      <c r="ASL37" s="1277"/>
      <c r="ASM37" s="1278"/>
      <c r="ASN37" s="1279"/>
      <c r="ASO37" s="1278"/>
      <c r="ASP37" s="1278"/>
      <c r="ASQ37" s="1278"/>
      <c r="ASR37" s="1278"/>
      <c r="ASS37" s="1280"/>
      <c r="AST37" s="1281"/>
      <c r="ASU37" s="1024"/>
      <c r="ASV37" s="1277"/>
      <c r="ASW37" s="1278"/>
      <c r="ASX37" s="1279"/>
      <c r="ASY37" s="1278"/>
      <c r="ASZ37" s="1278"/>
      <c r="ATA37" s="1278"/>
      <c r="ATB37" s="1278"/>
      <c r="ATC37" s="1280"/>
      <c r="ATD37" s="1281"/>
      <c r="ATE37" s="1024"/>
      <c r="ATF37" s="1277"/>
      <c r="ATG37" s="1278"/>
      <c r="ATH37" s="1279"/>
      <c r="ATI37" s="1278"/>
      <c r="ATJ37" s="1278"/>
      <c r="ATK37" s="1278"/>
      <c r="ATL37" s="1278"/>
      <c r="ATM37" s="1280"/>
      <c r="ATN37" s="1281"/>
      <c r="ATO37" s="1024"/>
      <c r="ATP37" s="1277"/>
      <c r="ATQ37" s="1278"/>
      <c r="ATR37" s="1279"/>
      <c r="ATS37" s="1278"/>
      <c r="ATT37" s="1278"/>
      <c r="ATU37" s="1278"/>
      <c r="ATV37" s="1278"/>
      <c r="ATW37" s="1280"/>
      <c r="ATX37" s="1281"/>
      <c r="ATY37" s="1024"/>
      <c r="ATZ37" s="1277"/>
      <c r="AUA37" s="1278"/>
      <c r="AUB37" s="1279"/>
      <c r="AUC37" s="1278"/>
      <c r="AUD37" s="1278"/>
      <c r="AUE37" s="1278"/>
      <c r="AUF37" s="1278"/>
      <c r="AUG37" s="1280"/>
      <c r="AUH37" s="1281"/>
      <c r="AUI37" s="1024"/>
      <c r="AUJ37" s="1277"/>
      <c r="AUK37" s="1278"/>
      <c r="AUL37" s="1279"/>
      <c r="AUM37" s="1278"/>
      <c r="AUN37" s="1278"/>
      <c r="AUO37" s="1278"/>
      <c r="AUP37" s="1278"/>
      <c r="AUQ37" s="1280"/>
      <c r="AUR37" s="1281"/>
      <c r="AUS37" s="1024"/>
      <c r="AUT37" s="1277"/>
      <c r="AUU37" s="1278"/>
      <c r="AUV37" s="1279"/>
      <c r="AUW37" s="1278"/>
      <c r="AUX37" s="1278"/>
      <c r="AUY37" s="1278"/>
      <c r="AUZ37" s="1278"/>
      <c r="AVA37" s="1280"/>
      <c r="AVB37" s="1281"/>
      <c r="AVC37" s="1024"/>
      <c r="AVD37" s="1277"/>
      <c r="AVE37" s="1278"/>
      <c r="AVF37" s="1279"/>
      <c r="AVG37" s="1278"/>
      <c r="AVH37" s="1278"/>
      <c r="AVI37" s="1278"/>
      <c r="AVJ37" s="1278"/>
      <c r="AVK37" s="1280"/>
      <c r="AVL37" s="1281"/>
      <c r="AVM37" s="1024"/>
      <c r="AVN37" s="1277"/>
      <c r="AVO37" s="1278"/>
      <c r="AVP37" s="1279"/>
      <c r="AVQ37" s="1278"/>
      <c r="AVR37" s="1278"/>
      <c r="AVS37" s="1278"/>
      <c r="AVT37" s="1278"/>
      <c r="AVU37" s="1280"/>
      <c r="AVV37" s="1281"/>
      <c r="AVW37" s="1024"/>
      <c r="AVX37" s="1277"/>
      <c r="AVY37" s="1278"/>
      <c r="AVZ37" s="1279"/>
      <c r="AWA37" s="1278"/>
      <c r="AWB37" s="1278"/>
      <c r="AWC37" s="1278"/>
      <c r="AWD37" s="1278"/>
      <c r="AWE37" s="1280"/>
      <c r="AWF37" s="1281"/>
      <c r="AWG37" s="1024"/>
      <c r="AWH37" s="1277"/>
      <c r="AWI37" s="1278"/>
      <c r="AWJ37" s="1279"/>
      <c r="AWK37" s="1278"/>
      <c r="AWL37" s="1278"/>
      <c r="AWM37" s="1278"/>
      <c r="AWN37" s="1278"/>
      <c r="AWO37" s="1280"/>
      <c r="AWP37" s="1281"/>
      <c r="AWQ37" s="1024"/>
      <c r="AWR37" s="1277"/>
      <c r="AWS37" s="1278"/>
      <c r="AWT37" s="1279"/>
      <c r="AWU37" s="1278"/>
      <c r="AWV37" s="1278"/>
      <c r="AWW37" s="1278"/>
      <c r="AWX37" s="1278"/>
      <c r="AWY37" s="1280"/>
      <c r="AWZ37" s="1281"/>
      <c r="AXA37" s="1024"/>
      <c r="AXB37" s="1277"/>
      <c r="AXC37" s="1278"/>
      <c r="AXD37" s="1279"/>
      <c r="AXE37" s="1278"/>
      <c r="AXF37" s="1278"/>
      <c r="AXG37" s="1278"/>
      <c r="AXH37" s="1278"/>
      <c r="AXI37" s="1280"/>
      <c r="AXJ37" s="1281"/>
      <c r="AXK37" s="1024"/>
      <c r="AXL37" s="1277"/>
      <c r="AXM37" s="1278"/>
      <c r="AXN37" s="1279"/>
      <c r="AXO37" s="1278"/>
      <c r="AXP37" s="1278"/>
      <c r="AXQ37" s="1278"/>
      <c r="AXR37" s="1278"/>
      <c r="AXS37" s="1280"/>
      <c r="AXT37" s="1281"/>
      <c r="AXU37" s="1024"/>
      <c r="AXV37" s="1277"/>
      <c r="AXW37" s="1278"/>
      <c r="AXX37" s="1279"/>
      <c r="AXY37" s="1278"/>
      <c r="AXZ37" s="1278"/>
      <c r="AYA37" s="1278"/>
      <c r="AYB37" s="1278"/>
      <c r="AYC37" s="1280"/>
      <c r="AYD37" s="1281"/>
      <c r="AYE37" s="1024"/>
      <c r="AYF37" s="1277"/>
      <c r="AYG37" s="1278"/>
      <c r="AYH37" s="1279"/>
      <c r="AYI37" s="1278"/>
      <c r="AYJ37" s="1278"/>
      <c r="AYK37" s="1278"/>
      <c r="AYL37" s="1278"/>
      <c r="AYM37" s="1280"/>
      <c r="AYN37" s="1281"/>
      <c r="AYO37" s="1024"/>
      <c r="AYP37" s="1277"/>
      <c r="AYQ37" s="1278"/>
      <c r="AYR37" s="1279"/>
      <c r="AYS37" s="1278"/>
      <c r="AYT37" s="1278"/>
      <c r="AYU37" s="1278"/>
      <c r="AYV37" s="1278"/>
      <c r="AYW37" s="1280"/>
      <c r="AYX37" s="1281"/>
      <c r="AYY37" s="1024"/>
      <c r="AYZ37" s="1277"/>
      <c r="AZA37" s="1278"/>
      <c r="AZB37" s="1279"/>
      <c r="AZC37" s="1278"/>
      <c r="AZD37" s="1278"/>
      <c r="AZE37" s="1278"/>
      <c r="AZF37" s="1278"/>
      <c r="AZG37" s="1280"/>
      <c r="AZH37" s="1281"/>
      <c r="AZI37" s="1024"/>
      <c r="AZJ37" s="1277"/>
      <c r="AZK37" s="1278"/>
      <c r="AZL37" s="1279"/>
      <c r="AZM37" s="1278"/>
      <c r="AZN37" s="1278"/>
      <c r="AZO37" s="1278"/>
      <c r="AZP37" s="1278"/>
      <c r="AZQ37" s="1280"/>
      <c r="AZR37" s="1281"/>
      <c r="AZS37" s="1024"/>
      <c r="AZT37" s="1277"/>
      <c r="AZU37" s="1278"/>
      <c r="AZV37" s="1279"/>
      <c r="AZW37" s="1278"/>
      <c r="AZX37" s="1278"/>
      <c r="AZY37" s="1278"/>
      <c r="AZZ37" s="1278"/>
      <c r="BAA37" s="1280"/>
      <c r="BAB37" s="1281"/>
      <c r="BAC37" s="1024"/>
      <c r="BAD37" s="1277"/>
      <c r="BAE37" s="1278"/>
      <c r="BAF37" s="1279"/>
      <c r="BAG37" s="1278"/>
      <c r="BAH37" s="1278"/>
      <c r="BAI37" s="1278"/>
      <c r="BAJ37" s="1278"/>
      <c r="BAK37" s="1280"/>
      <c r="BAL37" s="1281"/>
      <c r="BAM37" s="1024"/>
      <c r="BAN37" s="1277"/>
      <c r="BAO37" s="1278"/>
      <c r="BAP37" s="1279"/>
      <c r="BAQ37" s="1278"/>
      <c r="BAR37" s="1278"/>
      <c r="BAS37" s="1278"/>
      <c r="BAT37" s="1278"/>
      <c r="BAU37" s="1280"/>
      <c r="BAV37" s="1281"/>
      <c r="BAW37" s="1024"/>
      <c r="BAX37" s="1277"/>
      <c r="BAY37" s="1278"/>
      <c r="BAZ37" s="1279"/>
      <c r="BBA37" s="1278"/>
      <c r="BBB37" s="1278"/>
      <c r="BBC37" s="1278"/>
      <c r="BBD37" s="1278"/>
      <c r="BBE37" s="1280"/>
      <c r="BBF37" s="1281"/>
      <c r="BBG37" s="1024"/>
      <c r="BBH37" s="1277"/>
      <c r="BBI37" s="1278"/>
      <c r="BBJ37" s="1279"/>
      <c r="BBK37" s="1278"/>
      <c r="BBL37" s="1278"/>
      <c r="BBM37" s="1278"/>
      <c r="BBN37" s="1278"/>
      <c r="BBO37" s="1280"/>
      <c r="BBP37" s="1281"/>
      <c r="BBQ37" s="1024"/>
      <c r="BBR37" s="1277"/>
      <c r="BBS37" s="1278"/>
      <c r="BBT37" s="1279"/>
      <c r="BBU37" s="1278"/>
      <c r="BBV37" s="1278"/>
      <c r="BBW37" s="1278"/>
      <c r="BBX37" s="1278"/>
      <c r="BBY37" s="1280"/>
      <c r="BBZ37" s="1281"/>
      <c r="BCA37" s="1024"/>
      <c r="BCB37" s="1277"/>
      <c r="BCC37" s="1278"/>
      <c r="BCD37" s="1279"/>
      <c r="BCE37" s="1278"/>
      <c r="BCF37" s="1278"/>
      <c r="BCG37" s="1278"/>
      <c r="BCH37" s="1278"/>
      <c r="BCI37" s="1280"/>
      <c r="BCJ37" s="1281"/>
      <c r="BCK37" s="1024"/>
      <c r="BCL37" s="1277"/>
      <c r="BCM37" s="1278"/>
      <c r="BCN37" s="1279"/>
      <c r="BCO37" s="1278"/>
      <c r="BCP37" s="1278"/>
      <c r="BCQ37" s="1278"/>
      <c r="BCR37" s="1278"/>
      <c r="BCS37" s="1280"/>
      <c r="BCT37" s="1281"/>
      <c r="BCU37" s="1024"/>
      <c r="BCV37" s="1277"/>
      <c r="BCW37" s="1278"/>
      <c r="BCX37" s="1279"/>
      <c r="BCY37" s="1278"/>
      <c r="BCZ37" s="1278"/>
      <c r="BDA37" s="1278"/>
      <c r="BDB37" s="1278"/>
      <c r="BDC37" s="1280"/>
      <c r="BDD37" s="1281"/>
      <c r="BDE37" s="1024"/>
      <c r="BDF37" s="1277"/>
      <c r="BDG37" s="1278"/>
      <c r="BDH37" s="1279"/>
      <c r="BDI37" s="1278"/>
      <c r="BDJ37" s="1278"/>
      <c r="BDK37" s="1278"/>
      <c r="BDL37" s="1278"/>
      <c r="BDM37" s="1280"/>
      <c r="BDN37" s="1281"/>
      <c r="BDO37" s="1024"/>
      <c r="BDP37" s="1277"/>
      <c r="BDQ37" s="1278"/>
      <c r="BDR37" s="1279"/>
      <c r="BDS37" s="1278"/>
      <c r="BDT37" s="1278"/>
      <c r="BDU37" s="1278"/>
      <c r="BDV37" s="1278"/>
      <c r="BDW37" s="1280"/>
      <c r="BDX37" s="1281"/>
      <c r="BDY37" s="1024"/>
      <c r="BDZ37" s="1277"/>
      <c r="BEA37" s="1278"/>
      <c r="BEB37" s="1279"/>
      <c r="BEC37" s="1278"/>
      <c r="BED37" s="1278"/>
      <c r="BEE37" s="1278"/>
      <c r="BEF37" s="1278"/>
      <c r="BEG37" s="1280"/>
      <c r="BEH37" s="1281"/>
      <c r="BEI37" s="1024"/>
      <c r="BEJ37" s="1277"/>
      <c r="BEK37" s="1278"/>
      <c r="BEL37" s="1279"/>
      <c r="BEM37" s="1278"/>
      <c r="BEN37" s="1278"/>
      <c r="BEO37" s="1278"/>
      <c r="BEP37" s="1278"/>
      <c r="BEQ37" s="1280"/>
      <c r="BER37" s="1281"/>
      <c r="BES37" s="1024"/>
      <c r="BET37" s="1277"/>
      <c r="BEU37" s="1278"/>
      <c r="BEV37" s="1279"/>
      <c r="BEW37" s="1278"/>
      <c r="BEX37" s="1278"/>
      <c r="BEY37" s="1278"/>
      <c r="BEZ37" s="1278"/>
      <c r="BFA37" s="1280"/>
      <c r="BFB37" s="1281"/>
      <c r="BFC37" s="1024"/>
      <c r="BFD37" s="1277"/>
      <c r="BFE37" s="1278"/>
      <c r="BFF37" s="1279"/>
      <c r="BFG37" s="1278"/>
      <c r="BFH37" s="1278"/>
      <c r="BFI37" s="1278"/>
      <c r="BFJ37" s="1278"/>
      <c r="BFK37" s="1280"/>
      <c r="BFL37" s="1281"/>
      <c r="BFM37" s="1024"/>
      <c r="BFN37" s="1277"/>
      <c r="BFO37" s="1278"/>
      <c r="BFP37" s="1279"/>
      <c r="BFQ37" s="1278"/>
      <c r="BFR37" s="1278"/>
      <c r="BFS37" s="1278"/>
      <c r="BFT37" s="1278"/>
      <c r="BFU37" s="1280"/>
      <c r="BFV37" s="1281"/>
      <c r="BFW37" s="1024"/>
      <c r="BFX37" s="1277"/>
      <c r="BFY37" s="1278"/>
      <c r="BFZ37" s="1279"/>
      <c r="BGA37" s="1278"/>
      <c r="BGB37" s="1278"/>
      <c r="BGC37" s="1278"/>
      <c r="BGD37" s="1278"/>
      <c r="BGE37" s="1280"/>
      <c r="BGF37" s="1281"/>
      <c r="BGG37" s="1024"/>
      <c r="BGH37" s="1277"/>
      <c r="BGI37" s="1278"/>
      <c r="BGJ37" s="1279"/>
      <c r="BGK37" s="1278"/>
      <c r="BGL37" s="1278"/>
      <c r="BGM37" s="1278"/>
      <c r="BGN37" s="1278"/>
      <c r="BGO37" s="1280"/>
      <c r="BGP37" s="1281"/>
      <c r="BGQ37" s="1024"/>
      <c r="BGR37" s="1277"/>
      <c r="BGS37" s="1278"/>
      <c r="BGT37" s="1279"/>
      <c r="BGU37" s="1278"/>
      <c r="BGV37" s="1278"/>
      <c r="BGW37" s="1278"/>
      <c r="BGX37" s="1278"/>
      <c r="BGY37" s="1280"/>
      <c r="BGZ37" s="1281"/>
      <c r="BHA37" s="1024"/>
      <c r="BHB37" s="1277"/>
      <c r="BHC37" s="1278"/>
      <c r="BHD37" s="1279"/>
      <c r="BHE37" s="1278"/>
      <c r="BHF37" s="1278"/>
      <c r="BHG37" s="1278"/>
      <c r="BHH37" s="1278"/>
      <c r="BHI37" s="1280"/>
      <c r="BHJ37" s="1281"/>
      <c r="BHK37" s="1024"/>
      <c r="BHL37" s="1277"/>
      <c r="BHM37" s="1278"/>
      <c r="BHN37" s="1279"/>
      <c r="BHO37" s="1278"/>
      <c r="BHP37" s="1278"/>
      <c r="BHQ37" s="1278"/>
      <c r="BHR37" s="1278"/>
      <c r="BHS37" s="1280"/>
      <c r="BHT37" s="1281"/>
      <c r="BHU37" s="1024"/>
      <c r="BHV37" s="1277"/>
      <c r="BHW37" s="1278"/>
      <c r="BHX37" s="1279"/>
      <c r="BHY37" s="1278"/>
      <c r="BHZ37" s="1278"/>
      <c r="BIA37" s="1278"/>
      <c r="BIB37" s="1278"/>
      <c r="BIC37" s="1280"/>
      <c r="BID37" s="1281"/>
      <c r="BIE37" s="1024"/>
      <c r="BIF37" s="1277"/>
      <c r="BIG37" s="1278"/>
      <c r="BIH37" s="1279"/>
      <c r="BII37" s="1278"/>
      <c r="BIJ37" s="1278"/>
      <c r="BIK37" s="1278"/>
      <c r="BIL37" s="1278"/>
      <c r="BIM37" s="1280"/>
      <c r="BIN37" s="1281"/>
      <c r="BIO37" s="1024"/>
      <c r="BIP37" s="1277"/>
      <c r="BIQ37" s="1278"/>
      <c r="BIR37" s="1279"/>
      <c r="BIS37" s="1278"/>
      <c r="BIT37" s="1278"/>
      <c r="BIU37" s="1278"/>
      <c r="BIV37" s="1278"/>
      <c r="BIW37" s="1280"/>
      <c r="BIX37" s="1281"/>
      <c r="BIY37" s="1024"/>
      <c r="BIZ37" s="1277"/>
      <c r="BJA37" s="1278"/>
      <c r="BJB37" s="1279"/>
      <c r="BJC37" s="1278"/>
      <c r="BJD37" s="1278"/>
      <c r="BJE37" s="1278"/>
      <c r="BJF37" s="1278"/>
      <c r="BJG37" s="1280"/>
      <c r="BJH37" s="1281"/>
      <c r="BJI37" s="1024"/>
      <c r="BJJ37" s="1277"/>
      <c r="BJK37" s="1278"/>
      <c r="BJL37" s="1279"/>
      <c r="BJM37" s="1278"/>
      <c r="BJN37" s="1278"/>
      <c r="BJO37" s="1278"/>
      <c r="BJP37" s="1278"/>
      <c r="BJQ37" s="1280"/>
      <c r="BJR37" s="1281"/>
      <c r="BJS37" s="1024"/>
      <c r="BJT37" s="1277"/>
      <c r="BJU37" s="1278"/>
      <c r="BJV37" s="1279"/>
      <c r="BJW37" s="1278"/>
      <c r="BJX37" s="1278"/>
      <c r="BJY37" s="1278"/>
      <c r="BJZ37" s="1278"/>
      <c r="BKA37" s="1280"/>
      <c r="BKB37" s="1281"/>
      <c r="BKC37" s="1024"/>
      <c r="BKD37" s="1277"/>
      <c r="BKE37" s="1278"/>
      <c r="BKF37" s="1279"/>
      <c r="BKG37" s="1278"/>
      <c r="BKH37" s="1278"/>
      <c r="BKI37" s="1278"/>
      <c r="BKJ37" s="1278"/>
      <c r="BKK37" s="1280"/>
      <c r="BKL37" s="1281"/>
      <c r="BKM37" s="1024"/>
      <c r="BKN37" s="1277"/>
      <c r="BKO37" s="1278"/>
      <c r="BKP37" s="1279"/>
      <c r="BKQ37" s="1278"/>
      <c r="BKR37" s="1278"/>
      <c r="BKS37" s="1278"/>
      <c r="BKT37" s="1278"/>
      <c r="BKU37" s="1280"/>
      <c r="BKV37" s="1281"/>
      <c r="BKW37" s="1024"/>
      <c r="BKX37" s="1277"/>
      <c r="BKY37" s="1278"/>
      <c r="BKZ37" s="1279"/>
      <c r="BLA37" s="1278"/>
      <c r="BLB37" s="1278"/>
      <c r="BLC37" s="1278"/>
      <c r="BLD37" s="1278"/>
      <c r="BLE37" s="1280"/>
      <c r="BLF37" s="1281"/>
      <c r="BLG37" s="1024"/>
      <c r="BLH37" s="1277"/>
      <c r="BLI37" s="1278"/>
      <c r="BLJ37" s="1279"/>
      <c r="BLK37" s="1278"/>
      <c r="BLL37" s="1278"/>
      <c r="BLM37" s="1278"/>
      <c r="BLN37" s="1278"/>
      <c r="BLO37" s="1280"/>
      <c r="BLP37" s="1281"/>
      <c r="BLQ37" s="1024"/>
      <c r="BLR37" s="1277"/>
      <c r="BLS37" s="1278"/>
      <c r="BLT37" s="1279"/>
      <c r="BLU37" s="1278"/>
      <c r="BLV37" s="1278"/>
      <c r="BLW37" s="1278"/>
      <c r="BLX37" s="1278"/>
      <c r="BLY37" s="1280"/>
      <c r="BLZ37" s="1281"/>
      <c r="BMA37" s="1024"/>
      <c r="BMB37" s="1277"/>
      <c r="BMC37" s="1278"/>
      <c r="BMD37" s="1279"/>
      <c r="BME37" s="1278"/>
      <c r="BMF37" s="1278"/>
      <c r="BMG37" s="1278"/>
      <c r="BMH37" s="1278"/>
      <c r="BMI37" s="1280"/>
      <c r="BMJ37" s="1281"/>
      <c r="BMK37" s="1024"/>
      <c r="BML37" s="1277"/>
      <c r="BMM37" s="1278"/>
      <c r="BMN37" s="1279"/>
      <c r="BMO37" s="1278"/>
      <c r="BMP37" s="1278"/>
      <c r="BMQ37" s="1278"/>
      <c r="BMR37" s="1278"/>
      <c r="BMS37" s="1280"/>
      <c r="BMT37" s="1281"/>
      <c r="BMU37" s="1024"/>
      <c r="BMV37" s="1277"/>
      <c r="BMW37" s="1278"/>
      <c r="BMX37" s="1279"/>
      <c r="BMY37" s="1278"/>
      <c r="BMZ37" s="1278"/>
      <c r="BNA37" s="1278"/>
      <c r="BNB37" s="1278"/>
      <c r="BNC37" s="1280"/>
      <c r="BND37" s="1281"/>
      <c r="BNE37" s="1024"/>
      <c r="BNF37" s="1277"/>
      <c r="BNG37" s="1278"/>
      <c r="BNH37" s="1279"/>
      <c r="BNI37" s="1278"/>
      <c r="BNJ37" s="1278"/>
      <c r="BNK37" s="1278"/>
      <c r="BNL37" s="1278"/>
      <c r="BNM37" s="1280"/>
      <c r="BNN37" s="1281"/>
      <c r="BNO37" s="1024"/>
      <c r="BNP37" s="1277"/>
      <c r="BNQ37" s="1278"/>
      <c r="BNR37" s="1279"/>
      <c r="BNS37" s="1278"/>
      <c r="BNT37" s="1278"/>
      <c r="BNU37" s="1278"/>
      <c r="BNV37" s="1278"/>
      <c r="BNW37" s="1280"/>
      <c r="BNX37" s="1281"/>
      <c r="BNY37" s="1024"/>
      <c r="BNZ37" s="1277"/>
      <c r="BOA37" s="1278"/>
      <c r="BOB37" s="1279"/>
      <c r="BOC37" s="1278"/>
      <c r="BOD37" s="1278"/>
      <c r="BOE37" s="1278"/>
      <c r="BOF37" s="1278"/>
      <c r="BOG37" s="1280"/>
      <c r="BOH37" s="1281"/>
      <c r="BOI37" s="1024"/>
      <c r="BOJ37" s="1277"/>
      <c r="BOK37" s="1278"/>
      <c r="BOL37" s="1279"/>
      <c r="BOM37" s="1278"/>
      <c r="BON37" s="1278"/>
      <c r="BOO37" s="1278"/>
      <c r="BOP37" s="1278"/>
      <c r="BOQ37" s="1280"/>
      <c r="BOR37" s="1281"/>
      <c r="BOS37" s="1024"/>
      <c r="BOT37" s="1277"/>
      <c r="BOU37" s="1278"/>
      <c r="BOV37" s="1279"/>
      <c r="BOW37" s="1278"/>
      <c r="BOX37" s="1278"/>
      <c r="BOY37" s="1278"/>
      <c r="BOZ37" s="1278"/>
      <c r="BPA37" s="1280"/>
      <c r="BPB37" s="1281"/>
      <c r="BPC37" s="1024"/>
      <c r="BPD37" s="1277"/>
      <c r="BPE37" s="1278"/>
      <c r="BPF37" s="1279"/>
      <c r="BPG37" s="1278"/>
      <c r="BPH37" s="1278"/>
      <c r="BPI37" s="1278"/>
      <c r="BPJ37" s="1278"/>
      <c r="BPK37" s="1280"/>
      <c r="BPL37" s="1281"/>
      <c r="BPM37" s="1024"/>
      <c r="BPN37" s="1277"/>
      <c r="BPO37" s="1278"/>
      <c r="BPP37" s="1279"/>
      <c r="BPQ37" s="1278"/>
      <c r="BPR37" s="1278"/>
      <c r="BPS37" s="1278"/>
      <c r="BPT37" s="1278"/>
      <c r="BPU37" s="1280"/>
      <c r="BPV37" s="1281"/>
      <c r="BPW37" s="1024"/>
      <c r="BPX37" s="1277"/>
      <c r="BPY37" s="1278"/>
      <c r="BPZ37" s="1279"/>
      <c r="BQA37" s="1278"/>
      <c r="BQB37" s="1278"/>
      <c r="BQC37" s="1278"/>
      <c r="BQD37" s="1278"/>
      <c r="BQE37" s="1280"/>
      <c r="BQF37" s="1281"/>
      <c r="BQG37" s="1024"/>
      <c r="BQH37" s="1277"/>
      <c r="BQI37" s="1278"/>
      <c r="BQJ37" s="1279"/>
      <c r="BQK37" s="1278"/>
      <c r="BQL37" s="1278"/>
      <c r="BQM37" s="1278"/>
      <c r="BQN37" s="1278"/>
      <c r="BQO37" s="1280"/>
      <c r="BQP37" s="1281"/>
      <c r="BQQ37" s="1024"/>
      <c r="BQR37" s="1277"/>
      <c r="BQS37" s="1278"/>
      <c r="BQT37" s="1279"/>
      <c r="BQU37" s="1278"/>
      <c r="BQV37" s="1278"/>
      <c r="BQW37" s="1278"/>
      <c r="BQX37" s="1278"/>
      <c r="BQY37" s="1280"/>
      <c r="BQZ37" s="1281"/>
      <c r="BRA37" s="1024"/>
      <c r="BRB37" s="1277"/>
      <c r="BRC37" s="1278"/>
      <c r="BRD37" s="1279"/>
      <c r="BRE37" s="1278"/>
      <c r="BRF37" s="1278"/>
      <c r="BRG37" s="1278"/>
      <c r="BRH37" s="1278"/>
      <c r="BRI37" s="1280"/>
      <c r="BRJ37" s="1281"/>
      <c r="BRK37" s="1024"/>
      <c r="BRL37" s="1277"/>
      <c r="BRM37" s="1278"/>
      <c r="BRN37" s="1279"/>
      <c r="BRO37" s="1278"/>
      <c r="BRP37" s="1278"/>
      <c r="BRQ37" s="1278"/>
      <c r="BRR37" s="1278"/>
      <c r="BRS37" s="1280"/>
      <c r="BRT37" s="1281"/>
      <c r="BRU37" s="1024"/>
      <c r="BRV37" s="1277"/>
      <c r="BRW37" s="1278"/>
      <c r="BRX37" s="1279"/>
      <c r="BRY37" s="1278"/>
      <c r="BRZ37" s="1278"/>
      <c r="BSA37" s="1278"/>
      <c r="BSB37" s="1278"/>
      <c r="BSC37" s="1280"/>
      <c r="BSD37" s="1281"/>
      <c r="BSE37" s="1024"/>
      <c r="BSF37" s="1277"/>
      <c r="BSG37" s="1278"/>
      <c r="BSH37" s="1279"/>
      <c r="BSI37" s="1278"/>
      <c r="BSJ37" s="1278"/>
      <c r="BSK37" s="1278"/>
      <c r="BSL37" s="1278"/>
      <c r="BSM37" s="1280"/>
      <c r="BSN37" s="1281"/>
      <c r="BSO37" s="1024"/>
      <c r="BSP37" s="1277"/>
      <c r="BSQ37" s="1278"/>
      <c r="BSR37" s="1279"/>
      <c r="BSS37" s="1278"/>
      <c r="BST37" s="1278"/>
      <c r="BSU37" s="1278"/>
      <c r="BSV37" s="1278"/>
      <c r="BSW37" s="1280"/>
      <c r="BSX37" s="1281"/>
      <c r="BSY37" s="1024"/>
      <c r="BSZ37" s="1277"/>
      <c r="BTA37" s="1278"/>
      <c r="BTB37" s="1279"/>
      <c r="BTC37" s="1278"/>
      <c r="BTD37" s="1278"/>
      <c r="BTE37" s="1278"/>
      <c r="BTF37" s="1278"/>
      <c r="BTG37" s="1280"/>
      <c r="BTH37" s="1281"/>
      <c r="BTI37" s="1024"/>
      <c r="BTJ37" s="1277"/>
      <c r="BTK37" s="1278"/>
      <c r="BTL37" s="1279"/>
      <c r="BTM37" s="1278"/>
      <c r="BTN37" s="1278"/>
      <c r="BTO37" s="1278"/>
      <c r="BTP37" s="1278"/>
      <c r="BTQ37" s="1280"/>
      <c r="BTR37" s="1281"/>
      <c r="BTS37" s="1024"/>
      <c r="BTT37" s="1277"/>
      <c r="BTU37" s="1278"/>
      <c r="BTV37" s="1279"/>
      <c r="BTW37" s="1278"/>
      <c r="BTX37" s="1278"/>
      <c r="BTY37" s="1278"/>
      <c r="BTZ37" s="1278"/>
      <c r="BUA37" s="1280"/>
      <c r="BUB37" s="1281"/>
      <c r="BUC37" s="1024"/>
      <c r="BUD37" s="1277"/>
      <c r="BUE37" s="1278"/>
      <c r="BUF37" s="1279"/>
      <c r="BUG37" s="1278"/>
      <c r="BUH37" s="1278"/>
      <c r="BUI37" s="1278"/>
      <c r="BUJ37" s="1278"/>
      <c r="BUK37" s="1280"/>
      <c r="BUL37" s="1281"/>
      <c r="BUM37" s="1024"/>
      <c r="BUN37" s="1277"/>
      <c r="BUO37" s="1278"/>
      <c r="BUP37" s="1279"/>
      <c r="BUQ37" s="1278"/>
      <c r="BUR37" s="1278"/>
      <c r="BUS37" s="1278"/>
      <c r="BUT37" s="1278"/>
      <c r="BUU37" s="1280"/>
      <c r="BUV37" s="1281"/>
      <c r="BUW37" s="1024"/>
      <c r="BUX37" s="1277"/>
      <c r="BUY37" s="1278"/>
      <c r="BUZ37" s="1279"/>
      <c r="BVA37" s="1278"/>
      <c r="BVB37" s="1278"/>
      <c r="BVC37" s="1278"/>
      <c r="BVD37" s="1278"/>
      <c r="BVE37" s="1280"/>
      <c r="BVF37" s="1281"/>
      <c r="BVG37" s="1024"/>
      <c r="BVH37" s="1277"/>
      <c r="BVI37" s="1278"/>
      <c r="BVJ37" s="1279"/>
      <c r="BVK37" s="1278"/>
      <c r="BVL37" s="1278"/>
      <c r="BVM37" s="1278"/>
      <c r="BVN37" s="1278"/>
      <c r="BVO37" s="1280"/>
      <c r="BVP37" s="1281"/>
      <c r="BVQ37" s="1024"/>
      <c r="BVR37" s="1277"/>
      <c r="BVS37" s="1278"/>
      <c r="BVT37" s="1279"/>
      <c r="BVU37" s="1278"/>
      <c r="BVV37" s="1278"/>
      <c r="BVW37" s="1278"/>
      <c r="BVX37" s="1278"/>
      <c r="BVY37" s="1280"/>
      <c r="BVZ37" s="1281"/>
      <c r="BWA37" s="1024"/>
      <c r="BWB37" s="1277"/>
      <c r="BWC37" s="1278"/>
      <c r="BWD37" s="1279"/>
      <c r="BWE37" s="1278"/>
      <c r="BWF37" s="1278"/>
      <c r="BWG37" s="1278"/>
      <c r="BWH37" s="1278"/>
      <c r="BWI37" s="1280"/>
      <c r="BWJ37" s="1281"/>
      <c r="BWK37" s="1024"/>
      <c r="BWL37" s="1277"/>
      <c r="BWM37" s="1278"/>
      <c r="BWN37" s="1279"/>
      <c r="BWO37" s="1278"/>
      <c r="BWP37" s="1278"/>
      <c r="BWQ37" s="1278"/>
      <c r="BWR37" s="1278"/>
      <c r="BWS37" s="1280"/>
      <c r="BWT37" s="1281"/>
      <c r="BWU37" s="1024"/>
      <c r="BWV37" s="1277"/>
      <c r="BWW37" s="1278"/>
      <c r="BWX37" s="1279"/>
      <c r="BWY37" s="1278"/>
      <c r="BWZ37" s="1278"/>
      <c r="BXA37" s="1278"/>
      <c r="BXB37" s="1278"/>
      <c r="BXC37" s="1280"/>
      <c r="BXD37" s="1281"/>
      <c r="BXE37" s="1024"/>
      <c r="BXF37" s="1277"/>
      <c r="BXG37" s="1278"/>
      <c r="BXH37" s="1279"/>
      <c r="BXI37" s="1278"/>
      <c r="BXJ37" s="1278"/>
      <c r="BXK37" s="1278"/>
      <c r="BXL37" s="1278"/>
      <c r="BXM37" s="1280"/>
      <c r="BXN37" s="1281"/>
      <c r="BXO37" s="1024"/>
      <c r="BXP37" s="1277"/>
      <c r="BXQ37" s="1278"/>
      <c r="BXR37" s="1279"/>
      <c r="BXS37" s="1278"/>
      <c r="BXT37" s="1278"/>
      <c r="BXU37" s="1278"/>
      <c r="BXV37" s="1278"/>
      <c r="BXW37" s="1280"/>
      <c r="BXX37" s="1281"/>
      <c r="BXY37" s="1024"/>
      <c r="BXZ37" s="1277"/>
      <c r="BYA37" s="1278"/>
      <c r="BYB37" s="1279"/>
      <c r="BYC37" s="1278"/>
      <c r="BYD37" s="1278"/>
      <c r="BYE37" s="1278"/>
      <c r="BYF37" s="1278"/>
      <c r="BYG37" s="1280"/>
      <c r="BYH37" s="1281"/>
      <c r="BYI37" s="1024"/>
      <c r="BYJ37" s="1277"/>
      <c r="BYK37" s="1278"/>
      <c r="BYL37" s="1279"/>
      <c r="BYM37" s="1278"/>
      <c r="BYN37" s="1278"/>
      <c r="BYO37" s="1278"/>
      <c r="BYP37" s="1278"/>
      <c r="BYQ37" s="1280"/>
      <c r="BYR37" s="1281"/>
      <c r="BYS37" s="1024"/>
      <c r="BYT37" s="1277"/>
      <c r="BYU37" s="1278"/>
      <c r="BYV37" s="1279"/>
      <c r="BYW37" s="1278"/>
      <c r="BYX37" s="1278"/>
      <c r="BYY37" s="1278"/>
      <c r="BYZ37" s="1278"/>
      <c r="BZA37" s="1280"/>
      <c r="BZB37" s="1281"/>
      <c r="BZC37" s="1024"/>
      <c r="BZD37" s="1277"/>
      <c r="BZE37" s="1278"/>
      <c r="BZF37" s="1279"/>
      <c r="BZG37" s="1278"/>
      <c r="BZH37" s="1278"/>
      <c r="BZI37" s="1278"/>
      <c r="BZJ37" s="1278"/>
      <c r="BZK37" s="1280"/>
      <c r="BZL37" s="1281"/>
      <c r="BZM37" s="1024"/>
      <c r="BZN37" s="1277"/>
      <c r="BZO37" s="1278"/>
      <c r="BZP37" s="1279"/>
      <c r="BZQ37" s="1278"/>
      <c r="BZR37" s="1278"/>
      <c r="BZS37" s="1278"/>
      <c r="BZT37" s="1278"/>
      <c r="BZU37" s="1280"/>
      <c r="BZV37" s="1281"/>
      <c r="BZW37" s="1024"/>
      <c r="BZX37" s="1277"/>
      <c r="BZY37" s="1278"/>
      <c r="BZZ37" s="1279"/>
      <c r="CAA37" s="1278"/>
      <c r="CAB37" s="1278"/>
      <c r="CAC37" s="1278"/>
      <c r="CAD37" s="1278"/>
      <c r="CAE37" s="1280"/>
      <c r="CAF37" s="1281"/>
      <c r="CAG37" s="1024"/>
      <c r="CAH37" s="1277"/>
      <c r="CAI37" s="1278"/>
      <c r="CAJ37" s="1279"/>
      <c r="CAK37" s="1278"/>
      <c r="CAL37" s="1278"/>
      <c r="CAM37" s="1278"/>
      <c r="CAN37" s="1278"/>
      <c r="CAO37" s="1280"/>
      <c r="CAP37" s="1281"/>
      <c r="CAQ37" s="1024"/>
      <c r="CAR37" s="1277"/>
      <c r="CAS37" s="1278"/>
      <c r="CAT37" s="1279"/>
      <c r="CAU37" s="1278"/>
      <c r="CAV37" s="1278"/>
      <c r="CAW37" s="1278"/>
      <c r="CAX37" s="1278"/>
      <c r="CAY37" s="1280"/>
      <c r="CAZ37" s="1281"/>
      <c r="CBA37" s="1024"/>
      <c r="CBB37" s="1277"/>
      <c r="CBC37" s="1278"/>
      <c r="CBD37" s="1279"/>
      <c r="CBE37" s="1278"/>
      <c r="CBF37" s="1278"/>
      <c r="CBG37" s="1278"/>
      <c r="CBH37" s="1278"/>
      <c r="CBI37" s="1280"/>
      <c r="CBJ37" s="1281"/>
      <c r="CBK37" s="1024"/>
      <c r="CBL37" s="1277"/>
      <c r="CBM37" s="1278"/>
      <c r="CBN37" s="1279"/>
      <c r="CBO37" s="1278"/>
      <c r="CBP37" s="1278"/>
      <c r="CBQ37" s="1278"/>
      <c r="CBR37" s="1278"/>
      <c r="CBS37" s="1280"/>
      <c r="CBT37" s="1281"/>
      <c r="CBU37" s="1024"/>
      <c r="CBV37" s="1277"/>
      <c r="CBW37" s="1278"/>
      <c r="CBX37" s="1279"/>
      <c r="CBY37" s="1278"/>
      <c r="CBZ37" s="1278"/>
      <c r="CCA37" s="1278"/>
      <c r="CCB37" s="1278"/>
      <c r="CCC37" s="1280"/>
      <c r="CCD37" s="1281"/>
      <c r="CCE37" s="1024"/>
      <c r="CCF37" s="1277"/>
      <c r="CCG37" s="1278"/>
      <c r="CCH37" s="1279"/>
      <c r="CCI37" s="1278"/>
      <c r="CCJ37" s="1278"/>
      <c r="CCK37" s="1278"/>
      <c r="CCL37" s="1278"/>
      <c r="CCM37" s="1280"/>
      <c r="CCN37" s="1281"/>
      <c r="CCO37" s="1024"/>
      <c r="CCP37" s="1277"/>
      <c r="CCQ37" s="1278"/>
      <c r="CCR37" s="1279"/>
      <c r="CCS37" s="1278"/>
      <c r="CCT37" s="1278"/>
      <c r="CCU37" s="1278"/>
      <c r="CCV37" s="1278"/>
      <c r="CCW37" s="1280"/>
      <c r="CCX37" s="1281"/>
      <c r="CCY37" s="1024"/>
      <c r="CCZ37" s="1277"/>
      <c r="CDA37" s="1278"/>
      <c r="CDB37" s="1279"/>
      <c r="CDC37" s="1278"/>
      <c r="CDD37" s="1278"/>
      <c r="CDE37" s="1278"/>
      <c r="CDF37" s="1278"/>
      <c r="CDG37" s="1280"/>
      <c r="CDH37" s="1281"/>
      <c r="CDI37" s="1024"/>
      <c r="CDJ37" s="1277"/>
      <c r="CDK37" s="1278"/>
      <c r="CDL37" s="1279"/>
      <c r="CDM37" s="1278"/>
      <c r="CDN37" s="1278"/>
      <c r="CDO37" s="1278"/>
      <c r="CDP37" s="1278"/>
      <c r="CDQ37" s="1280"/>
      <c r="CDR37" s="1281"/>
      <c r="CDS37" s="1024"/>
      <c r="CDT37" s="1277"/>
      <c r="CDU37" s="1278"/>
      <c r="CDV37" s="1279"/>
      <c r="CDW37" s="1278"/>
      <c r="CDX37" s="1278"/>
      <c r="CDY37" s="1278"/>
      <c r="CDZ37" s="1278"/>
      <c r="CEA37" s="1280"/>
      <c r="CEB37" s="1281"/>
      <c r="CEC37" s="1024"/>
      <c r="CED37" s="1277"/>
      <c r="CEE37" s="1278"/>
      <c r="CEF37" s="1279"/>
      <c r="CEG37" s="1278"/>
      <c r="CEH37" s="1278"/>
      <c r="CEI37" s="1278"/>
      <c r="CEJ37" s="1278"/>
      <c r="CEK37" s="1280"/>
      <c r="CEL37" s="1281"/>
      <c r="CEM37" s="1024"/>
      <c r="CEN37" s="1277"/>
      <c r="CEO37" s="1278"/>
      <c r="CEP37" s="1279"/>
      <c r="CEQ37" s="1278"/>
      <c r="CER37" s="1278"/>
      <c r="CES37" s="1278"/>
      <c r="CET37" s="1278"/>
      <c r="CEU37" s="1280"/>
      <c r="CEV37" s="1281"/>
      <c r="CEW37" s="1024"/>
      <c r="CEX37" s="1277"/>
      <c r="CEY37" s="1278"/>
      <c r="CEZ37" s="1279"/>
      <c r="CFA37" s="1278"/>
      <c r="CFB37" s="1278"/>
      <c r="CFC37" s="1278"/>
      <c r="CFD37" s="1278"/>
      <c r="CFE37" s="1280"/>
      <c r="CFF37" s="1281"/>
      <c r="CFG37" s="1024"/>
      <c r="CFH37" s="1277"/>
      <c r="CFI37" s="1278"/>
      <c r="CFJ37" s="1279"/>
      <c r="CFK37" s="1278"/>
      <c r="CFL37" s="1278"/>
      <c r="CFM37" s="1278"/>
      <c r="CFN37" s="1278"/>
      <c r="CFO37" s="1280"/>
      <c r="CFP37" s="1281"/>
      <c r="CFQ37" s="1024"/>
      <c r="CFR37" s="1277"/>
      <c r="CFS37" s="1278"/>
      <c r="CFT37" s="1279"/>
      <c r="CFU37" s="1278"/>
      <c r="CFV37" s="1278"/>
      <c r="CFW37" s="1278"/>
      <c r="CFX37" s="1278"/>
      <c r="CFY37" s="1280"/>
      <c r="CFZ37" s="1281"/>
      <c r="CGA37" s="1024"/>
      <c r="CGB37" s="1277"/>
      <c r="CGC37" s="1278"/>
      <c r="CGD37" s="1279"/>
      <c r="CGE37" s="1278"/>
      <c r="CGF37" s="1278"/>
      <c r="CGG37" s="1278"/>
      <c r="CGH37" s="1278"/>
      <c r="CGI37" s="1280"/>
      <c r="CGJ37" s="1281"/>
      <c r="CGK37" s="1024"/>
      <c r="CGL37" s="1277"/>
      <c r="CGM37" s="1278"/>
      <c r="CGN37" s="1279"/>
      <c r="CGO37" s="1278"/>
      <c r="CGP37" s="1278"/>
      <c r="CGQ37" s="1278"/>
      <c r="CGR37" s="1278"/>
      <c r="CGS37" s="1280"/>
      <c r="CGT37" s="1281"/>
      <c r="CGU37" s="1024"/>
      <c r="CGV37" s="1277"/>
      <c r="CGW37" s="1278"/>
      <c r="CGX37" s="1279"/>
      <c r="CGY37" s="1278"/>
      <c r="CGZ37" s="1278"/>
      <c r="CHA37" s="1278"/>
      <c r="CHB37" s="1278"/>
      <c r="CHC37" s="1280"/>
      <c r="CHD37" s="1281"/>
      <c r="CHE37" s="1024"/>
      <c r="CHF37" s="1277"/>
      <c r="CHG37" s="1278"/>
      <c r="CHH37" s="1279"/>
      <c r="CHI37" s="1278"/>
      <c r="CHJ37" s="1278"/>
      <c r="CHK37" s="1278"/>
      <c r="CHL37" s="1278"/>
      <c r="CHM37" s="1280"/>
      <c r="CHN37" s="1281"/>
      <c r="CHO37" s="1024"/>
      <c r="CHP37" s="1277"/>
      <c r="CHQ37" s="1278"/>
      <c r="CHR37" s="1279"/>
      <c r="CHS37" s="1278"/>
      <c r="CHT37" s="1278"/>
      <c r="CHU37" s="1278"/>
      <c r="CHV37" s="1278"/>
      <c r="CHW37" s="1280"/>
      <c r="CHX37" s="1281"/>
      <c r="CHY37" s="1024"/>
      <c r="CHZ37" s="1277"/>
      <c r="CIA37" s="1278"/>
      <c r="CIB37" s="1279"/>
      <c r="CIC37" s="1278"/>
      <c r="CID37" s="1278"/>
      <c r="CIE37" s="1278"/>
      <c r="CIF37" s="1278"/>
      <c r="CIG37" s="1280"/>
      <c r="CIH37" s="1281"/>
      <c r="CII37" s="1024"/>
      <c r="CIJ37" s="1277"/>
      <c r="CIK37" s="1278"/>
      <c r="CIL37" s="1279"/>
      <c r="CIM37" s="1278"/>
      <c r="CIN37" s="1278"/>
      <c r="CIO37" s="1278"/>
      <c r="CIP37" s="1278"/>
      <c r="CIQ37" s="1280"/>
      <c r="CIR37" s="1281"/>
      <c r="CIS37" s="1024"/>
      <c r="CIT37" s="1277"/>
      <c r="CIU37" s="1278"/>
      <c r="CIV37" s="1279"/>
      <c r="CIW37" s="1278"/>
      <c r="CIX37" s="1278"/>
      <c r="CIY37" s="1278"/>
      <c r="CIZ37" s="1278"/>
      <c r="CJA37" s="1280"/>
      <c r="CJB37" s="1281"/>
      <c r="CJC37" s="1024"/>
      <c r="CJD37" s="1277"/>
      <c r="CJE37" s="1278"/>
      <c r="CJF37" s="1279"/>
      <c r="CJG37" s="1278"/>
      <c r="CJH37" s="1278"/>
      <c r="CJI37" s="1278"/>
      <c r="CJJ37" s="1278"/>
      <c r="CJK37" s="1280"/>
      <c r="CJL37" s="1281"/>
      <c r="CJM37" s="1024"/>
      <c r="CJN37" s="1277"/>
      <c r="CJO37" s="1278"/>
      <c r="CJP37" s="1279"/>
      <c r="CJQ37" s="1278"/>
      <c r="CJR37" s="1278"/>
      <c r="CJS37" s="1278"/>
      <c r="CJT37" s="1278"/>
      <c r="CJU37" s="1280"/>
      <c r="CJV37" s="1281"/>
      <c r="CJW37" s="1024"/>
      <c r="CJX37" s="1277"/>
      <c r="CJY37" s="1278"/>
      <c r="CJZ37" s="1279"/>
      <c r="CKA37" s="1278"/>
      <c r="CKB37" s="1278"/>
      <c r="CKC37" s="1278"/>
      <c r="CKD37" s="1278"/>
      <c r="CKE37" s="1280"/>
      <c r="CKF37" s="1281"/>
      <c r="CKG37" s="1024"/>
      <c r="CKH37" s="1277"/>
      <c r="CKI37" s="1278"/>
      <c r="CKJ37" s="1279"/>
      <c r="CKK37" s="1278"/>
      <c r="CKL37" s="1278"/>
      <c r="CKM37" s="1278"/>
      <c r="CKN37" s="1278"/>
      <c r="CKO37" s="1280"/>
      <c r="CKP37" s="1281"/>
      <c r="CKQ37" s="1024"/>
      <c r="CKR37" s="1277"/>
      <c r="CKS37" s="1278"/>
      <c r="CKT37" s="1279"/>
      <c r="CKU37" s="1278"/>
      <c r="CKV37" s="1278"/>
      <c r="CKW37" s="1278"/>
      <c r="CKX37" s="1278"/>
      <c r="CKY37" s="1280"/>
      <c r="CKZ37" s="1281"/>
      <c r="CLA37" s="1024"/>
      <c r="CLB37" s="1277"/>
      <c r="CLC37" s="1278"/>
      <c r="CLD37" s="1279"/>
      <c r="CLE37" s="1278"/>
      <c r="CLF37" s="1278"/>
      <c r="CLG37" s="1278"/>
      <c r="CLH37" s="1278"/>
      <c r="CLI37" s="1280"/>
      <c r="CLJ37" s="1281"/>
      <c r="CLK37" s="1024"/>
      <c r="CLL37" s="1277"/>
      <c r="CLM37" s="1278"/>
      <c r="CLN37" s="1279"/>
      <c r="CLO37" s="1278"/>
      <c r="CLP37" s="1278"/>
      <c r="CLQ37" s="1278"/>
      <c r="CLR37" s="1278"/>
      <c r="CLS37" s="1280"/>
      <c r="CLT37" s="1281"/>
      <c r="CLU37" s="1024"/>
      <c r="CLV37" s="1277"/>
      <c r="CLW37" s="1278"/>
      <c r="CLX37" s="1279"/>
      <c r="CLY37" s="1278"/>
      <c r="CLZ37" s="1278"/>
      <c r="CMA37" s="1278"/>
      <c r="CMB37" s="1278"/>
      <c r="CMC37" s="1280"/>
      <c r="CMD37" s="1281"/>
      <c r="CME37" s="1024"/>
      <c r="CMF37" s="1277"/>
      <c r="CMG37" s="1278"/>
      <c r="CMH37" s="1279"/>
      <c r="CMI37" s="1278"/>
      <c r="CMJ37" s="1278"/>
      <c r="CMK37" s="1278"/>
      <c r="CML37" s="1278"/>
      <c r="CMM37" s="1280"/>
      <c r="CMN37" s="1281"/>
      <c r="CMO37" s="1024"/>
      <c r="CMP37" s="1277"/>
      <c r="CMQ37" s="1278"/>
      <c r="CMR37" s="1279"/>
      <c r="CMS37" s="1278"/>
      <c r="CMT37" s="1278"/>
      <c r="CMU37" s="1278"/>
      <c r="CMV37" s="1278"/>
      <c r="CMW37" s="1280"/>
      <c r="CMX37" s="1281"/>
      <c r="CMY37" s="1024"/>
      <c r="CMZ37" s="1277"/>
      <c r="CNA37" s="1278"/>
      <c r="CNB37" s="1279"/>
      <c r="CNC37" s="1278"/>
      <c r="CND37" s="1278"/>
      <c r="CNE37" s="1278"/>
      <c r="CNF37" s="1278"/>
      <c r="CNG37" s="1280"/>
      <c r="CNH37" s="1281"/>
      <c r="CNI37" s="1024"/>
      <c r="CNJ37" s="1277"/>
      <c r="CNK37" s="1278"/>
      <c r="CNL37" s="1279"/>
      <c r="CNM37" s="1278"/>
      <c r="CNN37" s="1278"/>
      <c r="CNO37" s="1278"/>
      <c r="CNP37" s="1278"/>
      <c r="CNQ37" s="1280"/>
      <c r="CNR37" s="1281"/>
      <c r="CNS37" s="1024"/>
      <c r="CNT37" s="1277"/>
      <c r="CNU37" s="1278"/>
      <c r="CNV37" s="1279"/>
      <c r="CNW37" s="1278"/>
      <c r="CNX37" s="1278"/>
      <c r="CNY37" s="1278"/>
      <c r="CNZ37" s="1278"/>
      <c r="COA37" s="1280"/>
      <c r="COB37" s="1281"/>
      <c r="COC37" s="1024"/>
      <c r="COD37" s="1277"/>
      <c r="COE37" s="1278"/>
      <c r="COF37" s="1279"/>
      <c r="COG37" s="1278"/>
      <c r="COH37" s="1278"/>
      <c r="COI37" s="1278"/>
      <c r="COJ37" s="1278"/>
      <c r="COK37" s="1280"/>
      <c r="COL37" s="1281"/>
      <c r="COM37" s="1024"/>
      <c r="CON37" s="1277"/>
      <c r="COO37" s="1278"/>
      <c r="COP37" s="1279"/>
      <c r="COQ37" s="1278"/>
      <c r="COR37" s="1278"/>
      <c r="COS37" s="1278"/>
      <c r="COT37" s="1278"/>
      <c r="COU37" s="1280"/>
      <c r="COV37" s="1281"/>
      <c r="COW37" s="1024"/>
      <c r="COX37" s="1277"/>
      <c r="COY37" s="1278"/>
      <c r="COZ37" s="1279"/>
      <c r="CPA37" s="1278"/>
      <c r="CPB37" s="1278"/>
      <c r="CPC37" s="1278"/>
      <c r="CPD37" s="1278"/>
      <c r="CPE37" s="1280"/>
      <c r="CPF37" s="1281"/>
      <c r="CPG37" s="1024"/>
      <c r="CPH37" s="1277"/>
      <c r="CPI37" s="1278"/>
      <c r="CPJ37" s="1279"/>
      <c r="CPK37" s="1278"/>
      <c r="CPL37" s="1278"/>
      <c r="CPM37" s="1278"/>
      <c r="CPN37" s="1278"/>
      <c r="CPO37" s="1280"/>
      <c r="CPP37" s="1281"/>
      <c r="CPQ37" s="1024"/>
      <c r="CPR37" s="1277"/>
      <c r="CPS37" s="1278"/>
      <c r="CPT37" s="1279"/>
      <c r="CPU37" s="1278"/>
      <c r="CPV37" s="1278"/>
      <c r="CPW37" s="1278"/>
      <c r="CPX37" s="1278"/>
      <c r="CPY37" s="1280"/>
      <c r="CPZ37" s="1281"/>
      <c r="CQA37" s="1024"/>
      <c r="CQB37" s="1277"/>
      <c r="CQC37" s="1278"/>
      <c r="CQD37" s="1279"/>
      <c r="CQE37" s="1278"/>
      <c r="CQF37" s="1278"/>
      <c r="CQG37" s="1278"/>
      <c r="CQH37" s="1278"/>
      <c r="CQI37" s="1280"/>
      <c r="CQJ37" s="1281"/>
      <c r="CQK37" s="1024"/>
      <c r="CQL37" s="1277"/>
      <c r="CQM37" s="1278"/>
      <c r="CQN37" s="1279"/>
      <c r="CQO37" s="1278"/>
      <c r="CQP37" s="1278"/>
      <c r="CQQ37" s="1278"/>
      <c r="CQR37" s="1278"/>
      <c r="CQS37" s="1280"/>
      <c r="CQT37" s="1281"/>
      <c r="CQU37" s="1024"/>
      <c r="CQV37" s="1277"/>
      <c r="CQW37" s="1278"/>
      <c r="CQX37" s="1279"/>
      <c r="CQY37" s="1278"/>
      <c r="CQZ37" s="1278"/>
      <c r="CRA37" s="1278"/>
      <c r="CRB37" s="1278"/>
      <c r="CRC37" s="1280"/>
      <c r="CRD37" s="1281"/>
      <c r="CRE37" s="1024"/>
      <c r="CRF37" s="1277"/>
      <c r="CRG37" s="1278"/>
      <c r="CRH37" s="1279"/>
      <c r="CRI37" s="1278"/>
      <c r="CRJ37" s="1278"/>
      <c r="CRK37" s="1278"/>
      <c r="CRL37" s="1278"/>
      <c r="CRM37" s="1280"/>
      <c r="CRN37" s="1281"/>
      <c r="CRO37" s="1024"/>
      <c r="CRP37" s="1277"/>
      <c r="CRQ37" s="1278"/>
      <c r="CRR37" s="1279"/>
      <c r="CRS37" s="1278"/>
      <c r="CRT37" s="1278"/>
      <c r="CRU37" s="1278"/>
      <c r="CRV37" s="1278"/>
      <c r="CRW37" s="1280"/>
      <c r="CRX37" s="1281"/>
      <c r="CRY37" s="1024"/>
      <c r="CRZ37" s="1277"/>
      <c r="CSA37" s="1278"/>
      <c r="CSB37" s="1279"/>
      <c r="CSC37" s="1278"/>
      <c r="CSD37" s="1278"/>
      <c r="CSE37" s="1278"/>
      <c r="CSF37" s="1278"/>
      <c r="CSG37" s="1280"/>
      <c r="CSH37" s="1281"/>
      <c r="CSI37" s="1024"/>
      <c r="CSJ37" s="1277"/>
      <c r="CSK37" s="1278"/>
      <c r="CSL37" s="1279"/>
      <c r="CSM37" s="1278"/>
      <c r="CSN37" s="1278"/>
      <c r="CSO37" s="1278"/>
      <c r="CSP37" s="1278"/>
      <c r="CSQ37" s="1280"/>
      <c r="CSR37" s="1281"/>
      <c r="CSS37" s="1024"/>
      <c r="CST37" s="1277"/>
      <c r="CSU37" s="1278"/>
      <c r="CSV37" s="1279"/>
      <c r="CSW37" s="1278"/>
      <c r="CSX37" s="1278"/>
      <c r="CSY37" s="1278"/>
      <c r="CSZ37" s="1278"/>
      <c r="CTA37" s="1280"/>
      <c r="CTB37" s="1281"/>
      <c r="CTC37" s="1024"/>
      <c r="CTD37" s="1277"/>
      <c r="CTE37" s="1278"/>
      <c r="CTF37" s="1279"/>
      <c r="CTG37" s="1278"/>
      <c r="CTH37" s="1278"/>
      <c r="CTI37" s="1278"/>
      <c r="CTJ37" s="1278"/>
      <c r="CTK37" s="1280"/>
      <c r="CTL37" s="1281"/>
      <c r="CTM37" s="1024"/>
      <c r="CTN37" s="1277"/>
      <c r="CTO37" s="1278"/>
      <c r="CTP37" s="1279"/>
      <c r="CTQ37" s="1278"/>
      <c r="CTR37" s="1278"/>
      <c r="CTS37" s="1278"/>
      <c r="CTT37" s="1278"/>
      <c r="CTU37" s="1280"/>
      <c r="CTV37" s="1281"/>
      <c r="CTW37" s="1024"/>
      <c r="CTX37" s="1277"/>
      <c r="CTY37" s="1278"/>
      <c r="CTZ37" s="1279"/>
      <c r="CUA37" s="1278"/>
      <c r="CUB37" s="1278"/>
      <c r="CUC37" s="1278"/>
      <c r="CUD37" s="1278"/>
      <c r="CUE37" s="1280"/>
      <c r="CUF37" s="1281"/>
      <c r="CUG37" s="1024"/>
      <c r="CUH37" s="1277"/>
      <c r="CUI37" s="1278"/>
      <c r="CUJ37" s="1279"/>
      <c r="CUK37" s="1278"/>
      <c r="CUL37" s="1278"/>
      <c r="CUM37" s="1278"/>
      <c r="CUN37" s="1278"/>
      <c r="CUO37" s="1280"/>
      <c r="CUP37" s="1281"/>
      <c r="CUQ37" s="1024"/>
      <c r="CUR37" s="1277"/>
      <c r="CUS37" s="1278"/>
      <c r="CUT37" s="1279"/>
      <c r="CUU37" s="1278"/>
      <c r="CUV37" s="1278"/>
      <c r="CUW37" s="1278"/>
      <c r="CUX37" s="1278"/>
      <c r="CUY37" s="1280"/>
      <c r="CUZ37" s="1281"/>
      <c r="CVA37" s="1024"/>
      <c r="CVB37" s="1277"/>
      <c r="CVC37" s="1278"/>
      <c r="CVD37" s="1279"/>
      <c r="CVE37" s="1278"/>
      <c r="CVF37" s="1278"/>
      <c r="CVG37" s="1278"/>
      <c r="CVH37" s="1278"/>
      <c r="CVI37" s="1280"/>
      <c r="CVJ37" s="1281"/>
      <c r="CVK37" s="1024"/>
      <c r="CVL37" s="1277"/>
      <c r="CVM37" s="1278"/>
      <c r="CVN37" s="1279"/>
      <c r="CVO37" s="1278"/>
      <c r="CVP37" s="1278"/>
      <c r="CVQ37" s="1278"/>
      <c r="CVR37" s="1278"/>
      <c r="CVS37" s="1280"/>
      <c r="CVT37" s="1281"/>
      <c r="CVU37" s="1024"/>
      <c r="CVV37" s="1277"/>
      <c r="CVW37" s="1278"/>
      <c r="CVX37" s="1279"/>
      <c r="CVY37" s="1278"/>
      <c r="CVZ37" s="1278"/>
      <c r="CWA37" s="1278"/>
      <c r="CWB37" s="1278"/>
      <c r="CWC37" s="1280"/>
      <c r="CWD37" s="1281"/>
      <c r="CWE37" s="1024"/>
      <c r="CWF37" s="1277"/>
      <c r="CWG37" s="1278"/>
      <c r="CWH37" s="1279"/>
      <c r="CWI37" s="1278"/>
      <c r="CWJ37" s="1278"/>
      <c r="CWK37" s="1278"/>
      <c r="CWL37" s="1278"/>
      <c r="CWM37" s="1280"/>
      <c r="CWN37" s="1281"/>
      <c r="CWO37" s="1024"/>
      <c r="CWP37" s="1277"/>
      <c r="CWQ37" s="1278"/>
      <c r="CWR37" s="1279"/>
      <c r="CWS37" s="1278"/>
      <c r="CWT37" s="1278"/>
      <c r="CWU37" s="1278"/>
      <c r="CWV37" s="1278"/>
      <c r="CWW37" s="1280"/>
      <c r="CWX37" s="1281"/>
      <c r="CWY37" s="1024"/>
      <c r="CWZ37" s="1277"/>
      <c r="CXA37" s="1278"/>
      <c r="CXB37" s="1279"/>
      <c r="CXC37" s="1278"/>
      <c r="CXD37" s="1278"/>
      <c r="CXE37" s="1278"/>
      <c r="CXF37" s="1278"/>
      <c r="CXG37" s="1280"/>
      <c r="CXH37" s="1281"/>
      <c r="CXI37" s="1024"/>
      <c r="CXJ37" s="1277"/>
      <c r="CXK37" s="1278"/>
      <c r="CXL37" s="1279"/>
      <c r="CXM37" s="1278"/>
      <c r="CXN37" s="1278"/>
      <c r="CXO37" s="1278"/>
      <c r="CXP37" s="1278"/>
      <c r="CXQ37" s="1280"/>
      <c r="CXR37" s="1281"/>
      <c r="CXS37" s="1024"/>
      <c r="CXT37" s="1277"/>
      <c r="CXU37" s="1278"/>
      <c r="CXV37" s="1279"/>
      <c r="CXW37" s="1278"/>
      <c r="CXX37" s="1278"/>
      <c r="CXY37" s="1278"/>
      <c r="CXZ37" s="1278"/>
      <c r="CYA37" s="1280"/>
      <c r="CYB37" s="1281"/>
      <c r="CYC37" s="1024"/>
      <c r="CYD37" s="1277"/>
      <c r="CYE37" s="1278"/>
      <c r="CYF37" s="1279"/>
      <c r="CYG37" s="1278"/>
      <c r="CYH37" s="1278"/>
      <c r="CYI37" s="1278"/>
      <c r="CYJ37" s="1278"/>
      <c r="CYK37" s="1280"/>
      <c r="CYL37" s="1281"/>
      <c r="CYM37" s="1024"/>
      <c r="CYN37" s="1277"/>
      <c r="CYO37" s="1278"/>
      <c r="CYP37" s="1279"/>
      <c r="CYQ37" s="1278"/>
      <c r="CYR37" s="1278"/>
      <c r="CYS37" s="1278"/>
      <c r="CYT37" s="1278"/>
      <c r="CYU37" s="1280"/>
      <c r="CYV37" s="1281"/>
      <c r="CYW37" s="1024"/>
      <c r="CYX37" s="1277"/>
      <c r="CYY37" s="1278"/>
      <c r="CYZ37" s="1279"/>
      <c r="CZA37" s="1278"/>
      <c r="CZB37" s="1278"/>
      <c r="CZC37" s="1278"/>
      <c r="CZD37" s="1278"/>
      <c r="CZE37" s="1280"/>
      <c r="CZF37" s="1281"/>
      <c r="CZG37" s="1024"/>
      <c r="CZH37" s="1277"/>
      <c r="CZI37" s="1278"/>
      <c r="CZJ37" s="1279"/>
      <c r="CZK37" s="1278"/>
      <c r="CZL37" s="1278"/>
      <c r="CZM37" s="1278"/>
      <c r="CZN37" s="1278"/>
      <c r="CZO37" s="1280"/>
      <c r="CZP37" s="1281"/>
      <c r="CZQ37" s="1024"/>
      <c r="CZR37" s="1277"/>
      <c r="CZS37" s="1278"/>
      <c r="CZT37" s="1279"/>
      <c r="CZU37" s="1278"/>
      <c r="CZV37" s="1278"/>
      <c r="CZW37" s="1278"/>
      <c r="CZX37" s="1278"/>
      <c r="CZY37" s="1280"/>
      <c r="CZZ37" s="1281"/>
      <c r="DAA37" s="1024"/>
      <c r="DAB37" s="1277"/>
      <c r="DAC37" s="1278"/>
      <c r="DAD37" s="1279"/>
      <c r="DAE37" s="1278"/>
      <c r="DAF37" s="1278"/>
      <c r="DAG37" s="1278"/>
      <c r="DAH37" s="1278"/>
      <c r="DAI37" s="1280"/>
      <c r="DAJ37" s="1281"/>
      <c r="DAK37" s="1024"/>
      <c r="DAL37" s="1277"/>
      <c r="DAM37" s="1278"/>
      <c r="DAN37" s="1279"/>
      <c r="DAO37" s="1278"/>
      <c r="DAP37" s="1278"/>
      <c r="DAQ37" s="1278"/>
      <c r="DAR37" s="1278"/>
      <c r="DAS37" s="1280"/>
      <c r="DAT37" s="1281"/>
      <c r="DAU37" s="1024"/>
      <c r="DAV37" s="1277"/>
      <c r="DAW37" s="1278"/>
      <c r="DAX37" s="1279"/>
      <c r="DAY37" s="1278"/>
      <c r="DAZ37" s="1278"/>
      <c r="DBA37" s="1278"/>
      <c r="DBB37" s="1278"/>
      <c r="DBC37" s="1280"/>
      <c r="DBD37" s="1281"/>
      <c r="DBE37" s="1024"/>
      <c r="DBF37" s="1277"/>
      <c r="DBG37" s="1278"/>
      <c r="DBH37" s="1279"/>
      <c r="DBI37" s="1278"/>
      <c r="DBJ37" s="1278"/>
      <c r="DBK37" s="1278"/>
      <c r="DBL37" s="1278"/>
      <c r="DBM37" s="1280"/>
      <c r="DBN37" s="1281"/>
      <c r="DBO37" s="1024"/>
      <c r="DBP37" s="1277"/>
      <c r="DBQ37" s="1278"/>
      <c r="DBR37" s="1279"/>
      <c r="DBS37" s="1278"/>
      <c r="DBT37" s="1278"/>
      <c r="DBU37" s="1278"/>
      <c r="DBV37" s="1278"/>
      <c r="DBW37" s="1280"/>
      <c r="DBX37" s="1281"/>
      <c r="DBY37" s="1024"/>
      <c r="DBZ37" s="1277"/>
      <c r="DCA37" s="1278"/>
      <c r="DCB37" s="1279"/>
      <c r="DCC37" s="1278"/>
      <c r="DCD37" s="1278"/>
      <c r="DCE37" s="1278"/>
      <c r="DCF37" s="1278"/>
      <c r="DCG37" s="1280"/>
      <c r="DCH37" s="1281"/>
      <c r="DCI37" s="1024"/>
      <c r="DCJ37" s="1277"/>
      <c r="DCK37" s="1278"/>
      <c r="DCL37" s="1279"/>
      <c r="DCM37" s="1278"/>
      <c r="DCN37" s="1278"/>
      <c r="DCO37" s="1278"/>
      <c r="DCP37" s="1278"/>
      <c r="DCQ37" s="1280"/>
      <c r="DCR37" s="1281"/>
      <c r="DCS37" s="1024"/>
      <c r="DCT37" s="1277"/>
      <c r="DCU37" s="1278"/>
      <c r="DCV37" s="1279"/>
      <c r="DCW37" s="1278"/>
      <c r="DCX37" s="1278"/>
      <c r="DCY37" s="1278"/>
      <c r="DCZ37" s="1278"/>
      <c r="DDA37" s="1280"/>
      <c r="DDB37" s="1281"/>
      <c r="DDC37" s="1024"/>
      <c r="DDD37" s="1277"/>
      <c r="DDE37" s="1278"/>
      <c r="DDF37" s="1279"/>
      <c r="DDG37" s="1278"/>
      <c r="DDH37" s="1278"/>
      <c r="DDI37" s="1278"/>
      <c r="DDJ37" s="1278"/>
      <c r="DDK37" s="1280"/>
      <c r="DDL37" s="1281"/>
      <c r="DDM37" s="1024"/>
      <c r="DDN37" s="1277"/>
      <c r="DDO37" s="1278"/>
      <c r="DDP37" s="1279"/>
      <c r="DDQ37" s="1278"/>
      <c r="DDR37" s="1278"/>
      <c r="DDS37" s="1278"/>
      <c r="DDT37" s="1278"/>
      <c r="DDU37" s="1280"/>
      <c r="DDV37" s="1281"/>
      <c r="DDW37" s="1024"/>
      <c r="DDX37" s="1277"/>
      <c r="DDY37" s="1278"/>
      <c r="DDZ37" s="1279"/>
      <c r="DEA37" s="1278"/>
      <c r="DEB37" s="1278"/>
      <c r="DEC37" s="1278"/>
      <c r="DED37" s="1278"/>
      <c r="DEE37" s="1280"/>
      <c r="DEF37" s="1281"/>
      <c r="DEG37" s="1024"/>
      <c r="DEH37" s="1277"/>
      <c r="DEI37" s="1278"/>
      <c r="DEJ37" s="1279"/>
      <c r="DEK37" s="1278"/>
      <c r="DEL37" s="1278"/>
      <c r="DEM37" s="1278"/>
      <c r="DEN37" s="1278"/>
      <c r="DEO37" s="1280"/>
      <c r="DEP37" s="1281"/>
      <c r="DEQ37" s="1024"/>
      <c r="DER37" s="1277"/>
      <c r="DES37" s="1278"/>
      <c r="DET37" s="1279"/>
      <c r="DEU37" s="1278"/>
      <c r="DEV37" s="1278"/>
      <c r="DEW37" s="1278"/>
      <c r="DEX37" s="1278"/>
      <c r="DEY37" s="1280"/>
      <c r="DEZ37" s="1281"/>
      <c r="DFA37" s="1024"/>
      <c r="DFB37" s="1277"/>
      <c r="DFC37" s="1278"/>
      <c r="DFD37" s="1279"/>
      <c r="DFE37" s="1278"/>
      <c r="DFF37" s="1278"/>
      <c r="DFG37" s="1278"/>
      <c r="DFH37" s="1278"/>
      <c r="DFI37" s="1280"/>
      <c r="DFJ37" s="1281"/>
      <c r="DFK37" s="1024"/>
      <c r="DFL37" s="1277"/>
      <c r="DFM37" s="1278"/>
      <c r="DFN37" s="1279"/>
      <c r="DFO37" s="1278"/>
      <c r="DFP37" s="1278"/>
      <c r="DFQ37" s="1278"/>
      <c r="DFR37" s="1278"/>
      <c r="DFS37" s="1280"/>
      <c r="DFT37" s="1281"/>
      <c r="DFU37" s="1024"/>
      <c r="DFV37" s="1277"/>
      <c r="DFW37" s="1278"/>
      <c r="DFX37" s="1279"/>
      <c r="DFY37" s="1278"/>
      <c r="DFZ37" s="1278"/>
      <c r="DGA37" s="1278"/>
      <c r="DGB37" s="1278"/>
      <c r="DGC37" s="1280"/>
      <c r="DGD37" s="1281"/>
      <c r="DGE37" s="1024"/>
      <c r="DGF37" s="1277"/>
      <c r="DGG37" s="1278"/>
      <c r="DGH37" s="1279"/>
      <c r="DGI37" s="1278"/>
      <c r="DGJ37" s="1278"/>
      <c r="DGK37" s="1278"/>
      <c r="DGL37" s="1278"/>
      <c r="DGM37" s="1280"/>
      <c r="DGN37" s="1281"/>
      <c r="DGO37" s="1024"/>
      <c r="DGP37" s="1277"/>
      <c r="DGQ37" s="1278"/>
      <c r="DGR37" s="1279"/>
      <c r="DGS37" s="1278"/>
      <c r="DGT37" s="1278"/>
      <c r="DGU37" s="1278"/>
      <c r="DGV37" s="1278"/>
      <c r="DGW37" s="1280"/>
      <c r="DGX37" s="1281"/>
      <c r="DGY37" s="1024"/>
      <c r="DGZ37" s="1277"/>
      <c r="DHA37" s="1278"/>
      <c r="DHB37" s="1279"/>
      <c r="DHC37" s="1278"/>
      <c r="DHD37" s="1278"/>
      <c r="DHE37" s="1278"/>
      <c r="DHF37" s="1278"/>
      <c r="DHG37" s="1280"/>
      <c r="DHH37" s="1281"/>
      <c r="DHI37" s="1024"/>
      <c r="DHJ37" s="1277"/>
      <c r="DHK37" s="1278"/>
      <c r="DHL37" s="1279"/>
      <c r="DHM37" s="1278"/>
      <c r="DHN37" s="1278"/>
      <c r="DHO37" s="1278"/>
      <c r="DHP37" s="1278"/>
      <c r="DHQ37" s="1280"/>
      <c r="DHR37" s="1281"/>
      <c r="DHS37" s="1024"/>
      <c r="DHT37" s="1277"/>
      <c r="DHU37" s="1278"/>
      <c r="DHV37" s="1279"/>
      <c r="DHW37" s="1278"/>
      <c r="DHX37" s="1278"/>
      <c r="DHY37" s="1278"/>
      <c r="DHZ37" s="1278"/>
      <c r="DIA37" s="1280"/>
      <c r="DIB37" s="1281"/>
      <c r="DIC37" s="1024"/>
      <c r="DID37" s="1277"/>
      <c r="DIE37" s="1278"/>
      <c r="DIF37" s="1279"/>
      <c r="DIG37" s="1278"/>
      <c r="DIH37" s="1278"/>
      <c r="DII37" s="1278"/>
      <c r="DIJ37" s="1278"/>
      <c r="DIK37" s="1280"/>
      <c r="DIL37" s="1281"/>
      <c r="DIM37" s="1024"/>
      <c r="DIN37" s="1277"/>
      <c r="DIO37" s="1278"/>
      <c r="DIP37" s="1279"/>
      <c r="DIQ37" s="1278"/>
      <c r="DIR37" s="1278"/>
      <c r="DIS37" s="1278"/>
      <c r="DIT37" s="1278"/>
      <c r="DIU37" s="1280"/>
      <c r="DIV37" s="1281"/>
      <c r="DIW37" s="1024"/>
      <c r="DIX37" s="1277"/>
      <c r="DIY37" s="1278"/>
      <c r="DIZ37" s="1279"/>
      <c r="DJA37" s="1278"/>
      <c r="DJB37" s="1278"/>
      <c r="DJC37" s="1278"/>
      <c r="DJD37" s="1278"/>
      <c r="DJE37" s="1280"/>
      <c r="DJF37" s="1281"/>
      <c r="DJG37" s="1024"/>
      <c r="DJH37" s="1277"/>
      <c r="DJI37" s="1278"/>
      <c r="DJJ37" s="1279"/>
      <c r="DJK37" s="1278"/>
      <c r="DJL37" s="1278"/>
      <c r="DJM37" s="1278"/>
      <c r="DJN37" s="1278"/>
      <c r="DJO37" s="1280"/>
      <c r="DJP37" s="1281"/>
      <c r="DJQ37" s="1024"/>
      <c r="DJR37" s="1277"/>
      <c r="DJS37" s="1278"/>
      <c r="DJT37" s="1279"/>
      <c r="DJU37" s="1278"/>
      <c r="DJV37" s="1278"/>
      <c r="DJW37" s="1278"/>
      <c r="DJX37" s="1278"/>
      <c r="DJY37" s="1280"/>
      <c r="DJZ37" s="1281"/>
      <c r="DKA37" s="1024"/>
      <c r="DKB37" s="1277"/>
      <c r="DKC37" s="1278"/>
      <c r="DKD37" s="1279"/>
      <c r="DKE37" s="1278"/>
      <c r="DKF37" s="1278"/>
      <c r="DKG37" s="1278"/>
      <c r="DKH37" s="1278"/>
      <c r="DKI37" s="1280"/>
      <c r="DKJ37" s="1281"/>
      <c r="DKK37" s="1024"/>
      <c r="DKL37" s="1277"/>
      <c r="DKM37" s="1278"/>
      <c r="DKN37" s="1279"/>
      <c r="DKO37" s="1278"/>
      <c r="DKP37" s="1278"/>
      <c r="DKQ37" s="1278"/>
      <c r="DKR37" s="1278"/>
      <c r="DKS37" s="1280"/>
      <c r="DKT37" s="1281"/>
      <c r="DKU37" s="1024"/>
      <c r="DKV37" s="1277"/>
      <c r="DKW37" s="1278"/>
      <c r="DKX37" s="1279"/>
      <c r="DKY37" s="1278"/>
      <c r="DKZ37" s="1278"/>
      <c r="DLA37" s="1278"/>
      <c r="DLB37" s="1278"/>
      <c r="DLC37" s="1280"/>
      <c r="DLD37" s="1281"/>
      <c r="DLE37" s="1024"/>
      <c r="DLF37" s="1277"/>
      <c r="DLG37" s="1278"/>
      <c r="DLH37" s="1279"/>
      <c r="DLI37" s="1278"/>
      <c r="DLJ37" s="1278"/>
      <c r="DLK37" s="1278"/>
      <c r="DLL37" s="1278"/>
      <c r="DLM37" s="1280"/>
      <c r="DLN37" s="1281"/>
      <c r="DLO37" s="1024"/>
      <c r="DLP37" s="1277"/>
      <c r="DLQ37" s="1278"/>
      <c r="DLR37" s="1279"/>
      <c r="DLS37" s="1278"/>
      <c r="DLT37" s="1278"/>
      <c r="DLU37" s="1278"/>
      <c r="DLV37" s="1278"/>
      <c r="DLW37" s="1280"/>
      <c r="DLX37" s="1281"/>
      <c r="DLY37" s="1024"/>
      <c r="DLZ37" s="1277"/>
      <c r="DMA37" s="1278"/>
      <c r="DMB37" s="1279"/>
      <c r="DMC37" s="1278"/>
      <c r="DMD37" s="1278"/>
      <c r="DME37" s="1278"/>
      <c r="DMF37" s="1278"/>
      <c r="DMG37" s="1280"/>
      <c r="DMH37" s="1281"/>
      <c r="DMI37" s="1024"/>
      <c r="DMJ37" s="1277"/>
      <c r="DMK37" s="1278"/>
      <c r="DML37" s="1279"/>
      <c r="DMM37" s="1278"/>
      <c r="DMN37" s="1278"/>
      <c r="DMO37" s="1278"/>
      <c r="DMP37" s="1278"/>
      <c r="DMQ37" s="1280"/>
      <c r="DMR37" s="1281"/>
      <c r="DMS37" s="1024"/>
      <c r="DMT37" s="1277"/>
      <c r="DMU37" s="1278"/>
      <c r="DMV37" s="1279"/>
      <c r="DMW37" s="1278"/>
      <c r="DMX37" s="1278"/>
      <c r="DMY37" s="1278"/>
      <c r="DMZ37" s="1278"/>
      <c r="DNA37" s="1280"/>
      <c r="DNB37" s="1281"/>
      <c r="DNC37" s="1024"/>
      <c r="DND37" s="1277"/>
      <c r="DNE37" s="1278"/>
      <c r="DNF37" s="1279"/>
      <c r="DNG37" s="1278"/>
      <c r="DNH37" s="1278"/>
      <c r="DNI37" s="1278"/>
      <c r="DNJ37" s="1278"/>
      <c r="DNK37" s="1280"/>
      <c r="DNL37" s="1281"/>
      <c r="DNM37" s="1024"/>
      <c r="DNN37" s="1277"/>
      <c r="DNO37" s="1278"/>
      <c r="DNP37" s="1279"/>
      <c r="DNQ37" s="1278"/>
      <c r="DNR37" s="1278"/>
      <c r="DNS37" s="1278"/>
      <c r="DNT37" s="1278"/>
      <c r="DNU37" s="1280"/>
      <c r="DNV37" s="1281"/>
      <c r="DNW37" s="1024"/>
      <c r="DNX37" s="1277"/>
      <c r="DNY37" s="1278"/>
      <c r="DNZ37" s="1279"/>
      <c r="DOA37" s="1278"/>
      <c r="DOB37" s="1278"/>
      <c r="DOC37" s="1278"/>
      <c r="DOD37" s="1278"/>
      <c r="DOE37" s="1280"/>
      <c r="DOF37" s="1281"/>
      <c r="DOG37" s="1024"/>
      <c r="DOH37" s="1277"/>
      <c r="DOI37" s="1278"/>
      <c r="DOJ37" s="1279"/>
      <c r="DOK37" s="1278"/>
      <c r="DOL37" s="1278"/>
      <c r="DOM37" s="1278"/>
      <c r="DON37" s="1278"/>
      <c r="DOO37" s="1280"/>
      <c r="DOP37" s="1281"/>
      <c r="DOQ37" s="1024"/>
      <c r="DOR37" s="1277"/>
      <c r="DOS37" s="1278"/>
      <c r="DOT37" s="1279"/>
      <c r="DOU37" s="1278"/>
      <c r="DOV37" s="1278"/>
      <c r="DOW37" s="1278"/>
      <c r="DOX37" s="1278"/>
      <c r="DOY37" s="1280"/>
      <c r="DOZ37" s="1281"/>
      <c r="DPA37" s="1024"/>
      <c r="DPB37" s="1277"/>
      <c r="DPC37" s="1278"/>
      <c r="DPD37" s="1279"/>
      <c r="DPE37" s="1278"/>
      <c r="DPF37" s="1278"/>
      <c r="DPG37" s="1278"/>
      <c r="DPH37" s="1278"/>
      <c r="DPI37" s="1280"/>
      <c r="DPJ37" s="1281"/>
      <c r="DPK37" s="1024"/>
      <c r="DPL37" s="1277"/>
      <c r="DPM37" s="1278"/>
      <c r="DPN37" s="1279"/>
      <c r="DPO37" s="1278"/>
      <c r="DPP37" s="1278"/>
      <c r="DPQ37" s="1278"/>
      <c r="DPR37" s="1278"/>
      <c r="DPS37" s="1280"/>
      <c r="DPT37" s="1281"/>
      <c r="DPU37" s="1024"/>
      <c r="DPV37" s="1277"/>
      <c r="DPW37" s="1278"/>
      <c r="DPX37" s="1279"/>
      <c r="DPY37" s="1278"/>
      <c r="DPZ37" s="1278"/>
      <c r="DQA37" s="1278"/>
      <c r="DQB37" s="1278"/>
      <c r="DQC37" s="1280"/>
      <c r="DQD37" s="1281"/>
      <c r="DQE37" s="1024"/>
      <c r="DQF37" s="1277"/>
      <c r="DQG37" s="1278"/>
      <c r="DQH37" s="1279"/>
      <c r="DQI37" s="1278"/>
      <c r="DQJ37" s="1278"/>
      <c r="DQK37" s="1278"/>
      <c r="DQL37" s="1278"/>
      <c r="DQM37" s="1280"/>
      <c r="DQN37" s="1281"/>
      <c r="DQO37" s="1024"/>
      <c r="DQP37" s="1277"/>
      <c r="DQQ37" s="1278"/>
      <c r="DQR37" s="1279"/>
      <c r="DQS37" s="1278"/>
      <c r="DQT37" s="1278"/>
      <c r="DQU37" s="1278"/>
      <c r="DQV37" s="1278"/>
      <c r="DQW37" s="1280"/>
      <c r="DQX37" s="1281"/>
      <c r="DQY37" s="1024"/>
      <c r="DQZ37" s="1277"/>
      <c r="DRA37" s="1278"/>
      <c r="DRB37" s="1279"/>
      <c r="DRC37" s="1278"/>
      <c r="DRD37" s="1278"/>
      <c r="DRE37" s="1278"/>
      <c r="DRF37" s="1278"/>
      <c r="DRG37" s="1280"/>
      <c r="DRH37" s="1281"/>
      <c r="DRI37" s="1024"/>
      <c r="DRJ37" s="1277"/>
      <c r="DRK37" s="1278"/>
      <c r="DRL37" s="1279"/>
      <c r="DRM37" s="1278"/>
      <c r="DRN37" s="1278"/>
      <c r="DRO37" s="1278"/>
      <c r="DRP37" s="1278"/>
      <c r="DRQ37" s="1280"/>
      <c r="DRR37" s="1281"/>
      <c r="DRS37" s="1024"/>
      <c r="DRT37" s="1277"/>
      <c r="DRU37" s="1278"/>
      <c r="DRV37" s="1279"/>
      <c r="DRW37" s="1278"/>
      <c r="DRX37" s="1278"/>
      <c r="DRY37" s="1278"/>
      <c r="DRZ37" s="1278"/>
      <c r="DSA37" s="1280"/>
      <c r="DSB37" s="1281"/>
      <c r="DSC37" s="1024"/>
      <c r="DSD37" s="1277"/>
      <c r="DSE37" s="1278"/>
      <c r="DSF37" s="1279"/>
      <c r="DSG37" s="1278"/>
      <c r="DSH37" s="1278"/>
      <c r="DSI37" s="1278"/>
      <c r="DSJ37" s="1278"/>
      <c r="DSK37" s="1280"/>
      <c r="DSL37" s="1281"/>
      <c r="DSM37" s="1024"/>
      <c r="DSN37" s="1277"/>
      <c r="DSO37" s="1278"/>
      <c r="DSP37" s="1279"/>
      <c r="DSQ37" s="1278"/>
      <c r="DSR37" s="1278"/>
      <c r="DSS37" s="1278"/>
      <c r="DST37" s="1278"/>
      <c r="DSU37" s="1280"/>
      <c r="DSV37" s="1281"/>
      <c r="DSW37" s="1024"/>
      <c r="DSX37" s="1277"/>
      <c r="DSY37" s="1278"/>
      <c r="DSZ37" s="1279"/>
      <c r="DTA37" s="1278"/>
      <c r="DTB37" s="1278"/>
      <c r="DTC37" s="1278"/>
      <c r="DTD37" s="1278"/>
      <c r="DTE37" s="1280"/>
      <c r="DTF37" s="1281"/>
      <c r="DTG37" s="1024"/>
      <c r="DTH37" s="1277"/>
      <c r="DTI37" s="1278"/>
      <c r="DTJ37" s="1279"/>
      <c r="DTK37" s="1278"/>
      <c r="DTL37" s="1278"/>
      <c r="DTM37" s="1278"/>
      <c r="DTN37" s="1278"/>
      <c r="DTO37" s="1280"/>
      <c r="DTP37" s="1281"/>
      <c r="DTQ37" s="1024"/>
      <c r="DTR37" s="1277"/>
      <c r="DTS37" s="1278"/>
      <c r="DTT37" s="1279"/>
      <c r="DTU37" s="1278"/>
      <c r="DTV37" s="1278"/>
      <c r="DTW37" s="1278"/>
      <c r="DTX37" s="1278"/>
      <c r="DTY37" s="1280"/>
      <c r="DTZ37" s="1281"/>
      <c r="DUA37" s="1024"/>
      <c r="DUB37" s="1277"/>
      <c r="DUC37" s="1278"/>
      <c r="DUD37" s="1279"/>
      <c r="DUE37" s="1278"/>
      <c r="DUF37" s="1278"/>
      <c r="DUG37" s="1278"/>
      <c r="DUH37" s="1278"/>
      <c r="DUI37" s="1280"/>
      <c r="DUJ37" s="1281"/>
      <c r="DUK37" s="1024"/>
      <c r="DUL37" s="1277"/>
      <c r="DUM37" s="1278"/>
      <c r="DUN37" s="1279"/>
      <c r="DUO37" s="1278"/>
      <c r="DUP37" s="1278"/>
      <c r="DUQ37" s="1278"/>
      <c r="DUR37" s="1278"/>
      <c r="DUS37" s="1280"/>
      <c r="DUT37" s="1281"/>
      <c r="DUU37" s="1024"/>
      <c r="DUV37" s="1277"/>
      <c r="DUW37" s="1278"/>
      <c r="DUX37" s="1279"/>
      <c r="DUY37" s="1278"/>
      <c r="DUZ37" s="1278"/>
      <c r="DVA37" s="1278"/>
      <c r="DVB37" s="1278"/>
      <c r="DVC37" s="1280"/>
      <c r="DVD37" s="1281"/>
      <c r="DVE37" s="1024"/>
      <c r="DVF37" s="1277"/>
      <c r="DVG37" s="1278"/>
      <c r="DVH37" s="1279"/>
      <c r="DVI37" s="1278"/>
      <c r="DVJ37" s="1278"/>
      <c r="DVK37" s="1278"/>
      <c r="DVL37" s="1278"/>
      <c r="DVM37" s="1280"/>
      <c r="DVN37" s="1281"/>
      <c r="DVO37" s="1024"/>
      <c r="DVP37" s="1277"/>
      <c r="DVQ37" s="1278"/>
      <c r="DVR37" s="1279"/>
      <c r="DVS37" s="1278"/>
      <c r="DVT37" s="1278"/>
      <c r="DVU37" s="1278"/>
      <c r="DVV37" s="1278"/>
      <c r="DVW37" s="1280"/>
      <c r="DVX37" s="1281"/>
      <c r="DVY37" s="1024"/>
      <c r="DVZ37" s="1277"/>
      <c r="DWA37" s="1278"/>
      <c r="DWB37" s="1279"/>
      <c r="DWC37" s="1278"/>
      <c r="DWD37" s="1278"/>
      <c r="DWE37" s="1278"/>
      <c r="DWF37" s="1278"/>
      <c r="DWG37" s="1280"/>
      <c r="DWH37" s="1281"/>
      <c r="DWI37" s="1024"/>
      <c r="DWJ37" s="1277"/>
      <c r="DWK37" s="1278"/>
      <c r="DWL37" s="1279"/>
      <c r="DWM37" s="1278"/>
      <c r="DWN37" s="1278"/>
      <c r="DWO37" s="1278"/>
      <c r="DWP37" s="1278"/>
      <c r="DWQ37" s="1280"/>
      <c r="DWR37" s="1281"/>
      <c r="DWS37" s="1024"/>
      <c r="DWT37" s="1277"/>
      <c r="DWU37" s="1278"/>
      <c r="DWV37" s="1279"/>
      <c r="DWW37" s="1278"/>
      <c r="DWX37" s="1278"/>
      <c r="DWY37" s="1278"/>
      <c r="DWZ37" s="1278"/>
      <c r="DXA37" s="1280"/>
      <c r="DXB37" s="1281"/>
      <c r="DXC37" s="1024"/>
      <c r="DXD37" s="1277"/>
      <c r="DXE37" s="1278"/>
      <c r="DXF37" s="1279"/>
      <c r="DXG37" s="1278"/>
      <c r="DXH37" s="1278"/>
      <c r="DXI37" s="1278"/>
      <c r="DXJ37" s="1278"/>
      <c r="DXK37" s="1280"/>
      <c r="DXL37" s="1281"/>
      <c r="DXM37" s="1024"/>
      <c r="DXN37" s="1277"/>
      <c r="DXO37" s="1278"/>
      <c r="DXP37" s="1279"/>
      <c r="DXQ37" s="1278"/>
      <c r="DXR37" s="1278"/>
      <c r="DXS37" s="1278"/>
      <c r="DXT37" s="1278"/>
      <c r="DXU37" s="1280"/>
      <c r="DXV37" s="1281"/>
      <c r="DXW37" s="1024"/>
      <c r="DXX37" s="1277"/>
      <c r="DXY37" s="1278"/>
      <c r="DXZ37" s="1279"/>
      <c r="DYA37" s="1278"/>
      <c r="DYB37" s="1278"/>
      <c r="DYC37" s="1278"/>
      <c r="DYD37" s="1278"/>
      <c r="DYE37" s="1280"/>
      <c r="DYF37" s="1281"/>
      <c r="DYG37" s="1024"/>
      <c r="DYH37" s="1277"/>
      <c r="DYI37" s="1278"/>
      <c r="DYJ37" s="1279"/>
      <c r="DYK37" s="1278"/>
      <c r="DYL37" s="1278"/>
      <c r="DYM37" s="1278"/>
      <c r="DYN37" s="1278"/>
      <c r="DYO37" s="1280"/>
      <c r="DYP37" s="1281"/>
      <c r="DYQ37" s="1024"/>
      <c r="DYR37" s="1277"/>
      <c r="DYS37" s="1278"/>
      <c r="DYT37" s="1279"/>
      <c r="DYU37" s="1278"/>
      <c r="DYV37" s="1278"/>
      <c r="DYW37" s="1278"/>
      <c r="DYX37" s="1278"/>
      <c r="DYY37" s="1280"/>
      <c r="DYZ37" s="1281"/>
      <c r="DZA37" s="1024"/>
      <c r="DZB37" s="1277"/>
      <c r="DZC37" s="1278"/>
      <c r="DZD37" s="1279"/>
      <c r="DZE37" s="1278"/>
      <c r="DZF37" s="1278"/>
      <c r="DZG37" s="1278"/>
      <c r="DZH37" s="1278"/>
      <c r="DZI37" s="1280"/>
      <c r="DZJ37" s="1281"/>
      <c r="DZK37" s="1024"/>
      <c r="DZL37" s="1277"/>
      <c r="DZM37" s="1278"/>
      <c r="DZN37" s="1279"/>
      <c r="DZO37" s="1278"/>
      <c r="DZP37" s="1278"/>
      <c r="DZQ37" s="1278"/>
      <c r="DZR37" s="1278"/>
      <c r="DZS37" s="1280"/>
      <c r="DZT37" s="1281"/>
      <c r="DZU37" s="1024"/>
      <c r="DZV37" s="1277"/>
      <c r="DZW37" s="1278"/>
      <c r="DZX37" s="1279"/>
      <c r="DZY37" s="1278"/>
      <c r="DZZ37" s="1278"/>
      <c r="EAA37" s="1278"/>
      <c r="EAB37" s="1278"/>
      <c r="EAC37" s="1280"/>
      <c r="EAD37" s="1281"/>
      <c r="EAE37" s="1024"/>
      <c r="EAF37" s="1277"/>
      <c r="EAG37" s="1278"/>
      <c r="EAH37" s="1279"/>
      <c r="EAI37" s="1278"/>
      <c r="EAJ37" s="1278"/>
      <c r="EAK37" s="1278"/>
      <c r="EAL37" s="1278"/>
      <c r="EAM37" s="1280"/>
      <c r="EAN37" s="1281"/>
      <c r="EAO37" s="1024"/>
      <c r="EAP37" s="1277"/>
      <c r="EAQ37" s="1278"/>
      <c r="EAR37" s="1279"/>
      <c r="EAS37" s="1278"/>
      <c r="EAT37" s="1278"/>
      <c r="EAU37" s="1278"/>
      <c r="EAV37" s="1278"/>
      <c r="EAW37" s="1280"/>
      <c r="EAX37" s="1281"/>
      <c r="EAY37" s="1024"/>
      <c r="EAZ37" s="1277"/>
      <c r="EBA37" s="1278"/>
      <c r="EBB37" s="1279"/>
      <c r="EBC37" s="1278"/>
      <c r="EBD37" s="1278"/>
      <c r="EBE37" s="1278"/>
      <c r="EBF37" s="1278"/>
      <c r="EBG37" s="1280"/>
      <c r="EBH37" s="1281"/>
      <c r="EBI37" s="1024"/>
      <c r="EBJ37" s="1277"/>
      <c r="EBK37" s="1278"/>
      <c r="EBL37" s="1279"/>
      <c r="EBM37" s="1278"/>
      <c r="EBN37" s="1278"/>
      <c r="EBO37" s="1278"/>
      <c r="EBP37" s="1278"/>
      <c r="EBQ37" s="1280"/>
      <c r="EBR37" s="1281"/>
      <c r="EBS37" s="1024"/>
      <c r="EBT37" s="1277"/>
      <c r="EBU37" s="1278"/>
      <c r="EBV37" s="1279"/>
      <c r="EBW37" s="1278"/>
      <c r="EBX37" s="1278"/>
      <c r="EBY37" s="1278"/>
      <c r="EBZ37" s="1278"/>
      <c r="ECA37" s="1280"/>
      <c r="ECB37" s="1281"/>
      <c r="ECC37" s="1024"/>
      <c r="ECD37" s="1277"/>
      <c r="ECE37" s="1278"/>
      <c r="ECF37" s="1279"/>
      <c r="ECG37" s="1278"/>
      <c r="ECH37" s="1278"/>
      <c r="ECI37" s="1278"/>
      <c r="ECJ37" s="1278"/>
      <c r="ECK37" s="1280"/>
      <c r="ECL37" s="1281"/>
      <c r="ECM37" s="1024"/>
      <c r="ECN37" s="1277"/>
      <c r="ECO37" s="1278"/>
      <c r="ECP37" s="1279"/>
      <c r="ECQ37" s="1278"/>
      <c r="ECR37" s="1278"/>
      <c r="ECS37" s="1278"/>
      <c r="ECT37" s="1278"/>
      <c r="ECU37" s="1280"/>
      <c r="ECV37" s="1281"/>
      <c r="ECW37" s="1024"/>
      <c r="ECX37" s="1277"/>
      <c r="ECY37" s="1278"/>
      <c r="ECZ37" s="1279"/>
      <c r="EDA37" s="1278"/>
      <c r="EDB37" s="1278"/>
      <c r="EDC37" s="1278"/>
      <c r="EDD37" s="1278"/>
      <c r="EDE37" s="1280"/>
      <c r="EDF37" s="1281"/>
      <c r="EDG37" s="1024"/>
      <c r="EDH37" s="1277"/>
      <c r="EDI37" s="1278"/>
      <c r="EDJ37" s="1279"/>
      <c r="EDK37" s="1278"/>
      <c r="EDL37" s="1278"/>
      <c r="EDM37" s="1278"/>
      <c r="EDN37" s="1278"/>
      <c r="EDO37" s="1280"/>
      <c r="EDP37" s="1281"/>
      <c r="EDQ37" s="1024"/>
      <c r="EDR37" s="1277"/>
      <c r="EDS37" s="1278"/>
      <c r="EDT37" s="1279"/>
      <c r="EDU37" s="1278"/>
      <c r="EDV37" s="1278"/>
      <c r="EDW37" s="1278"/>
      <c r="EDX37" s="1278"/>
      <c r="EDY37" s="1280"/>
      <c r="EDZ37" s="1281"/>
      <c r="EEA37" s="1024"/>
      <c r="EEB37" s="1277"/>
      <c r="EEC37" s="1278"/>
      <c r="EED37" s="1279"/>
      <c r="EEE37" s="1278"/>
      <c r="EEF37" s="1278"/>
      <c r="EEG37" s="1278"/>
      <c r="EEH37" s="1278"/>
      <c r="EEI37" s="1280"/>
      <c r="EEJ37" s="1281"/>
      <c r="EEK37" s="1024"/>
      <c r="EEL37" s="1277"/>
      <c r="EEM37" s="1278"/>
      <c r="EEN37" s="1279"/>
      <c r="EEO37" s="1278"/>
      <c r="EEP37" s="1278"/>
      <c r="EEQ37" s="1278"/>
      <c r="EER37" s="1278"/>
      <c r="EES37" s="1280"/>
      <c r="EET37" s="1281"/>
      <c r="EEU37" s="1024"/>
      <c r="EEV37" s="1277"/>
      <c r="EEW37" s="1278"/>
      <c r="EEX37" s="1279"/>
      <c r="EEY37" s="1278"/>
      <c r="EEZ37" s="1278"/>
      <c r="EFA37" s="1278"/>
      <c r="EFB37" s="1278"/>
      <c r="EFC37" s="1280"/>
      <c r="EFD37" s="1281"/>
      <c r="EFE37" s="1024"/>
      <c r="EFF37" s="1277"/>
      <c r="EFG37" s="1278"/>
      <c r="EFH37" s="1279"/>
      <c r="EFI37" s="1278"/>
      <c r="EFJ37" s="1278"/>
      <c r="EFK37" s="1278"/>
      <c r="EFL37" s="1278"/>
      <c r="EFM37" s="1280"/>
      <c r="EFN37" s="1281"/>
      <c r="EFO37" s="1024"/>
      <c r="EFP37" s="1277"/>
      <c r="EFQ37" s="1278"/>
      <c r="EFR37" s="1279"/>
      <c r="EFS37" s="1278"/>
      <c r="EFT37" s="1278"/>
      <c r="EFU37" s="1278"/>
      <c r="EFV37" s="1278"/>
      <c r="EFW37" s="1280"/>
      <c r="EFX37" s="1281"/>
      <c r="EFY37" s="1024"/>
      <c r="EFZ37" s="1277"/>
      <c r="EGA37" s="1278"/>
      <c r="EGB37" s="1279"/>
      <c r="EGC37" s="1278"/>
      <c r="EGD37" s="1278"/>
      <c r="EGE37" s="1278"/>
      <c r="EGF37" s="1278"/>
      <c r="EGG37" s="1280"/>
      <c r="EGH37" s="1281"/>
      <c r="EGI37" s="1024"/>
      <c r="EGJ37" s="1277"/>
      <c r="EGK37" s="1278"/>
      <c r="EGL37" s="1279"/>
      <c r="EGM37" s="1278"/>
      <c r="EGN37" s="1278"/>
      <c r="EGO37" s="1278"/>
      <c r="EGP37" s="1278"/>
      <c r="EGQ37" s="1280"/>
      <c r="EGR37" s="1281"/>
      <c r="EGS37" s="1024"/>
      <c r="EGT37" s="1277"/>
      <c r="EGU37" s="1278"/>
      <c r="EGV37" s="1279"/>
      <c r="EGW37" s="1278"/>
      <c r="EGX37" s="1278"/>
      <c r="EGY37" s="1278"/>
      <c r="EGZ37" s="1278"/>
      <c r="EHA37" s="1280"/>
      <c r="EHB37" s="1281"/>
      <c r="EHC37" s="1024"/>
      <c r="EHD37" s="1277"/>
      <c r="EHE37" s="1278"/>
      <c r="EHF37" s="1279"/>
      <c r="EHG37" s="1278"/>
      <c r="EHH37" s="1278"/>
      <c r="EHI37" s="1278"/>
      <c r="EHJ37" s="1278"/>
      <c r="EHK37" s="1280"/>
      <c r="EHL37" s="1281"/>
      <c r="EHM37" s="1024"/>
      <c r="EHN37" s="1277"/>
      <c r="EHO37" s="1278"/>
      <c r="EHP37" s="1279"/>
      <c r="EHQ37" s="1278"/>
      <c r="EHR37" s="1278"/>
      <c r="EHS37" s="1278"/>
      <c r="EHT37" s="1278"/>
      <c r="EHU37" s="1280"/>
      <c r="EHV37" s="1281"/>
      <c r="EHW37" s="1024"/>
      <c r="EHX37" s="1277"/>
      <c r="EHY37" s="1278"/>
      <c r="EHZ37" s="1279"/>
      <c r="EIA37" s="1278"/>
      <c r="EIB37" s="1278"/>
      <c r="EIC37" s="1278"/>
      <c r="EID37" s="1278"/>
      <c r="EIE37" s="1280"/>
      <c r="EIF37" s="1281"/>
      <c r="EIG37" s="1024"/>
      <c r="EIH37" s="1277"/>
      <c r="EII37" s="1278"/>
      <c r="EIJ37" s="1279"/>
      <c r="EIK37" s="1278"/>
      <c r="EIL37" s="1278"/>
      <c r="EIM37" s="1278"/>
      <c r="EIN37" s="1278"/>
      <c r="EIO37" s="1280"/>
      <c r="EIP37" s="1281"/>
      <c r="EIQ37" s="1024"/>
      <c r="EIR37" s="1277"/>
      <c r="EIS37" s="1278"/>
      <c r="EIT37" s="1279"/>
      <c r="EIU37" s="1278"/>
      <c r="EIV37" s="1278"/>
      <c r="EIW37" s="1278"/>
      <c r="EIX37" s="1278"/>
      <c r="EIY37" s="1280"/>
      <c r="EIZ37" s="1281"/>
      <c r="EJA37" s="1024"/>
      <c r="EJB37" s="1277"/>
      <c r="EJC37" s="1278"/>
      <c r="EJD37" s="1279"/>
      <c r="EJE37" s="1278"/>
      <c r="EJF37" s="1278"/>
      <c r="EJG37" s="1278"/>
      <c r="EJH37" s="1278"/>
      <c r="EJI37" s="1280"/>
      <c r="EJJ37" s="1281"/>
      <c r="EJK37" s="1024"/>
      <c r="EJL37" s="1277"/>
      <c r="EJM37" s="1278"/>
      <c r="EJN37" s="1279"/>
      <c r="EJO37" s="1278"/>
      <c r="EJP37" s="1278"/>
      <c r="EJQ37" s="1278"/>
      <c r="EJR37" s="1278"/>
      <c r="EJS37" s="1280"/>
      <c r="EJT37" s="1281"/>
      <c r="EJU37" s="1024"/>
      <c r="EJV37" s="1277"/>
      <c r="EJW37" s="1278"/>
      <c r="EJX37" s="1279"/>
      <c r="EJY37" s="1278"/>
      <c r="EJZ37" s="1278"/>
      <c r="EKA37" s="1278"/>
      <c r="EKB37" s="1278"/>
      <c r="EKC37" s="1280"/>
      <c r="EKD37" s="1281"/>
      <c r="EKE37" s="1024"/>
      <c r="EKF37" s="1277"/>
      <c r="EKG37" s="1278"/>
      <c r="EKH37" s="1279"/>
      <c r="EKI37" s="1278"/>
      <c r="EKJ37" s="1278"/>
      <c r="EKK37" s="1278"/>
      <c r="EKL37" s="1278"/>
      <c r="EKM37" s="1280"/>
      <c r="EKN37" s="1281"/>
      <c r="EKO37" s="1024"/>
      <c r="EKP37" s="1277"/>
      <c r="EKQ37" s="1278"/>
      <c r="EKR37" s="1279"/>
      <c r="EKS37" s="1278"/>
      <c r="EKT37" s="1278"/>
      <c r="EKU37" s="1278"/>
      <c r="EKV37" s="1278"/>
      <c r="EKW37" s="1280"/>
      <c r="EKX37" s="1281"/>
      <c r="EKY37" s="1024"/>
      <c r="EKZ37" s="1277"/>
      <c r="ELA37" s="1278"/>
      <c r="ELB37" s="1279"/>
      <c r="ELC37" s="1278"/>
      <c r="ELD37" s="1278"/>
      <c r="ELE37" s="1278"/>
      <c r="ELF37" s="1278"/>
      <c r="ELG37" s="1280"/>
      <c r="ELH37" s="1281"/>
      <c r="ELI37" s="1024"/>
      <c r="ELJ37" s="1277"/>
      <c r="ELK37" s="1278"/>
      <c r="ELL37" s="1279"/>
      <c r="ELM37" s="1278"/>
      <c r="ELN37" s="1278"/>
      <c r="ELO37" s="1278"/>
      <c r="ELP37" s="1278"/>
      <c r="ELQ37" s="1280"/>
      <c r="ELR37" s="1281"/>
      <c r="ELS37" s="1024"/>
      <c r="ELT37" s="1277"/>
      <c r="ELU37" s="1278"/>
      <c r="ELV37" s="1279"/>
      <c r="ELW37" s="1278"/>
      <c r="ELX37" s="1278"/>
      <c r="ELY37" s="1278"/>
      <c r="ELZ37" s="1278"/>
      <c r="EMA37" s="1280"/>
      <c r="EMB37" s="1281"/>
      <c r="EMC37" s="1024"/>
      <c r="EMD37" s="1277"/>
      <c r="EME37" s="1278"/>
      <c r="EMF37" s="1279"/>
      <c r="EMG37" s="1278"/>
      <c r="EMH37" s="1278"/>
      <c r="EMI37" s="1278"/>
      <c r="EMJ37" s="1278"/>
      <c r="EMK37" s="1280"/>
      <c r="EML37" s="1281"/>
      <c r="EMM37" s="1024"/>
      <c r="EMN37" s="1277"/>
      <c r="EMO37" s="1278"/>
      <c r="EMP37" s="1279"/>
      <c r="EMQ37" s="1278"/>
      <c r="EMR37" s="1278"/>
      <c r="EMS37" s="1278"/>
      <c r="EMT37" s="1278"/>
      <c r="EMU37" s="1280"/>
      <c r="EMV37" s="1281"/>
      <c r="EMW37" s="1024"/>
      <c r="EMX37" s="1277"/>
      <c r="EMY37" s="1278"/>
      <c r="EMZ37" s="1279"/>
      <c r="ENA37" s="1278"/>
      <c r="ENB37" s="1278"/>
      <c r="ENC37" s="1278"/>
      <c r="END37" s="1278"/>
      <c r="ENE37" s="1280"/>
      <c r="ENF37" s="1281"/>
      <c r="ENG37" s="1024"/>
      <c r="ENH37" s="1277"/>
      <c r="ENI37" s="1278"/>
      <c r="ENJ37" s="1279"/>
      <c r="ENK37" s="1278"/>
      <c r="ENL37" s="1278"/>
      <c r="ENM37" s="1278"/>
      <c r="ENN37" s="1278"/>
      <c r="ENO37" s="1280"/>
      <c r="ENP37" s="1281"/>
      <c r="ENQ37" s="1024"/>
      <c r="ENR37" s="1277"/>
      <c r="ENS37" s="1278"/>
      <c r="ENT37" s="1279"/>
      <c r="ENU37" s="1278"/>
      <c r="ENV37" s="1278"/>
      <c r="ENW37" s="1278"/>
      <c r="ENX37" s="1278"/>
      <c r="ENY37" s="1280"/>
      <c r="ENZ37" s="1281"/>
      <c r="EOA37" s="1024"/>
      <c r="EOB37" s="1277"/>
      <c r="EOC37" s="1278"/>
      <c r="EOD37" s="1279"/>
      <c r="EOE37" s="1278"/>
      <c r="EOF37" s="1278"/>
      <c r="EOG37" s="1278"/>
      <c r="EOH37" s="1278"/>
      <c r="EOI37" s="1280"/>
      <c r="EOJ37" s="1281"/>
      <c r="EOK37" s="1024"/>
      <c r="EOL37" s="1277"/>
      <c r="EOM37" s="1278"/>
      <c r="EON37" s="1279"/>
      <c r="EOO37" s="1278"/>
      <c r="EOP37" s="1278"/>
      <c r="EOQ37" s="1278"/>
      <c r="EOR37" s="1278"/>
      <c r="EOS37" s="1280"/>
      <c r="EOT37" s="1281"/>
      <c r="EOU37" s="1024"/>
      <c r="EOV37" s="1277"/>
      <c r="EOW37" s="1278"/>
      <c r="EOX37" s="1279"/>
      <c r="EOY37" s="1278"/>
      <c r="EOZ37" s="1278"/>
      <c r="EPA37" s="1278"/>
      <c r="EPB37" s="1278"/>
      <c r="EPC37" s="1280"/>
      <c r="EPD37" s="1281"/>
      <c r="EPE37" s="1024"/>
      <c r="EPF37" s="1277"/>
      <c r="EPG37" s="1278"/>
      <c r="EPH37" s="1279"/>
      <c r="EPI37" s="1278"/>
      <c r="EPJ37" s="1278"/>
      <c r="EPK37" s="1278"/>
      <c r="EPL37" s="1278"/>
      <c r="EPM37" s="1280"/>
      <c r="EPN37" s="1281"/>
      <c r="EPO37" s="1024"/>
      <c r="EPP37" s="1277"/>
      <c r="EPQ37" s="1278"/>
      <c r="EPR37" s="1279"/>
      <c r="EPS37" s="1278"/>
      <c r="EPT37" s="1278"/>
      <c r="EPU37" s="1278"/>
      <c r="EPV37" s="1278"/>
      <c r="EPW37" s="1280"/>
      <c r="EPX37" s="1281"/>
      <c r="EPY37" s="1024"/>
      <c r="EPZ37" s="1277"/>
      <c r="EQA37" s="1278"/>
      <c r="EQB37" s="1279"/>
      <c r="EQC37" s="1278"/>
      <c r="EQD37" s="1278"/>
      <c r="EQE37" s="1278"/>
      <c r="EQF37" s="1278"/>
      <c r="EQG37" s="1280"/>
      <c r="EQH37" s="1281"/>
      <c r="EQI37" s="1024"/>
      <c r="EQJ37" s="1277"/>
      <c r="EQK37" s="1278"/>
      <c r="EQL37" s="1279"/>
      <c r="EQM37" s="1278"/>
      <c r="EQN37" s="1278"/>
      <c r="EQO37" s="1278"/>
      <c r="EQP37" s="1278"/>
      <c r="EQQ37" s="1280"/>
      <c r="EQR37" s="1281"/>
      <c r="EQS37" s="1024"/>
      <c r="EQT37" s="1277"/>
      <c r="EQU37" s="1278"/>
      <c r="EQV37" s="1279"/>
      <c r="EQW37" s="1278"/>
      <c r="EQX37" s="1278"/>
      <c r="EQY37" s="1278"/>
      <c r="EQZ37" s="1278"/>
      <c r="ERA37" s="1280"/>
      <c r="ERB37" s="1281"/>
      <c r="ERC37" s="1024"/>
      <c r="ERD37" s="1277"/>
      <c r="ERE37" s="1278"/>
      <c r="ERF37" s="1279"/>
      <c r="ERG37" s="1278"/>
      <c r="ERH37" s="1278"/>
      <c r="ERI37" s="1278"/>
      <c r="ERJ37" s="1278"/>
      <c r="ERK37" s="1280"/>
      <c r="ERL37" s="1281"/>
      <c r="ERM37" s="1024"/>
      <c r="ERN37" s="1277"/>
      <c r="ERO37" s="1278"/>
      <c r="ERP37" s="1279"/>
      <c r="ERQ37" s="1278"/>
      <c r="ERR37" s="1278"/>
      <c r="ERS37" s="1278"/>
      <c r="ERT37" s="1278"/>
      <c r="ERU37" s="1280"/>
      <c r="ERV37" s="1281"/>
      <c r="ERW37" s="1024"/>
      <c r="ERX37" s="1277"/>
      <c r="ERY37" s="1278"/>
      <c r="ERZ37" s="1279"/>
      <c r="ESA37" s="1278"/>
      <c r="ESB37" s="1278"/>
      <c r="ESC37" s="1278"/>
      <c r="ESD37" s="1278"/>
      <c r="ESE37" s="1280"/>
      <c r="ESF37" s="1281"/>
      <c r="ESG37" s="1024"/>
      <c r="ESH37" s="1277"/>
      <c r="ESI37" s="1278"/>
      <c r="ESJ37" s="1279"/>
      <c r="ESK37" s="1278"/>
      <c r="ESL37" s="1278"/>
      <c r="ESM37" s="1278"/>
      <c r="ESN37" s="1278"/>
      <c r="ESO37" s="1280"/>
      <c r="ESP37" s="1281"/>
      <c r="ESQ37" s="1024"/>
      <c r="ESR37" s="1277"/>
      <c r="ESS37" s="1278"/>
      <c r="EST37" s="1279"/>
      <c r="ESU37" s="1278"/>
      <c r="ESV37" s="1278"/>
      <c r="ESW37" s="1278"/>
      <c r="ESX37" s="1278"/>
      <c r="ESY37" s="1280"/>
      <c r="ESZ37" s="1281"/>
      <c r="ETA37" s="1024"/>
      <c r="ETB37" s="1277"/>
      <c r="ETC37" s="1278"/>
      <c r="ETD37" s="1279"/>
      <c r="ETE37" s="1278"/>
      <c r="ETF37" s="1278"/>
      <c r="ETG37" s="1278"/>
      <c r="ETH37" s="1278"/>
      <c r="ETI37" s="1280"/>
      <c r="ETJ37" s="1281"/>
      <c r="ETK37" s="1024"/>
      <c r="ETL37" s="1277"/>
      <c r="ETM37" s="1278"/>
      <c r="ETN37" s="1279"/>
      <c r="ETO37" s="1278"/>
      <c r="ETP37" s="1278"/>
      <c r="ETQ37" s="1278"/>
      <c r="ETR37" s="1278"/>
      <c r="ETS37" s="1280"/>
      <c r="ETT37" s="1281"/>
      <c r="ETU37" s="1024"/>
      <c r="ETV37" s="1277"/>
      <c r="ETW37" s="1278"/>
      <c r="ETX37" s="1279"/>
      <c r="ETY37" s="1278"/>
      <c r="ETZ37" s="1278"/>
      <c r="EUA37" s="1278"/>
      <c r="EUB37" s="1278"/>
      <c r="EUC37" s="1280"/>
      <c r="EUD37" s="1281"/>
      <c r="EUE37" s="1024"/>
      <c r="EUF37" s="1277"/>
      <c r="EUG37" s="1278"/>
      <c r="EUH37" s="1279"/>
      <c r="EUI37" s="1278"/>
      <c r="EUJ37" s="1278"/>
      <c r="EUK37" s="1278"/>
      <c r="EUL37" s="1278"/>
      <c r="EUM37" s="1280"/>
      <c r="EUN37" s="1281"/>
      <c r="EUO37" s="1024"/>
      <c r="EUP37" s="1277"/>
      <c r="EUQ37" s="1278"/>
      <c r="EUR37" s="1279"/>
      <c r="EUS37" s="1278"/>
      <c r="EUT37" s="1278"/>
      <c r="EUU37" s="1278"/>
      <c r="EUV37" s="1278"/>
      <c r="EUW37" s="1280"/>
      <c r="EUX37" s="1281"/>
      <c r="EUY37" s="1024"/>
      <c r="EUZ37" s="1277"/>
      <c r="EVA37" s="1278"/>
      <c r="EVB37" s="1279"/>
      <c r="EVC37" s="1278"/>
      <c r="EVD37" s="1278"/>
      <c r="EVE37" s="1278"/>
      <c r="EVF37" s="1278"/>
      <c r="EVG37" s="1280"/>
      <c r="EVH37" s="1281"/>
      <c r="EVI37" s="1024"/>
      <c r="EVJ37" s="1277"/>
      <c r="EVK37" s="1278"/>
      <c r="EVL37" s="1279"/>
      <c r="EVM37" s="1278"/>
      <c r="EVN37" s="1278"/>
      <c r="EVO37" s="1278"/>
      <c r="EVP37" s="1278"/>
      <c r="EVQ37" s="1280"/>
      <c r="EVR37" s="1281"/>
      <c r="EVS37" s="1024"/>
      <c r="EVT37" s="1277"/>
      <c r="EVU37" s="1278"/>
      <c r="EVV37" s="1279"/>
      <c r="EVW37" s="1278"/>
      <c r="EVX37" s="1278"/>
      <c r="EVY37" s="1278"/>
      <c r="EVZ37" s="1278"/>
      <c r="EWA37" s="1280"/>
      <c r="EWB37" s="1281"/>
      <c r="EWC37" s="1024"/>
      <c r="EWD37" s="1277"/>
      <c r="EWE37" s="1278"/>
      <c r="EWF37" s="1279"/>
      <c r="EWG37" s="1278"/>
      <c r="EWH37" s="1278"/>
      <c r="EWI37" s="1278"/>
      <c r="EWJ37" s="1278"/>
      <c r="EWK37" s="1280"/>
      <c r="EWL37" s="1281"/>
      <c r="EWM37" s="1024"/>
      <c r="EWN37" s="1277"/>
      <c r="EWO37" s="1278"/>
      <c r="EWP37" s="1279"/>
      <c r="EWQ37" s="1278"/>
      <c r="EWR37" s="1278"/>
      <c r="EWS37" s="1278"/>
      <c r="EWT37" s="1278"/>
      <c r="EWU37" s="1280"/>
      <c r="EWV37" s="1281"/>
      <c r="EWW37" s="1024"/>
      <c r="EWX37" s="1277"/>
      <c r="EWY37" s="1278"/>
      <c r="EWZ37" s="1279"/>
      <c r="EXA37" s="1278"/>
      <c r="EXB37" s="1278"/>
      <c r="EXC37" s="1278"/>
      <c r="EXD37" s="1278"/>
      <c r="EXE37" s="1280"/>
      <c r="EXF37" s="1281"/>
      <c r="EXG37" s="1024"/>
      <c r="EXH37" s="1277"/>
      <c r="EXI37" s="1278"/>
      <c r="EXJ37" s="1279"/>
      <c r="EXK37" s="1278"/>
      <c r="EXL37" s="1278"/>
      <c r="EXM37" s="1278"/>
      <c r="EXN37" s="1278"/>
      <c r="EXO37" s="1280"/>
      <c r="EXP37" s="1281"/>
      <c r="EXQ37" s="1024"/>
      <c r="EXR37" s="1277"/>
      <c r="EXS37" s="1278"/>
      <c r="EXT37" s="1279"/>
      <c r="EXU37" s="1278"/>
      <c r="EXV37" s="1278"/>
      <c r="EXW37" s="1278"/>
      <c r="EXX37" s="1278"/>
      <c r="EXY37" s="1280"/>
      <c r="EXZ37" s="1281"/>
      <c r="EYA37" s="1024"/>
      <c r="EYB37" s="1277"/>
      <c r="EYC37" s="1278"/>
      <c r="EYD37" s="1279"/>
      <c r="EYE37" s="1278"/>
      <c r="EYF37" s="1278"/>
      <c r="EYG37" s="1278"/>
      <c r="EYH37" s="1278"/>
      <c r="EYI37" s="1280"/>
      <c r="EYJ37" s="1281"/>
      <c r="EYK37" s="1024"/>
      <c r="EYL37" s="1277"/>
      <c r="EYM37" s="1278"/>
      <c r="EYN37" s="1279"/>
      <c r="EYO37" s="1278"/>
      <c r="EYP37" s="1278"/>
      <c r="EYQ37" s="1278"/>
      <c r="EYR37" s="1278"/>
      <c r="EYS37" s="1280"/>
      <c r="EYT37" s="1281"/>
      <c r="EYU37" s="1024"/>
      <c r="EYV37" s="1277"/>
      <c r="EYW37" s="1278"/>
      <c r="EYX37" s="1279"/>
      <c r="EYY37" s="1278"/>
      <c r="EYZ37" s="1278"/>
      <c r="EZA37" s="1278"/>
      <c r="EZB37" s="1278"/>
      <c r="EZC37" s="1280"/>
      <c r="EZD37" s="1281"/>
      <c r="EZE37" s="1024"/>
      <c r="EZF37" s="1277"/>
      <c r="EZG37" s="1278"/>
      <c r="EZH37" s="1279"/>
      <c r="EZI37" s="1278"/>
      <c r="EZJ37" s="1278"/>
      <c r="EZK37" s="1278"/>
      <c r="EZL37" s="1278"/>
      <c r="EZM37" s="1280"/>
      <c r="EZN37" s="1281"/>
      <c r="EZO37" s="1024"/>
      <c r="EZP37" s="1277"/>
      <c r="EZQ37" s="1278"/>
      <c r="EZR37" s="1279"/>
      <c r="EZS37" s="1278"/>
      <c r="EZT37" s="1278"/>
      <c r="EZU37" s="1278"/>
      <c r="EZV37" s="1278"/>
      <c r="EZW37" s="1280"/>
      <c r="EZX37" s="1281"/>
      <c r="EZY37" s="1024"/>
      <c r="EZZ37" s="1277"/>
      <c r="FAA37" s="1278"/>
      <c r="FAB37" s="1279"/>
      <c r="FAC37" s="1278"/>
      <c r="FAD37" s="1278"/>
      <c r="FAE37" s="1278"/>
      <c r="FAF37" s="1278"/>
      <c r="FAG37" s="1280"/>
      <c r="FAH37" s="1281"/>
      <c r="FAI37" s="1024"/>
      <c r="FAJ37" s="1277"/>
      <c r="FAK37" s="1278"/>
      <c r="FAL37" s="1279"/>
      <c r="FAM37" s="1278"/>
      <c r="FAN37" s="1278"/>
      <c r="FAO37" s="1278"/>
      <c r="FAP37" s="1278"/>
      <c r="FAQ37" s="1280"/>
      <c r="FAR37" s="1281"/>
      <c r="FAS37" s="1024"/>
      <c r="FAT37" s="1277"/>
      <c r="FAU37" s="1278"/>
      <c r="FAV37" s="1279"/>
      <c r="FAW37" s="1278"/>
      <c r="FAX37" s="1278"/>
      <c r="FAY37" s="1278"/>
      <c r="FAZ37" s="1278"/>
      <c r="FBA37" s="1280"/>
      <c r="FBB37" s="1281"/>
      <c r="FBC37" s="1024"/>
      <c r="FBD37" s="1277"/>
      <c r="FBE37" s="1278"/>
      <c r="FBF37" s="1279"/>
      <c r="FBG37" s="1278"/>
      <c r="FBH37" s="1278"/>
      <c r="FBI37" s="1278"/>
      <c r="FBJ37" s="1278"/>
      <c r="FBK37" s="1280"/>
      <c r="FBL37" s="1281"/>
      <c r="FBM37" s="1024"/>
      <c r="FBN37" s="1277"/>
      <c r="FBO37" s="1278"/>
      <c r="FBP37" s="1279"/>
      <c r="FBQ37" s="1278"/>
      <c r="FBR37" s="1278"/>
      <c r="FBS37" s="1278"/>
      <c r="FBT37" s="1278"/>
      <c r="FBU37" s="1280"/>
      <c r="FBV37" s="1281"/>
      <c r="FBW37" s="1024"/>
      <c r="FBX37" s="1277"/>
      <c r="FBY37" s="1278"/>
      <c r="FBZ37" s="1279"/>
      <c r="FCA37" s="1278"/>
      <c r="FCB37" s="1278"/>
      <c r="FCC37" s="1278"/>
      <c r="FCD37" s="1278"/>
      <c r="FCE37" s="1280"/>
      <c r="FCF37" s="1281"/>
      <c r="FCG37" s="1024"/>
      <c r="FCH37" s="1277"/>
      <c r="FCI37" s="1278"/>
      <c r="FCJ37" s="1279"/>
      <c r="FCK37" s="1278"/>
      <c r="FCL37" s="1278"/>
      <c r="FCM37" s="1278"/>
      <c r="FCN37" s="1278"/>
      <c r="FCO37" s="1280"/>
      <c r="FCP37" s="1281"/>
      <c r="FCQ37" s="1024"/>
      <c r="FCR37" s="1277"/>
      <c r="FCS37" s="1278"/>
      <c r="FCT37" s="1279"/>
      <c r="FCU37" s="1278"/>
      <c r="FCV37" s="1278"/>
      <c r="FCW37" s="1278"/>
      <c r="FCX37" s="1278"/>
      <c r="FCY37" s="1280"/>
      <c r="FCZ37" s="1281"/>
      <c r="FDA37" s="1024"/>
      <c r="FDB37" s="1277"/>
      <c r="FDC37" s="1278"/>
      <c r="FDD37" s="1279"/>
      <c r="FDE37" s="1278"/>
      <c r="FDF37" s="1278"/>
      <c r="FDG37" s="1278"/>
      <c r="FDH37" s="1278"/>
      <c r="FDI37" s="1280"/>
      <c r="FDJ37" s="1281"/>
      <c r="FDK37" s="1024"/>
      <c r="FDL37" s="1277"/>
      <c r="FDM37" s="1278"/>
      <c r="FDN37" s="1279"/>
      <c r="FDO37" s="1278"/>
      <c r="FDP37" s="1278"/>
      <c r="FDQ37" s="1278"/>
      <c r="FDR37" s="1278"/>
      <c r="FDS37" s="1280"/>
      <c r="FDT37" s="1281"/>
      <c r="FDU37" s="1024"/>
      <c r="FDV37" s="1277"/>
      <c r="FDW37" s="1278"/>
      <c r="FDX37" s="1279"/>
      <c r="FDY37" s="1278"/>
      <c r="FDZ37" s="1278"/>
      <c r="FEA37" s="1278"/>
      <c r="FEB37" s="1278"/>
      <c r="FEC37" s="1280"/>
      <c r="FED37" s="1281"/>
      <c r="FEE37" s="1024"/>
      <c r="FEF37" s="1277"/>
      <c r="FEG37" s="1278"/>
      <c r="FEH37" s="1279"/>
      <c r="FEI37" s="1278"/>
      <c r="FEJ37" s="1278"/>
      <c r="FEK37" s="1278"/>
      <c r="FEL37" s="1278"/>
      <c r="FEM37" s="1280"/>
      <c r="FEN37" s="1281"/>
      <c r="FEO37" s="1024"/>
      <c r="FEP37" s="1277"/>
      <c r="FEQ37" s="1278"/>
      <c r="FER37" s="1279"/>
      <c r="FES37" s="1278"/>
      <c r="FET37" s="1278"/>
      <c r="FEU37" s="1278"/>
      <c r="FEV37" s="1278"/>
      <c r="FEW37" s="1280"/>
      <c r="FEX37" s="1281"/>
      <c r="FEY37" s="1024"/>
      <c r="FEZ37" s="1277"/>
      <c r="FFA37" s="1278"/>
      <c r="FFB37" s="1279"/>
      <c r="FFC37" s="1278"/>
      <c r="FFD37" s="1278"/>
      <c r="FFE37" s="1278"/>
      <c r="FFF37" s="1278"/>
      <c r="FFG37" s="1280"/>
      <c r="FFH37" s="1281"/>
      <c r="FFI37" s="1024"/>
      <c r="FFJ37" s="1277"/>
      <c r="FFK37" s="1278"/>
      <c r="FFL37" s="1279"/>
      <c r="FFM37" s="1278"/>
      <c r="FFN37" s="1278"/>
      <c r="FFO37" s="1278"/>
      <c r="FFP37" s="1278"/>
      <c r="FFQ37" s="1280"/>
      <c r="FFR37" s="1281"/>
      <c r="FFS37" s="1024"/>
      <c r="FFT37" s="1277"/>
      <c r="FFU37" s="1278"/>
      <c r="FFV37" s="1279"/>
      <c r="FFW37" s="1278"/>
      <c r="FFX37" s="1278"/>
      <c r="FFY37" s="1278"/>
      <c r="FFZ37" s="1278"/>
      <c r="FGA37" s="1280"/>
      <c r="FGB37" s="1281"/>
      <c r="FGC37" s="1024"/>
      <c r="FGD37" s="1277"/>
      <c r="FGE37" s="1278"/>
      <c r="FGF37" s="1279"/>
      <c r="FGG37" s="1278"/>
      <c r="FGH37" s="1278"/>
      <c r="FGI37" s="1278"/>
      <c r="FGJ37" s="1278"/>
      <c r="FGK37" s="1280"/>
      <c r="FGL37" s="1281"/>
      <c r="FGM37" s="1024"/>
      <c r="FGN37" s="1277"/>
      <c r="FGO37" s="1278"/>
      <c r="FGP37" s="1279"/>
      <c r="FGQ37" s="1278"/>
      <c r="FGR37" s="1278"/>
      <c r="FGS37" s="1278"/>
      <c r="FGT37" s="1278"/>
      <c r="FGU37" s="1280"/>
      <c r="FGV37" s="1281"/>
      <c r="FGW37" s="1024"/>
      <c r="FGX37" s="1277"/>
      <c r="FGY37" s="1278"/>
      <c r="FGZ37" s="1279"/>
      <c r="FHA37" s="1278"/>
      <c r="FHB37" s="1278"/>
      <c r="FHC37" s="1278"/>
      <c r="FHD37" s="1278"/>
      <c r="FHE37" s="1280"/>
      <c r="FHF37" s="1281"/>
      <c r="FHG37" s="1024"/>
      <c r="FHH37" s="1277"/>
      <c r="FHI37" s="1278"/>
      <c r="FHJ37" s="1279"/>
      <c r="FHK37" s="1278"/>
      <c r="FHL37" s="1278"/>
      <c r="FHM37" s="1278"/>
      <c r="FHN37" s="1278"/>
      <c r="FHO37" s="1280"/>
      <c r="FHP37" s="1281"/>
      <c r="FHQ37" s="1024"/>
      <c r="FHR37" s="1277"/>
      <c r="FHS37" s="1278"/>
      <c r="FHT37" s="1279"/>
      <c r="FHU37" s="1278"/>
      <c r="FHV37" s="1278"/>
      <c r="FHW37" s="1278"/>
      <c r="FHX37" s="1278"/>
      <c r="FHY37" s="1280"/>
      <c r="FHZ37" s="1281"/>
      <c r="FIA37" s="1024"/>
      <c r="FIB37" s="1277"/>
      <c r="FIC37" s="1278"/>
      <c r="FID37" s="1279"/>
      <c r="FIE37" s="1278"/>
      <c r="FIF37" s="1278"/>
      <c r="FIG37" s="1278"/>
      <c r="FIH37" s="1278"/>
      <c r="FII37" s="1280"/>
      <c r="FIJ37" s="1281"/>
      <c r="FIK37" s="1024"/>
      <c r="FIL37" s="1277"/>
      <c r="FIM37" s="1278"/>
      <c r="FIN37" s="1279"/>
      <c r="FIO37" s="1278"/>
      <c r="FIP37" s="1278"/>
      <c r="FIQ37" s="1278"/>
      <c r="FIR37" s="1278"/>
      <c r="FIS37" s="1280"/>
      <c r="FIT37" s="1281"/>
      <c r="FIU37" s="1024"/>
      <c r="FIV37" s="1277"/>
      <c r="FIW37" s="1278"/>
      <c r="FIX37" s="1279"/>
      <c r="FIY37" s="1278"/>
      <c r="FIZ37" s="1278"/>
      <c r="FJA37" s="1278"/>
      <c r="FJB37" s="1278"/>
      <c r="FJC37" s="1280"/>
      <c r="FJD37" s="1281"/>
      <c r="FJE37" s="1024"/>
      <c r="FJF37" s="1277"/>
      <c r="FJG37" s="1278"/>
      <c r="FJH37" s="1279"/>
      <c r="FJI37" s="1278"/>
      <c r="FJJ37" s="1278"/>
      <c r="FJK37" s="1278"/>
      <c r="FJL37" s="1278"/>
      <c r="FJM37" s="1280"/>
      <c r="FJN37" s="1281"/>
      <c r="FJO37" s="1024"/>
      <c r="FJP37" s="1277"/>
      <c r="FJQ37" s="1278"/>
      <c r="FJR37" s="1279"/>
      <c r="FJS37" s="1278"/>
      <c r="FJT37" s="1278"/>
      <c r="FJU37" s="1278"/>
      <c r="FJV37" s="1278"/>
      <c r="FJW37" s="1280"/>
      <c r="FJX37" s="1281"/>
      <c r="FJY37" s="1024"/>
      <c r="FJZ37" s="1277"/>
      <c r="FKA37" s="1278"/>
      <c r="FKB37" s="1279"/>
      <c r="FKC37" s="1278"/>
      <c r="FKD37" s="1278"/>
      <c r="FKE37" s="1278"/>
      <c r="FKF37" s="1278"/>
      <c r="FKG37" s="1280"/>
      <c r="FKH37" s="1281"/>
      <c r="FKI37" s="1024"/>
      <c r="FKJ37" s="1277"/>
      <c r="FKK37" s="1278"/>
      <c r="FKL37" s="1279"/>
      <c r="FKM37" s="1278"/>
      <c r="FKN37" s="1278"/>
      <c r="FKO37" s="1278"/>
      <c r="FKP37" s="1278"/>
      <c r="FKQ37" s="1280"/>
      <c r="FKR37" s="1281"/>
      <c r="FKS37" s="1024"/>
      <c r="FKT37" s="1277"/>
      <c r="FKU37" s="1278"/>
      <c r="FKV37" s="1279"/>
      <c r="FKW37" s="1278"/>
      <c r="FKX37" s="1278"/>
      <c r="FKY37" s="1278"/>
      <c r="FKZ37" s="1278"/>
      <c r="FLA37" s="1280"/>
      <c r="FLB37" s="1281"/>
      <c r="FLC37" s="1024"/>
      <c r="FLD37" s="1277"/>
      <c r="FLE37" s="1278"/>
      <c r="FLF37" s="1279"/>
      <c r="FLG37" s="1278"/>
      <c r="FLH37" s="1278"/>
      <c r="FLI37" s="1278"/>
      <c r="FLJ37" s="1278"/>
      <c r="FLK37" s="1280"/>
      <c r="FLL37" s="1281"/>
      <c r="FLM37" s="1024"/>
      <c r="FLN37" s="1277"/>
      <c r="FLO37" s="1278"/>
      <c r="FLP37" s="1279"/>
      <c r="FLQ37" s="1278"/>
      <c r="FLR37" s="1278"/>
      <c r="FLS37" s="1278"/>
      <c r="FLT37" s="1278"/>
      <c r="FLU37" s="1280"/>
      <c r="FLV37" s="1281"/>
      <c r="FLW37" s="1024"/>
      <c r="FLX37" s="1277"/>
      <c r="FLY37" s="1278"/>
      <c r="FLZ37" s="1279"/>
      <c r="FMA37" s="1278"/>
      <c r="FMB37" s="1278"/>
      <c r="FMC37" s="1278"/>
      <c r="FMD37" s="1278"/>
      <c r="FME37" s="1280"/>
      <c r="FMF37" s="1281"/>
      <c r="FMG37" s="1024"/>
      <c r="FMH37" s="1277"/>
      <c r="FMI37" s="1278"/>
      <c r="FMJ37" s="1279"/>
      <c r="FMK37" s="1278"/>
      <c r="FML37" s="1278"/>
      <c r="FMM37" s="1278"/>
      <c r="FMN37" s="1278"/>
      <c r="FMO37" s="1280"/>
      <c r="FMP37" s="1281"/>
      <c r="FMQ37" s="1024"/>
      <c r="FMR37" s="1277"/>
      <c r="FMS37" s="1278"/>
      <c r="FMT37" s="1279"/>
      <c r="FMU37" s="1278"/>
      <c r="FMV37" s="1278"/>
      <c r="FMW37" s="1278"/>
      <c r="FMX37" s="1278"/>
      <c r="FMY37" s="1280"/>
      <c r="FMZ37" s="1281"/>
      <c r="FNA37" s="1024"/>
      <c r="FNB37" s="1277"/>
      <c r="FNC37" s="1278"/>
      <c r="FND37" s="1279"/>
      <c r="FNE37" s="1278"/>
      <c r="FNF37" s="1278"/>
      <c r="FNG37" s="1278"/>
      <c r="FNH37" s="1278"/>
      <c r="FNI37" s="1280"/>
      <c r="FNJ37" s="1281"/>
      <c r="FNK37" s="1024"/>
      <c r="FNL37" s="1277"/>
      <c r="FNM37" s="1278"/>
      <c r="FNN37" s="1279"/>
      <c r="FNO37" s="1278"/>
      <c r="FNP37" s="1278"/>
      <c r="FNQ37" s="1278"/>
      <c r="FNR37" s="1278"/>
      <c r="FNS37" s="1280"/>
      <c r="FNT37" s="1281"/>
      <c r="FNU37" s="1024"/>
      <c r="FNV37" s="1277"/>
      <c r="FNW37" s="1278"/>
      <c r="FNX37" s="1279"/>
      <c r="FNY37" s="1278"/>
      <c r="FNZ37" s="1278"/>
      <c r="FOA37" s="1278"/>
      <c r="FOB37" s="1278"/>
      <c r="FOC37" s="1280"/>
      <c r="FOD37" s="1281"/>
      <c r="FOE37" s="1024"/>
      <c r="FOF37" s="1277"/>
      <c r="FOG37" s="1278"/>
      <c r="FOH37" s="1279"/>
      <c r="FOI37" s="1278"/>
      <c r="FOJ37" s="1278"/>
      <c r="FOK37" s="1278"/>
      <c r="FOL37" s="1278"/>
      <c r="FOM37" s="1280"/>
      <c r="FON37" s="1281"/>
      <c r="FOO37" s="1024"/>
      <c r="FOP37" s="1277"/>
      <c r="FOQ37" s="1278"/>
      <c r="FOR37" s="1279"/>
      <c r="FOS37" s="1278"/>
      <c r="FOT37" s="1278"/>
      <c r="FOU37" s="1278"/>
      <c r="FOV37" s="1278"/>
      <c r="FOW37" s="1280"/>
      <c r="FOX37" s="1281"/>
      <c r="FOY37" s="1024"/>
      <c r="FOZ37" s="1277"/>
      <c r="FPA37" s="1278"/>
      <c r="FPB37" s="1279"/>
      <c r="FPC37" s="1278"/>
      <c r="FPD37" s="1278"/>
      <c r="FPE37" s="1278"/>
      <c r="FPF37" s="1278"/>
      <c r="FPG37" s="1280"/>
      <c r="FPH37" s="1281"/>
      <c r="FPI37" s="1024"/>
      <c r="FPJ37" s="1277"/>
      <c r="FPK37" s="1278"/>
      <c r="FPL37" s="1279"/>
      <c r="FPM37" s="1278"/>
      <c r="FPN37" s="1278"/>
      <c r="FPO37" s="1278"/>
      <c r="FPP37" s="1278"/>
      <c r="FPQ37" s="1280"/>
      <c r="FPR37" s="1281"/>
      <c r="FPS37" s="1024"/>
      <c r="FPT37" s="1277"/>
      <c r="FPU37" s="1278"/>
      <c r="FPV37" s="1279"/>
      <c r="FPW37" s="1278"/>
      <c r="FPX37" s="1278"/>
      <c r="FPY37" s="1278"/>
      <c r="FPZ37" s="1278"/>
      <c r="FQA37" s="1280"/>
      <c r="FQB37" s="1281"/>
      <c r="FQC37" s="1024"/>
      <c r="FQD37" s="1277"/>
      <c r="FQE37" s="1278"/>
      <c r="FQF37" s="1279"/>
      <c r="FQG37" s="1278"/>
      <c r="FQH37" s="1278"/>
      <c r="FQI37" s="1278"/>
      <c r="FQJ37" s="1278"/>
      <c r="FQK37" s="1280"/>
      <c r="FQL37" s="1281"/>
      <c r="FQM37" s="1024"/>
      <c r="FQN37" s="1277"/>
      <c r="FQO37" s="1278"/>
      <c r="FQP37" s="1279"/>
      <c r="FQQ37" s="1278"/>
      <c r="FQR37" s="1278"/>
      <c r="FQS37" s="1278"/>
      <c r="FQT37" s="1278"/>
      <c r="FQU37" s="1280"/>
      <c r="FQV37" s="1281"/>
      <c r="FQW37" s="1024"/>
      <c r="FQX37" s="1277"/>
      <c r="FQY37" s="1278"/>
      <c r="FQZ37" s="1279"/>
      <c r="FRA37" s="1278"/>
      <c r="FRB37" s="1278"/>
      <c r="FRC37" s="1278"/>
      <c r="FRD37" s="1278"/>
      <c r="FRE37" s="1280"/>
      <c r="FRF37" s="1281"/>
      <c r="FRG37" s="1024"/>
      <c r="FRH37" s="1277"/>
      <c r="FRI37" s="1278"/>
      <c r="FRJ37" s="1279"/>
      <c r="FRK37" s="1278"/>
      <c r="FRL37" s="1278"/>
      <c r="FRM37" s="1278"/>
      <c r="FRN37" s="1278"/>
      <c r="FRO37" s="1280"/>
      <c r="FRP37" s="1281"/>
      <c r="FRQ37" s="1024"/>
      <c r="FRR37" s="1277"/>
      <c r="FRS37" s="1278"/>
      <c r="FRT37" s="1279"/>
      <c r="FRU37" s="1278"/>
      <c r="FRV37" s="1278"/>
      <c r="FRW37" s="1278"/>
      <c r="FRX37" s="1278"/>
      <c r="FRY37" s="1280"/>
      <c r="FRZ37" s="1281"/>
      <c r="FSA37" s="1024"/>
      <c r="FSB37" s="1277"/>
      <c r="FSC37" s="1278"/>
      <c r="FSD37" s="1279"/>
      <c r="FSE37" s="1278"/>
      <c r="FSF37" s="1278"/>
      <c r="FSG37" s="1278"/>
      <c r="FSH37" s="1278"/>
      <c r="FSI37" s="1280"/>
      <c r="FSJ37" s="1281"/>
      <c r="FSK37" s="1024"/>
      <c r="FSL37" s="1277"/>
      <c r="FSM37" s="1278"/>
      <c r="FSN37" s="1279"/>
      <c r="FSO37" s="1278"/>
      <c r="FSP37" s="1278"/>
      <c r="FSQ37" s="1278"/>
      <c r="FSR37" s="1278"/>
      <c r="FSS37" s="1280"/>
      <c r="FST37" s="1281"/>
      <c r="FSU37" s="1024"/>
      <c r="FSV37" s="1277"/>
      <c r="FSW37" s="1278"/>
      <c r="FSX37" s="1279"/>
      <c r="FSY37" s="1278"/>
      <c r="FSZ37" s="1278"/>
      <c r="FTA37" s="1278"/>
      <c r="FTB37" s="1278"/>
      <c r="FTC37" s="1280"/>
      <c r="FTD37" s="1281"/>
      <c r="FTE37" s="1024"/>
      <c r="FTF37" s="1277"/>
      <c r="FTG37" s="1278"/>
      <c r="FTH37" s="1279"/>
      <c r="FTI37" s="1278"/>
      <c r="FTJ37" s="1278"/>
      <c r="FTK37" s="1278"/>
      <c r="FTL37" s="1278"/>
      <c r="FTM37" s="1280"/>
      <c r="FTN37" s="1281"/>
      <c r="FTO37" s="1024"/>
      <c r="FTP37" s="1277"/>
      <c r="FTQ37" s="1278"/>
      <c r="FTR37" s="1279"/>
      <c r="FTS37" s="1278"/>
      <c r="FTT37" s="1278"/>
      <c r="FTU37" s="1278"/>
      <c r="FTV37" s="1278"/>
      <c r="FTW37" s="1280"/>
      <c r="FTX37" s="1281"/>
      <c r="FTY37" s="1024"/>
      <c r="FTZ37" s="1277"/>
      <c r="FUA37" s="1278"/>
      <c r="FUB37" s="1279"/>
      <c r="FUC37" s="1278"/>
      <c r="FUD37" s="1278"/>
      <c r="FUE37" s="1278"/>
      <c r="FUF37" s="1278"/>
      <c r="FUG37" s="1280"/>
      <c r="FUH37" s="1281"/>
      <c r="FUI37" s="1024"/>
      <c r="FUJ37" s="1277"/>
      <c r="FUK37" s="1278"/>
      <c r="FUL37" s="1279"/>
      <c r="FUM37" s="1278"/>
      <c r="FUN37" s="1278"/>
      <c r="FUO37" s="1278"/>
      <c r="FUP37" s="1278"/>
      <c r="FUQ37" s="1280"/>
      <c r="FUR37" s="1281"/>
      <c r="FUS37" s="1024"/>
      <c r="FUT37" s="1277"/>
      <c r="FUU37" s="1278"/>
      <c r="FUV37" s="1279"/>
      <c r="FUW37" s="1278"/>
      <c r="FUX37" s="1278"/>
      <c r="FUY37" s="1278"/>
      <c r="FUZ37" s="1278"/>
      <c r="FVA37" s="1280"/>
      <c r="FVB37" s="1281"/>
      <c r="FVC37" s="1024"/>
      <c r="FVD37" s="1277"/>
      <c r="FVE37" s="1278"/>
      <c r="FVF37" s="1279"/>
      <c r="FVG37" s="1278"/>
      <c r="FVH37" s="1278"/>
      <c r="FVI37" s="1278"/>
      <c r="FVJ37" s="1278"/>
      <c r="FVK37" s="1280"/>
      <c r="FVL37" s="1281"/>
      <c r="FVM37" s="1024"/>
      <c r="FVN37" s="1277"/>
      <c r="FVO37" s="1278"/>
      <c r="FVP37" s="1279"/>
      <c r="FVQ37" s="1278"/>
      <c r="FVR37" s="1278"/>
      <c r="FVS37" s="1278"/>
      <c r="FVT37" s="1278"/>
      <c r="FVU37" s="1280"/>
      <c r="FVV37" s="1281"/>
      <c r="FVW37" s="1024"/>
      <c r="FVX37" s="1277"/>
      <c r="FVY37" s="1278"/>
      <c r="FVZ37" s="1279"/>
      <c r="FWA37" s="1278"/>
      <c r="FWB37" s="1278"/>
      <c r="FWC37" s="1278"/>
      <c r="FWD37" s="1278"/>
      <c r="FWE37" s="1280"/>
      <c r="FWF37" s="1281"/>
      <c r="FWG37" s="1024"/>
      <c r="FWH37" s="1277"/>
      <c r="FWI37" s="1278"/>
      <c r="FWJ37" s="1279"/>
      <c r="FWK37" s="1278"/>
      <c r="FWL37" s="1278"/>
      <c r="FWM37" s="1278"/>
      <c r="FWN37" s="1278"/>
      <c r="FWO37" s="1280"/>
      <c r="FWP37" s="1281"/>
      <c r="FWQ37" s="1024"/>
      <c r="FWR37" s="1277"/>
      <c r="FWS37" s="1278"/>
      <c r="FWT37" s="1279"/>
      <c r="FWU37" s="1278"/>
      <c r="FWV37" s="1278"/>
      <c r="FWW37" s="1278"/>
      <c r="FWX37" s="1278"/>
      <c r="FWY37" s="1280"/>
      <c r="FWZ37" s="1281"/>
      <c r="FXA37" s="1024"/>
      <c r="FXB37" s="1277"/>
      <c r="FXC37" s="1278"/>
      <c r="FXD37" s="1279"/>
      <c r="FXE37" s="1278"/>
      <c r="FXF37" s="1278"/>
      <c r="FXG37" s="1278"/>
      <c r="FXH37" s="1278"/>
      <c r="FXI37" s="1280"/>
      <c r="FXJ37" s="1281"/>
      <c r="FXK37" s="1024"/>
      <c r="FXL37" s="1277"/>
      <c r="FXM37" s="1278"/>
      <c r="FXN37" s="1279"/>
      <c r="FXO37" s="1278"/>
      <c r="FXP37" s="1278"/>
      <c r="FXQ37" s="1278"/>
      <c r="FXR37" s="1278"/>
      <c r="FXS37" s="1280"/>
      <c r="FXT37" s="1281"/>
      <c r="FXU37" s="1024"/>
      <c r="FXV37" s="1277"/>
      <c r="FXW37" s="1278"/>
      <c r="FXX37" s="1279"/>
      <c r="FXY37" s="1278"/>
      <c r="FXZ37" s="1278"/>
      <c r="FYA37" s="1278"/>
      <c r="FYB37" s="1278"/>
      <c r="FYC37" s="1280"/>
      <c r="FYD37" s="1281"/>
      <c r="FYE37" s="1024"/>
      <c r="FYF37" s="1277"/>
      <c r="FYG37" s="1278"/>
      <c r="FYH37" s="1279"/>
      <c r="FYI37" s="1278"/>
      <c r="FYJ37" s="1278"/>
      <c r="FYK37" s="1278"/>
      <c r="FYL37" s="1278"/>
      <c r="FYM37" s="1280"/>
      <c r="FYN37" s="1281"/>
      <c r="FYO37" s="1024"/>
      <c r="FYP37" s="1277"/>
      <c r="FYQ37" s="1278"/>
      <c r="FYR37" s="1279"/>
      <c r="FYS37" s="1278"/>
      <c r="FYT37" s="1278"/>
      <c r="FYU37" s="1278"/>
      <c r="FYV37" s="1278"/>
      <c r="FYW37" s="1280"/>
      <c r="FYX37" s="1281"/>
      <c r="FYY37" s="1024"/>
      <c r="FYZ37" s="1277"/>
      <c r="FZA37" s="1278"/>
      <c r="FZB37" s="1279"/>
      <c r="FZC37" s="1278"/>
      <c r="FZD37" s="1278"/>
      <c r="FZE37" s="1278"/>
      <c r="FZF37" s="1278"/>
      <c r="FZG37" s="1280"/>
      <c r="FZH37" s="1281"/>
      <c r="FZI37" s="1024"/>
      <c r="FZJ37" s="1277"/>
      <c r="FZK37" s="1278"/>
      <c r="FZL37" s="1279"/>
      <c r="FZM37" s="1278"/>
      <c r="FZN37" s="1278"/>
      <c r="FZO37" s="1278"/>
      <c r="FZP37" s="1278"/>
      <c r="FZQ37" s="1280"/>
      <c r="FZR37" s="1281"/>
      <c r="FZS37" s="1024"/>
      <c r="FZT37" s="1277"/>
      <c r="FZU37" s="1278"/>
      <c r="FZV37" s="1279"/>
      <c r="FZW37" s="1278"/>
      <c r="FZX37" s="1278"/>
      <c r="FZY37" s="1278"/>
      <c r="FZZ37" s="1278"/>
      <c r="GAA37" s="1280"/>
      <c r="GAB37" s="1281"/>
      <c r="GAC37" s="1024"/>
      <c r="GAD37" s="1277"/>
      <c r="GAE37" s="1278"/>
      <c r="GAF37" s="1279"/>
      <c r="GAG37" s="1278"/>
      <c r="GAH37" s="1278"/>
      <c r="GAI37" s="1278"/>
      <c r="GAJ37" s="1278"/>
      <c r="GAK37" s="1280"/>
      <c r="GAL37" s="1281"/>
      <c r="GAM37" s="1024"/>
      <c r="GAN37" s="1277"/>
      <c r="GAO37" s="1278"/>
      <c r="GAP37" s="1279"/>
      <c r="GAQ37" s="1278"/>
      <c r="GAR37" s="1278"/>
      <c r="GAS37" s="1278"/>
      <c r="GAT37" s="1278"/>
      <c r="GAU37" s="1280"/>
      <c r="GAV37" s="1281"/>
      <c r="GAW37" s="1024"/>
      <c r="GAX37" s="1277"/>
      <c r="GAY37" s="1278"/>
      <c r="GAZ37" s="1279"/>
      <c r="GBA37" s="1278"/>
      <c r="GBB37" s="1278"/>
      <c r="GBC37" s="1278"/>
      <c r="GBD37" s="1278"/>
      <c r="GBE37" s="1280"/>
      <c r="GBF37" s="1281"/>
      <c r="GBG37" s="1024"/>
      <c r="GBH37" s="1277"/>
      <c r="GBI37" s="1278"/>
      <c r="GBJ37" s="1279"/>
      <c r="GBK37" s="1278"/>
      <c r="GBL37" s="1278"/>
      <c r="GBM37" s="1278"/>
      <c r="GBN37" s="1278"/>
      <c r="GBO37" s="1280"/>
      <c r="GBP37" s="1281"/>
      <c r="GBQ37" s="1024"/>
      <c r="GBR37" s="1277"/>
      <c r="GBS37" s="1278"/>
      <c r="GBT37" s="1279"/>
      <c r="GBU37" s="1278"/>
      <c r="GBV37" s="1278"/>
      <c r="GBW37" s="1278"/>
      <c r="GBX37" s="1278"/>
      <c r="GBY37" s="1280"/>
      <c r="GBZ37" s="1281"/>
      <c r="GCA37" s="1024"/>
      <c r="GCB37" s="1277"/>
      <c r="GCC37" s="1278"/>
      <c r="GCD37" s="1279"/>
      <c r="GCE37" s="1278"/>
      <c r="GCF37" s="1278"/>
      <c r="GCG37" s="1278"/>
      <c r="GCH37" s="1278"/>
      <c r="GCI37" s="1280"/>
      <c r="GCJ37" s="1281"/>
      <c r="GCK37" s="1024"/>
      <c r="GCL37" s="1277"/>
      <c r="GCM37" s="1278"/>
      <c r="GCN37" s="1279"/>
      <c r="GCO37" s="1278"/>
      <c r="GCP37" s="1278"/>
      <c r="GCQ37" s="1278"/>
      <c r="GCR37" s="1278"/>
      <c r="GCS37" s="1280"/>
      <c r="GCT37" s="1281"/>
      <c r="GCU37" s="1024"/>
      <c r="GCV37" s="1277"/>
      <c r="GCW37" s="1278"/>
      <c r="GCX37" s="1279"/>
      <c r="GCY37" s="1278"/>
      <c r="GCZ37" s="1278"/>
      <c r="GDA37" s="1278"/>
      <c r="GDB37" s="1278"/>
      <c r="GDC37" s="1280"/>
      <c r="GDD37" s="1281"/>
      <c r="GDE37" s="1024"/>
      <c r="GDF37" s="1277"/>
      <c r="GDG37" s="1278"/>
      <c r="GDH37" s="1279"/>
      <c r="GDI37" s="1278"/>
      <c r="GDJ37" s="1278"/>
      <c r="GDK37" s="1278"/>
      <c r="GDL37" s="1278"/>
      <c r="GDM37" s="1280"/>
      <c r="GDN37" s="1281"/>
      <c r="GDO37" s="1024"/>
      <c r="GDP37" s="1277"/>
      <c r="GDQ37" s="1278"/>
      <c r="GDR37" s="1279"/>
      <c r="GDS37" s="1278"/>
      <c r="GDT37" s="1278"/>
      <c r="GDU37" s="1278"/>
      <c r="GDV37" s="1278"/>
      <c r="GDW37" s="1280"/>
      <c r="GDX37" s="1281"/>
      <c r="GDY37" s="1024"/>
      <c r="GDZ37" s="1277"/>
      <c r="GEA37" s="1278"/>
      <c r="GEB37" s="1279"/>
      <c r="GEC37" s="1278"/>
      <c r="GED37" s="1278"/>
      <c r="GEE37" s="1278"/>
      <c r="GEF37" s="1278"/>
      <c r="GEG37" s="1280"/>
      <c r="GEH37" s="1281"/>
      <c r="GEI37" s="1024"/>
      <c r="GEJ37" s="1277"/>
      <c r="GEK37" s="1278"/>
      <c r="GEL37" s="1279"/>
      <c r="GEM37" s="1278"/>
      <c r="GEN37" s="1278"/>
      <c r="GEO37" s="1278"/>
      <c r="GEP37" s="1278"/>
      <c r="GEQ37" s="1280"/>
      <c r="GER37" s="1281"/>
      <c r="GES37" s="1024"/>
      <c r="GET37" s="1277"/>
      <c r="GEU37" s="1278"/>
      <c r="GEV37" s="1279"/>
      <c r="GEW37" s="1278"/>
      <c r="GEX37" s="1278"/>
      <c r="GEY37" s="1278"/>
      <c r="GEZ37" s="1278"/>
      <c r="GFA37" s="1280"/>
      <c r="GFB37" s="1281"/>
      <c r="GFC37" s="1024"/>
      <c r="GFD37" s="1277"/>
      <c r="GFE37" s="1278"/>
      <c r="GFF37" s="1279"/>
      <c r="GFG37" s="1278"/>
      <c r="GFH37" s="1278"/>
      <c r="GFI37" s="1278"/>
      <c r="GFJ37" s="1278"/>
      <c r="GFK37" s="1280"/>
      <c r="GFL37" s="1281"/>
      <c r="GFM37" s="1024"/>
      <c r="GFN37" s="1277"/>
      <c r="GFO37" s="1278"/>
      <c r="GFP37" s="1279"/>
      <c r="GFQ37" s="1278"/>
      <c r="GFR37" s="1278"/>
      <c r="GFS37" s="1278"/>
      <c r="GFT37" s="1278"/>
      <c r="GFU37" s="1280"/>
      <c r="GFV37" s="1281"/>
      <c r="GFW37" s="1024"/>
      <c r="GFX37" s="1277"/>
      <c r="GFY37" s="1278"/>
      <c r="GFZ37" s="1279"/>
      <c r="GGA37" s="1278"/>
      <c r="GGB37" s="1278"/>
      <c r="GGC37" s="1278"/>
      <c r="GGD37" s="1278"/>
      <c r="GGE37" s="1280"/>
      <c r="GGF37" s="1281"/>
      <c r="GGG37" s="1024"/>
      <c r="GGH37" s="1277"/>
      <c r="GGI37" s="1278"/>
      <c r="GGJ37" s="1279"/>
      <c r="GGK37" s="1278"/>
      <c r="GGL37" s="1278"/>
      <c r="GGM37" s="1278"/>
      <c r="GGN37" s="1278"/>
      <c r="GGO37" s="1280"/>
      <c r="GGP37" s="1281"/>
      <c r="GGQ37" s="1024"/>
      <c r="GGR37" s="1277"/>
      <c r="GGS37" s="1278"/>
      <c r="GGT37" s="1279"/>
      <c r="GGU37" s="1278"/>
      <c r="GGV37" s="1278"/>
      <c r="GGW37" s="1278"/>
      <c r="GGX37" s="1278"/>
      <c r="GGY37" s="1280"/>
      <c r="GGZ37" s="1281"/>
      <c r="GHA37" s="1024"/>
      <c r="GHB37" s="1277"/>
      <c r="GHC37" s="1278"/>
      <c r="GHD37" s="1279"/>
      <c r="GHE37" s="1278"/>
      <c r="GHF37" s="1278"/>
      <c r="GHG37" s="1278"/>
      <c r="GHH37" s="1278"/>
      <c r="GHI37" s="1280"/>
      <c r="GHJ37" s="1281"/>
      <c r="GHK37" s="1024"/>
      <c r="GHL37" s="1277"/>
      <c r="GHM37" s="1278"/>
      <c r="GHN37" s="1279"/>
      <c r="GHO37" s="1278"/>
      <c r="GHP37" s="1278"/>
      <c r="GHQ37" s="1278"/>
      <c r="GHR37" s="1278"/>
      <c r="GHS37" s="1280"/>
      <c r="GHT37" s="1281"/>
      <c r="GHU37" s="1024"/>
      <c r="GHV37" s="1277"/>
      <c r="GHW37" s="1278"/>
      <c r="GHX37" s="1279"/>
      <c r="GHY37" s="1278"/>
      <c r="GHZ37" s="1278"/>
      <c r="GIA37" s="1278"/>
      <c r="GIB37" s="1278"/>
      <c r="GIC37" s="1280"/>
      <c r="GID37" s="1281"/>
      <c r="GIE37" s="1024"/>
      <c r="GIF37" s="1277"/>
      <c r="GIG37" s="1278"/>
      <c r="GIH37" s="1279"/>
      <c r="GII37" s="1278"/>
      <c r="GIJ37" s="1278"/>
      <c r="GIK37" s="1278"/>
      <c r="GIL37" s="1278"/>
      <c r="GIM37" s="1280"/>
      <c r="GIN37" s="1281"/>
      <c r="GIO37" s="1024"/>
      <c r="GIP37" s="1277"/>
      <c r="GIQ37" s="1278"/>
      <c r="GIR37" s="1279"/>
      <c r="GIS37" s="1278"/>
      <c r="GIT37" s="1278"/>
      <c r="GIU37" s="1278"/>
      <c r="GIV37" s="1278"/>
      <c r="GIW37" s="1280"/>
      <c r="GIX37" s="1281"/>
      <c r="GIY37" s="1024"/>
      <c r="GIZ37" s="1277"/>
      <c r="GJA37" s="1278"/>
      <c r="GJB37" s="1279"/>
      <c r="GJC37" s="1278"/>
      <c r="GJD37" s="1278"/>
      <c r="GJE37" s="1278"/>
      <c r="GJF37" s="1278"/>
      <c r="GJG37" s="1280"/>
      <c r="GJH37" s="1281"/>
      <c r="GJI37" s="1024"/>
      <c r="GJJ37" s="1277"/>
      <c r="GJK37" s="1278"/>
      <c r="GJL37" s="1279"/>
      <c r="GJM37" s="1278"/>
      <c r="GJN37" s="1278"/>
      <c r="GJO37" s="1278"/>
      <c r="GJP37" s="1278"/>
      <c r="GJQ37" s="1280"/>
      <c r="GJR37" s="1281"/>
      <c r="GJS37" s="1024"/>
      <c r="GJT37" s="1277"/>
      <c r="GJU37" s="1278"/>
      <c r="GJV37" s="1279"/>
      <c r="GJW37" s="1278"/>
      <c r="GJX37" s="1278"/>
      <c r="GJY37" s="1278"/>
      <c r="GJZ37" s="1278"/>
      <c r="GKA37" s="1280"/>
      <c r="GKB37" s="1281"/>
      <c r="GKC37" s="1024"/>
      <c r="GKD37" s="1277"/>
      <c r="GKE37" s="1278"/>
      <c r="GKF37" s="1279"/>
      <c r="GKG37" s="1278"/>
      <c r="GKH37" s="1278"/>
      <c r="GKI37" s="1278"/>
      <c r="GKJ37" s="1278"/>
      <c r="GKK37" s="1280"/>
      <c r="GKL37" s="1281"/>
      <c r="GKM37" s="1024"/>
      <c r="GKN37" s="1277"/>
      <c r="GKO37" s="1278"/>
      <c r="GKP37" s="1279"/>
      <c r="GKQ37" s="1278"/>
      <c r="GKR37" s="1278"/>
      <c r="GKS37" s="1278"/>
      <c r="GKT37" s="1278"/>
      <c r="GKU37" s="1280"/>
      <c r="GKV37" s="1281"/>
      <c r="GKW37" s="1024"/>
      <c r="GKX37" s="1277"/>
      <c r="GKY37" s="1278"/>
      <c r="GKZ37" s="1279"/>
      <c r="GLA37" s="1278"/>
      <c r="GLB37" s="1278"/>
      <c r="GLC37" s="1278"/>
      <c r="GLD37" s="1278"/>
      <c r="GLE37" s="1280"/>
      <c r="GLF37" s="1281"/>
      <c r="GLG37" s="1024"/>
      <c r="GLH37" s="1277"/>
      <c r="GLI37" s="1278"/>
      <c r="GLJ37" s="1279"/>
      <c r="GLK37" s="1278"/>
      <c r="GLL37" s="1278"/>
      <c r="GLM37" s="1278"/>
      <c r="GLN37" s="1278"/>
      <c r="GLO37" s="1280"/>
      <c r="GLP37" s="1281"/>
      <c r="GLQ37" s="1024"/>
      <c r="GLR37" s="1277"/>
      <c r="GLS37" s="1278"/>
      <c r="GLT37" s="1279"/>
      <c r="GLU37" s="1278"/>
      <c r="GLV37" s="1278"/>
      <c r="GLW37" s="1278"/>
      <c r="GLX37" s="1278"/>
      <c r="GLY37" s="1280"/>
      <c r="GLZ37" s="1281"/>
      <c r="GMA37" s="1024"/>
      <c r="GMB37" s="1277"/>
      <c r="GMC37" s="1278"/>
      <c r="GMD37" s="1279"/>
      <c r="GME37" s="1278"/>
      <c r="GMF37" s="1278"/>
      <c r="GMG37" s="1278"/>
      <c r="GMH37" s="1278"/>
      <c r="GMI37" s="1280"/>
      <c r="GMJ37" s="1281"/>
      <c r="GMK37" s="1024"/>
      <c r="GML37" s="1277"/>
      <c r="GMM37" s="1278"/>
      <c r="GMN37" s="1279"/>
      <c r="GMO37" s="1278"/>
      <c r="GMP37" s="1278"/>
      <c r="GMQ37" s="1278"/>
      <c r="GMR37" s="1278"/>
      <c r="GMS37" s="1280"/>
      <c r="GMT37" s="1281"/>
      <c r="GMU37" s="1024"/>
      <c r="GMV37" s="1277"/>
      <c r="GMW37" s="1278"/>
      <c r="GMX37" s="1279"/>
      <c r="GMY37" s="1278"/>
      <c r="GMZ37" s="1278"/>
      <c r="GNA37" s="1278"/>
      <c r="GNB37" s="1278"/>
      <c r="GNC37" s="1280"/>
      <c r="GND37" s="1281"/>
      <c r="GNE37" s="1024"/>
      <c r="GNF37" s="1277"/>
      <c r="GNG37" s="1278"/>
      <c r="GNH37" s="1279"/>
      <c r="GNI37" s="1278"/>
      <c r="GNJ37" s="1278"/>
      <c r="GNK37" s="1278"/>
      <c r="GNL37" s="1278"/>
      <c r="GNM37" s="1280"/>
      <c r="GNN37" s="1281"/>
      <c r="GNO37" s="1024"/>
      <c r="GNP37" s="1277"/>
      <c r="GNQ37" s="1278"/>
      <c r="GNR37" s="1279"/>
      <c r="GNS37" s="1278"/>
      <c r="GNT37" s="1278"/>
      <c r="GNU37" s="1278"/>
      <c r="GNV37" s="1278"/>
      <c r="GNW37" s="1280"/>
      <c r="GNX37" s="1281"/>
      <c r="GNY37" s="1024"/>
      <c r="GNZ37" s="1277"/>
      <c r="GOA37" s="1278"/>
      <c r="GOB37" s="1279"/>
      <c r="GOC37" s="1278"/>
      <c r="GOD37" s="1278"/>
      <c r="GOE37" s="1278"/>
      <c r="GOF37" s="1278"/>
      <c r="GOG37" s="1280"/>
      <c r="GOH37" s="1281"/>
      <c r="GOI37" s="1024"/>
      <c r="GOJ37" s="1277"/>
      <c r="GOK37" s="1278"/>
      <c r="GOL37" s="1279"/>
      <c r="GOM37" s="1278"/>
      <c r="GON37" s="1278"/>
      <c r="GOO37" s="1278"/>
      <c r="GOP37" s="1278"/>
      <c r="GOQ37" s="1280"/>
      <c r="GOR37" s="1281"/>
      <c r="GOS37" s="1024"/>
      <c r="GOT37" s="1277"/>
      <c r="GOU37" s="1278"/>
      <c r="GOV37" s="1279"/>
      <c r="GOW37" s="1278"/>
      <c r="GOX37" s="1278"/>
      <c r="GOY37" s="1278"/>
      <c r="GOZ37" s="1278"/>
      <c r="GPA37" s="1280"/>
      <c r="GPB37" s="1281"/>
      <c r="GPC37" s="1024"/>
      <c r="GPD37" s="1277"/>
      <c r="GPE37" s="1278"/>
      <c r="GPF37" s="1279"/>
      <c r="GPG37" s="1278"/>
      <c r="GPH37" s="1278"/>
      <c r="GPI37" s="1278"/>
      <c r="GPJ37" s="1278"/>
      <c r="GPK37" s="1280"/>
      <c r="GPL37" s="1281"/>
      <c r="GPM37" s="1024"/>
      <c r="GPN37" s="1277"/>
      <c r="GPO37" s="1278"/>
      <c r="GPP37" s="1279"/>
      <c r="GPQ37" s="1278"/>
      <c r="GPR37" s="1278"/>
      <c r="GPS37" s="1278"/>
      <c r="GPT37" s="1278"/>
      <c r="GPU37" s="1280"/>
      <c r="GPV37" s="1281"/>
      <c r="GPW37" s="1024"/>
      <c r="GPX37" s="1277"/>
      <c r="GPY37" s="1278"/>
      <c r="GPZ37" s="1279"/>
      <c r="GQA37" s="1278"/>
      <c r="GQB37" s="1278"/>
      <c r="GQC37" s="1278"/>
      <c r="GQD37" s="1278"/>
      <c r="GQE37" s="1280"/>
      <c r="GQF37" s="1281"/>
      <c r="GQG37" s="1024"/>
      <c r="GQH37" s="1277"/>
      <c r="GQI37" s="1278"/>
      <c r="GQJ37" s="1279"/>
      <c r="GQK37" s="1278"/>
      <c r="GQL37" s="1278"/>
      <c r="GQM37" s="1278"/>
      <c r="GQN37" s="1278"/>
      <c r="GQO37" s="1280"/>
      <c r="GQP37" s="1281"/>
      <c r="GQQ37" s="1024"/>
      <c r="GQR37" s="1277"/>
      <c r="GQS37" s="1278"/>
      <c r="GQT37" s="1279"/>
      <c r="GQU37" s="1278"/>
      <c r="GQV37" s="1278"/>
      <c r="GQW37" s="1278"/>
      <c r="GQX37" s="1278"/>
      <c r="GQY37" s="1280"/>
      <c r="GQZ37" s="1281"/>
      <c r="GRA37" s="1024"/>
      <c r="GRB37" s="1277"/>
      <c r="GRC37" s="1278"/>
      <c r="GRD37" s="1279"/>
      <c r="GRE37" s="1278"/>
      <c r="GRF37" s="1278"/>
      <c r="GRG37" s="1278"/>
      <c r="GRH37" s="1278"/>
      <c r="GRI37" s="1280"/>
      <c r="GRJ37" s="1281"/>
      <c r="GRK37" s="1024"/>
      <c r="GRL37" s="1277"/>
      <c r="GRM37" s="1278"/>
      <c r="GRN37" s="1279"/>
      <c r="GRO37" s="1278"/>
      <c r="GRP37" s="1278"/>
      <c r="GRQ37" s="1278"/>
      <c r="GRR37" s="1278"/>
      <c r="GRS37" s="1280"/>
      <c r="GRT37" s="1281"/>
      <c r="GRU37" s="1024"/>
      <c r="GRV37" s="1277"/>
      <c r="GRW37" s="1278"/>
      <c r="GRX37" s="1279"/>
      <c r="GRY37" s="1278"/>
      <c r="GRZ37" s="1278"/>
      <c r="GSA37" s="1278"/>
      <c r="GSB37" s="1278"/>
      <c r="GSC37" s="1280"/>
      <c r="GSD37" s="1281"/>
      <c r="GSE37" s="1024"/>
      <c r="GSF37" s="1277"/>
      <c r="GSG37" s="1278"/>
      <c r="GSH37" s="1279"/>
      <c r="GSI37" s="1278"/>
      <c r="GSJ37" s="1278"/>
      <c r="GSK37" s="1278"/>
      <c r="GSL37" s="1278"/>
      <c r="GSM37" s="1280"/>
      <c r="GSN37" s="1281"/>
      <c r="GSO37" s="1024"/>
      <c r="GSP37" s="1277"/>
      <c r="GSQ37" s="1278"/>
      <c r="GSR37" s="1279"/>
      <c r="GSS37" s="1278"/>
      <c r="GST37" s="1278"/>
      <c r="GSU37" s="1278"/>
      <c r="GSV37" s="1278"/>
      <c r="GSW37" s="1280"/>
      <c r="GSX37" s="1281"/>
      <c r="GSY37" s="1024"/>
      <c r="GSZ37" s="1277"/>
      <c r="GTA37" s="1278"/>
      <c r="GTB37" s="1279"/>
      <c r="GTC37" s="1278"/>
      <c r="GTD37" s="1278"/>
      <c r="GTE37" s="1278"/>
      <c r="GTF37" s="1278"/>
      <c r="GTG37" s="1280"/>
      <c r="GTH37" s="1281"/>
      <c r="GTI37" s="1024"/>
      <c r="GTJ37" s="1277"/>
      <c r="GTK37" s="1278"/>
      <c r="GTL37" s="1279"/>
      <c r="GTM37" s="1278"/>
      <c r="GTN37" s="1278"/>
      <c r="GTO37" s="1278"/>
      <c r="GTP37" s="1278"/>
      <c r="GTQ37" s="1280"/>
      <c r="GTR37" s="1281"/>
      <c r="GTS37" s="1024"/>
      <c r="GTT37" s="1277"/>
      <c r="GTU37" s="1278"/>
      <c r="GTV37" s="1279"/>
      <c r="GTW37" s="1278"/>
      <c r="GTX37" s="1278"/>
      <c r="GTY37" s="1278"/>
      <c r="GTZ37" s="1278"/>
      <c r="GUA37" s="1280"/>
      <c r="GUB37" s="1281"/>
      <c r="GUC37" s="1024"/>
      <c r="GUD37" s="1277"/>
      <c r="GUE37" s="1278"/>
      <c r="GUF37" s="1279"/>
      <c r="GUG37" s="1278"/>
      <c r="GUH37" s="1278"/>
      <c r="GUI37" s="1278"/>
      <c r="GUJ37" s="1278"/>
      <c r="GUK37" s="1280"/>
      <c r="GUL37" s="1281"/>
      <c r="GUM37" s="1024"/>
      <c r="GUN37" s="1277"/>
      <c r="GUO37" s="1278"/>
      <c r="GUP37" s="1279"/>
      <c r="GUQ37" s="1278"/>
      <c r="GUR37" s="1278"/>
      <c r="GUS37" s="1278"/>
      <c r="GUT37" s="1278"/>
      <c r="GUU37" s="1280"/>
      <c r="GUV37" s="1281"/>
      <c r="GUW37" s="1024"/>
      <c r="GUX37" s="1277"/>
      <c r="GUY37" s="1278"/>
      <c r="GUZ37" s="1279"/>
      <c r="GVA37" s="1278"/>
      <c r="GVB37" s="1278"/>
      <c r="GVC37" s="1278"/>
      <c r="GVD37" s="1278"/>
      <c r="GVE37" s="1280"/>
      <c r="GVF37" s="1281"/>
      <c r="GVG37" s="1024"/>
      <c r="GVH37" s="1277"/>
      <c r="GVI37" s="1278"/>
      <c r="GVJ37" s="1279"/>
      <c r="GVK37" s="1278"/>
      <c r="GVL37" s="1278"/>
      <c r="GVM37" s="1278"/>
      <c r="GVN37" s="1278"/>
      <c r="GVO37" s="1280"/>
      <c r="GVP37" s="1281"/>
      <c r="GVQ37" s="1024"/>
      <c r="GVR37" s="1277"/>
      <c r="GVS37" s="1278"/>
      <c r="GVT37" s="1279"/>
      <c r="GVU37" s="1278"/>
      <c r="GVV37" s="1278"/>
      <c r="GVW37" s="1278"/>
      <c r="GVX37" s="1278"/>
      <c r="GVY37" s="1280"/>
      <c r="GVZ37" s="1281"/>
      <c r="GWA37" s="1024"/>
      <c r="GWB37" s="1277"/>
      <c r="GWC37" s="1278"/>
      <c r="GWD37" s="1279"/>
      <c r="GWE37" s="1278"/>
      <c r="GWF37" s="1278"/>
      <c r="GWG37" s="1278"/>
      <c r="GWH37" s="1278"/>
      <c r="GWI37" s="1280"/>
      <c r="GWJ37" s="1281"/>
      <c r="GWK37" s="1024"/>
      <c r="GWL37" s="1277"/>
      <c r="GWM37" s="1278"/>
      <c r="GWN37" s="1279"/>
      <c r="GWO37" s="1278"/>
      <c r="GWP37" s="1278"/>
      <c r="GWQ37" s="1278"/>
      <c r="GWR37" s="1278"/>
      <c r="GWS37" s="1280"/>
      <c r="GWT37" s="1281"/>
      <c r="GWU37" s="1024"/>
      <c r="GWV37" s="1277"/>
      <c r="GWW37" s="1278"/>
      <c r="GWX37" s="1279"/>
      <c r="GWY37" s="1278"/>
      <c r="GWZ37" s="1278"/>
      <c r="GXA37" s="1278"/>
      <c r="GXB37" s="1278"/>
      <c r="GXC37" s="1280"/>
      <c r="GXD37" s="1281"/>
      <c r="GXE37" s="1024"/>
      <c r="GXF37" s="1277"/>
      <c r="GXG37" s="1278"/>
      <c r="GXH37" s="1279"/>
      <c r="GXI37" s="1278"/>
      <c r="GXJ37" s="1278"/>
      <c r="GXK37" s="1278"/>
      <c r="GXL37" s="1278"/>
      <c r="GXM37" s="1280"/>
      <c r="GXN37" s="1281"/>
      <c r="GXO37" s="1024"/>
      <c r="GXP37" s="1277"/>
      <c r="GXQ37" s="1278"/>
      <c r="GXR37" s="1279"/>
      <c r="GXS37" s="1278"/>
      <c r="GXT37" s="1278"/>
      <c r="GXU37" s="1278"/>
      <c r="GXV37" s="1278"/>
      <c r="GXW37" s="1280"/>
      <c r="GXX37" s="1281"/>
      <c r="GXY37" s="1024"/>
      <c r="GXZ37" s="1277"/>
      <c r="GYA37" s="1278"/>
      <c r="GYB37" s="1279"/>
      <c r="GYC37" s="1278"/>
      <c r="GYD37" s="1278"/>
      <c r="GYE37" s="1278"/>
      <c r="GYF37" s="1278"/>
      <c r="GYG37" s="1280"/>
      <c r="GYH37" s="1281"/>
      <c r="GYI37" s="1024"/>
      <c r="GYJ37" s="1277"/>
      <c r="GYK37" s="1278"/>
      <c r="GYL37" s="1279"/>
      <c r="GYM37" s="1278"/>
      <c r="GYN37" s="1278"/>
      <c r="GYO37" s="1278"/>
      <c r="GYP37" s="1278"/>
      <c r="GYQ37" s="1280"/>
      <c r="GYR37" s="1281"/>
      <c r="GYS37" s="1024"/>
      <c r="GYT37" s="1277"/>
      <c r="GYU37" s="1278"/>
      <c r="GYV37" s="1279"/>
      <c r="GYW37" s="1278"/>
      <c r="GYX37" s="1278"/>
      <c r="GYY37" s="1278"/>
      <c r="GYZ37" s="1278"/>
      <c r="GZA37" s="1280"/>
      <c r="GZB37" s="1281"/>
      <c r="GZC37" s="1024"/>
      <c r="GZD37" s="1277"/>
      <c r="GZE37" s="1278"/>
      <c r="GZF37" s="1279"/>
      <c r="GZG37" s="1278"/>
      <c r="GZH37" s="1278"/>
      <c r="GZI37" s="1278"/>
      <c r="GZJ37" s="1278"/>
      <c r="GZK37" s="1280"/>
      <c r="GZL37" s="1281"/>
      <c r="GZM37" s="1024"/>
      <c r="GZN37" s="1277"/>
      <c r="GZO37" s="1278"/>
      <c r="GZP37" s="1279"/>
      <c r="GZQ37" s="1278"/>
      <c r="GZR37" s="1278"/>
      <c r="GZS37" s="1278"/>
      <c r="GZT37" s="1278"/>
      <c r="GZU37" s="1280"/>
      <c r="GZV37" s="1281"/>
      <c r="GZW37" s="1024"/>
      <c r="GZX37" s="1277"/>
      <c r="GZY37" s="1278"/>
      <c r="GZZ37" s="1279"/>
      <c r="HAA37" s="1278"/>
      <c r="HAB37" s="1278"/>
      <c r="HAC37" s="1278"/>
      <c r="HAD37" s="1278"/>
      <c r="HAE37" s="1280"/>
      <c r="HAF37" s="1281"/>
      <c r="HAG37" s="1024"/>
      <c r="HAH37" s="1277"/>
      <c r="HAI37" s="1278"/>
      <c r="HAJ37" s="1279"/>
      <c r="HAK37" s="1278"/>
      <c r="HAL37" s="1278"/>
      <c r="HAM37" s="1278"/>
      <c r="HAN37" s="1278"/>
      <c r="HAO37" s="1280"/>
      <c r="HAP37" s="1281"/>
      <c r="HAQ37" s="1024"/>
      <c r="HAR37" s="1277"/>
      <c r="HAS37" s="1278"/>
      <c r="HAT37" s="1279"/>
      <c r="HAU37" s="1278"/>
      <c r="HAV37" s="1278"/>
      <c r="HAW37" s="1278"/>
      <c r="HAX37" s="1278"/>
      <c r="HAY37" s="1280"/>
      <c r="HAZ37" s="1281"/>
      <c r="HBA37" s="1024"/>
      <c r="HBB37" s="1277"/>
      <c r="HBC37" s="1278"/>
      <c r="HBD37" s="1279"/>
      <c r="HBE37" s="1278"/>
      <c r="HBF37" s="1278"/>
      <c r="HBG37" s="1278"/>
      <c r="HBH37" s="1278"/>
      <c r="HBI37" s="1280"/>
      <c r="HBJ37" s="1281"/>
      <c r="HBK37" s="1024"/>
      <c r="HBL37" s="1277"/>
      <c r="HBM37" s="1278"/>
      <c r="HBN37" s="1279"/>
      <c r="HBO37" s="1278"/>
      <c r="HBP37" s="1278"/>
      <c r="HBQ37" s="1278"/>
      <c r="HBR37" s="1278"/>
      <c r="HBS37" s="1280"/>
      <c r="HBT37" s="1281"/>
      <c r="HBU37" s="1024"/>
      <c r="HBV37" s="1277"/>
      <c r="HBW37" s="1278"/>
      <c r="HBX37" s="1279"/>
      <c r="HBY37" s="1278"/>
      <c r="HBZ37" s="1278"/>
      <c r="HCA37" s="1278"/>
      <c r="HCB37" s="1278"/>
      <c r="HCC37" s="1280"/>
      <c r="HCD37" s="1281"/>
      <c r="HCE37" s="1024"/>
      <c r="HCF37" s="1277"/>
      <c r="HCG37" s="1278"/>
      <c r="HCH37" s="1279"/>
      <c r="HCI37" s="1278"/>
      <c r="HCJ37" s="1278"/>
      <c r="HCK37" s="1278"/>
      <c r="HCL37" s="1278"/>
      <c r="HCM37" s="1280"/>
      <c r="HCN37" s="1281"/>
      <c r="HCO37" s="1024"/>
      <c r="HCP37" s="1277"/>
      <c r="HCQ37" s="1278"/>
      <c r="HCR37" s="1279"/>
      <c r="HCS37" s="1278"/>
      <c r="HCT37" s="1278"/>
      <c r="HCU37" s="1278"/>
      <c r="HCV37" s="1278"/>
      <c r="HCW37" s="1280"/>
      <c r="HCX37" s="1281"/>
      <c r="HCY37" s="1024"/>
      <c r="HCZ37" s="1277"/>
      <c r="HDA37" s="1278"/>
      <c r="HDB37" s="1279"/>
      <c r="HDC37" s="1278"/>
      <c r="HDD37" s="1278"/>
      <c r="HDE37" s="1278"/>
      <c r="HDF37" s="1278"/>
      <c r="HDG37" s="1280"/>
      <c r="HDH37" s="1281"/>
      <c r="HDI37" s="1024"/>
      <c r="HDJ37" s="1277"/>
      <c r="HDK37" s="1278"/>
      <c r="HDL37" s="1279"/>
      <c r="HDM37" s="1278"/>
      <c r="HDN37" s="1278"/>
      <c r="HDO37" s="1278"/>
      <c r="HDP37" s="1278"/>
      <c r="HDQ37" s="1280"/>
      <c r="HDR37" s="1281"/>
      <c r="HDS37" s="1024"/>
      <c r="HDT37" s="1277"/>
      <c r="HDU37" s="1278"/>
      <c r="HDV37" s="1279"/>
      <c r="HDW37" s="1278"/>
      <c r="HDX37" s="1278"/>
      <c r="HDY37" s="1278"/>
      <c r="HDZ37" s="1278"/>
      <c r="HEA37" s="1280"/>
      <c r="HEB37" s="1281"/>
      <c r="HEC37" s="1024"/>
      <c r="HED37" s="1277"/>
      <c r="HEE37" s="1278"/>
      <c r="HEF37" s="1279"/>
      <c r="HEG37" s="1278"/>
      <c r="HEH37" s="1278"/>
      <c r="HEI37" s="1278"/>
      <c r="HEJ37" s="1278"/>
      <c r="HEK37" s="1280"/>
      <c r="HEL37" s="1281"/>
      <c r="HEM37" s="1024"/>
      <c r="HEN37" s="1277"/>
      <c r="HEO37" s="1278"/>
      <c r="HEP37" s="1279"/>
      <c r="HEQ37" s="1278"/>
      <c r="HER37" s="1278"/>
      <c r="HES37" s="1278"/>
      <c r="HET37" s="1278"/>
      <c r="HEU37" s="1280"/>
      <c r="HEV37" s="1281"/>
      <c r="HEW37" s="1024"/>
      <c r="HEX37" s="1277"/>
      <c r="HEY37" s="1278"/>
      <c r="HEZ37" s="1279"/>
      <c r="HFA37" s="1278"/>
      <c r="HFB37" s="1278"/>
      <c r="HFC37" s="1278"/>
      <c r="HFD37" s="1278"/>
      <c r="HFE37" s="1280"/>
      <c r="HFF37" s="1281"/>
      <c r="HFG37" s="1024"/>
      <c r="HFH37" s="1277"/>
      <c r="HFI37" s="1278"/>
      <c r="HFJ37" s="1279"/>
      <c r="HFK37" s="1278"/>
      <c r="HFL37" s="1278"/>
      <c r="HFM37" s="1278"/>
      <c r="HFN37" s="1278"/>
      <c r="HFO37" s="1280"/>
      <c r="HFP37" s="1281"/>
      <c r="HFQ37" s="1024"/>
      <c r="HFR37" s="1277"/>
      <c r="HFS37" s="1278"/>
      <c r="HFT37" s="1279"/>
      <c r="HFU37" s="1278"/>
      <c r="HFV37" s="1278"/>
      <c r="HFW37" s="1278"/>
      <c r="HFX37" s="1278"/>
      <c r="HFY37" s="1280"/>
      <c r="HFZ37" s="1281"/>
      <c r="HGA37" s="1024"/>
      <c r="HGB37" s="1277"/>
      <c r="HGC37" s="1278"/>
      <c r="HGD37" s="1279"/>
      <c r="HGE37" s="1278"/>
      <c r="HGF37" s="1278"/>
      <c r="HGG37" s="1278"/>
      <c r="HGH37" s="1278"/>
      <c r="HGI37" s="1280"/>
      <c r="HGJ37" s="1281"/>
      <c r="HGK37" s="1024"/>
      <c r="HGL37" s="1277"/>
      <c r="HGM37" s="1278"/>
      <c r="HGN37" s="1279"/>
      <c r="HGO37" s="1278"/>
      <c r="HGP37" s="1278"/>
      <c r="HGQ37" s="1278"/>
      <c r="HGR37" s="1278"/>
      <c r="HGS37" s="1280"/>
      <c r="HGT37" s="1281"/>
      <c r="HGU37" s="1024"/>
      <c r="HGV37" s="1277"/>
      <c r="HGW37" s="1278"/>
      <c r="HGX37" s="1279"/>
      <c r="HGY37" s="1278"/>
      <c r="HGZ37" s="1278"/>
      <c r="HHA37" s="1278"/>
      <c r="HHB37" s="1278"/>
      <c r="HHC37" s="1280"/>
      <c r="HHD37" s="1281"/>
      <c r="HHE37" s="1024"/>
      <c r="HHF37" s="1277"/>
      <c r="HHG37" s="1278"/>
      <c r="HHH37" s="1279"/>
      <c r="HHI37" s="1278"/>
      <c r="HHJ37" s="1278"/>
      <c r="HHK37" s="1278"/>
      <c r="HHL37" s="1278"/>
      <c r="HHM37" s="1280"/>
      <c r="HHN37" s="1281"/>
      <c r="HHO37" s="1024"/>
      <c r="HHP37" s="1277"/>
      <c r="HHQ37" s="1278"/>
      <c r="HHR37" s="1279"/>
      <c r="HHS37" s="1278"/>
      <c r="HHT37" s="1278"/>
      <c r="HHU37" s="1278"/>
      <c r="HHV37" s="1278"/>
      <c r="HHW37" s="1280"/>
      <c r="HHX37" s="1281"/>
      <c r="HHY37" s="1024"/>
      <c r="HHZ37" s="1277"/>
      <c r="HIA37" s="1278"/>
      <c r="HIB37" s="1279"/>
      <c r="HIC37" s="1278"/>
      <c r="HID37" s="1278"/>
      <c r="HIE37" s="1278"/>
      <c r="HIF37" s="1278"/>
      <c r="HIG37" s="1280"/>
      <c r="HIH37" s="1281"/>
      <c r="HII37" s="1024"/>
      <c r="HIJ37" s="1277"/>
      <c r="HIK37" s="1278"/>
      <c r="HIL37" s="1279"/>
      <c r="HIM37" s="1278"/>
      <c r="HIN37" s="1278"/>
      <c r="HIO37" s="1278"/>
      <c r="HIP37" s="1278"/>
      <c r="HIQ37" s="1280"/>
      <c r="HIR37" s="1281"/>
      <c r="HIS37" s="1024"/>
      <c r="HIT37" s="1277"/>
      <c r="HIU37" s="1278"/>
      <c r="HIV37" s="1279"/>
      <c r="HIW37" s="1278"/>
      <c r="HIX37" s="1278"/>
      <c r="HIY37" s="1278"/>
      <c r="HIZ37" s="1278"/>
      <c r="HJA37" s="1280"/>
      <c r="HJB37" s="1281"/>
      <c r="HJC37" s="1024"/>
      <c r="HJD37" s="1277"/>
      <c r="HJE37" s="1278"/>
      <c r="HJF37" s="1279"/>
      <c r="HJG37" s="1278"/>
      <c r="HJH37" s="1278"/>
      <c r="HJI37" s="1278"/>
      <c r="HJJ37" s="1278"/>
      <c r="HJK37" s="1280"/>
      <c r="HJL37" s="1281"/>
      <c r="HJM37" s="1024"/>
      <c r="HJN37" s="1277"/>
      <c r="HJO37" s="1278"/>
      <c r="HJP37" s="1279"/>
      <c r="HJQ37" s="1278"/>
      <c r="HJR37" s="1278"/>
      <c r="HJS37" s="1278"/>
      <c r="HJT37" s="1278"/>
      <c r="HJU37" s="1280"/>
      <c r="HJV37" s="1281"/>
      <c r="HJW37" s="1024"/>
      <c r="HJX37" s="1277"/>
      <c r="HJY37" s="1278"/>
      <c r="HJZ37" s="1279"/>
      <c r="HKA37" s="1278"/>
      <c r="HKB37" s="1278"/>
      <c r="HKC37" s="1278"/>
      <c r="HKD37" s="1278"/>
      <c r="HKE37" s="1280"/>
      <c r="HKF37" s="1281"/>
      <c r="HKG37" s="1024"/>
      <c r="HKH37" s="1277"/>
      <c r="HKI37" s="1278"/>
      <c r="HKJ37" s="1279"/>
      <c r="HKK37" s="1278"/>
      <c r="HKL37" s="1278"/>
      <c r="HKM37" s="1278"/>
      <c r="HKN37" s="1278"/>
      <c r="HKO37" s="1280"/>
      <c r="HKP37" s="1281"/>
      <c r="HKQ37" s="1024"/>
      <c r="HKR37" s="1277"/>
      <c r="HKS37" s="1278"/>
      <c r="HKT37" s="1279"/>
      <c r="HKU37" s="1278"/>
      <c r="HKV37" s="1278"/>
      <c r="HKW37" s="1278"/>
      <c r="HKX37" s="1278"/>
      <c r="HKY37" s="1280"/>
      <c r="HKZ37" s="1281"/>
      <c r="HLA37" s="1024"/>
      <c r="HLB37" s="1277"/>
      <c r="HLC37" s="1278"/>
      <c r="HLD37" s="1279"/>
      <c r="HLE37" s="1278"/>
      <c r="HLF37" s="1278"/>
      <c r="HLG37" s="1278"/>
      <c r="HLH37" s="1278"/>
      <c r="HLI37" s="1280"/>
      <c r="HLJ37" s="1281"/>
      <c r="HLK37" s="1024"/>
      <c r="HLL37" s="1277"/>
      <c r="HLM37" s="1278"/>
      <c r="HLN37" s="1279"/>
      <c r="HLO37" s="1278"/>
      <c r="HLP37" s="1278"/>
      <c r="HLQ37" s="1278"/>
      <c r="HLR37" s="1278"/>
      <c r="HLS37" s="1280"/>
      <c r="HLT37" s="1281"/>
      <c r="HLU37" s="1024"/>
      <c r="HLV37" s="1277"/>
      <c r="HLW37" s="1278"/>
      <c r="HLX37" s="1279"/>
      <c r="HLY37" s="1278"/>
      <c r="HLZ37" s="1278"/>
      <c r="HMA37" s="1278"/>
      <c r="HMB37" s="1278"/>
      <c r="HMC37" s="1280"/>
      <c r="HMD37" s="1281"/>
      <c r="HME37" s="1024"/>
      <c r="HMF37" s="1277"/>
      <c r="HMG37" s="1278"/>
      <c r="HMH37" s="1279"/>
      <c r="HMI37" s="1278"/>
      <c r="HMJ37" s="1278"/>
      <c r="HMK37" s="1278"/>
      <c r="HML37" s="1278"/>
      <c r="HMM37" s="1280"/>
      <c r="HMN37" s="1281"/>
      <c r="HMO37" s="1024"/>
      <c r="HMP37" s="1277"/>
      <c r="HMQ37" s="1278"/>
      <c r="HMR37" s="1279"/>
      <c r="HMS37" s="1278"/>
      <c r="HMT37" s="1278"/>
      <c r="HMU37" s="1278"/>
      <c r="HMV37" s="1278"/>
      <c r="HMW37" s="1280"/>
      <c r="HMX37" s="1281"/>
      <c r="HMY37" s="1024"/>
      <c r="HMZ37" s="1277"/>
      <c r="HNA37" s="1278"/>
      <c r="HNB37" s="1279"/>
      <c r="HNC37" s="1278"/>
      <c r="HND37" s="1278"/>
      <c r="HNE37" s="1278"/>
      <c r="HNF37" s="1278"/>
      <c r="HNG37" s="1280"/>
      <c r="HNH37" s="1281"/>
      <c r="HNI37" s="1024"/>
      <c r="HNJ37" s="1277"/>
      <c r="HNK37" s="1278"/>
      <c r="HNL37" s="1279"/>
      <c r="HNM37" s="1278"/>
      <c r="HNN37" s="1278"/>
      <c r="HNO37" s="1278"/>
      <c r="HNP37" s="1278"/>
      <c r="HNQ37" s="1280"/>
      <c r="HNR37" s="1281"/>
      <c r="HNS37" s="1024"/>
      <c r="HNT37" s="1277"/>
      <c r="HNU37" s="1278"/>
      <c r="HNV37" s="1279"/>
      <c r="HNW37" s="1278"/>
      <c r="HNX37" s="1278"/>
      <c r="HNY37" s="1278"/>
      <c r="HNZ37" s="1278"/>
      <c r="HOA37" s="1280"/>
      <c r="HOB37" s="1281"/>
      <c r="HOC37" s="1024"/>
      <c r="HOD37" s="1277"/>
      <c r="HOE37" s="1278"/>
      <c r="HOF37" s="1279"/>
      <c r="HOG37" s="1278"/>
      <c r="HOH37" s="1278"/>
      <c r="HOI37" s="1278"/>
      <c r="HOJ37" s="1278"/>
      <c r="HOK37" s="1280"/>
      <c r="HOL37" s="1281"/>
      <c r="HOM37" s="1024"/>
      <c r="HON37" s="1277"/>
      <c r="HOO37" s="1278"/>
      <c r="HOP37" s="1279"/>
      <c r="HOQ37" s="1278"/>
      <c r="HOR37" s="1278"/>
      <c r="HOS37" s="1278"/>
      <c r="HOT37" s="1278"/>
      <c r="HOU37" s="1280"/>
      <c r="HOV37" s="1281"/>
      <c r="HOW37" s="1024"/>
      <c r="HOX37" s="1277"/>
      <c r="HOY37" s="1278"/>
      <c r="HOZ37" s="1279"/>
      <c r="HPA37" s="1278"/>
      <c r="HPB37" s="1278"/>
      <c r="HPC37" s="1278"/>
      <c r="HPD37" s="1278"/>
      <c r="HPE37" s="1280"/>
      <c r="HPF37" s="1281"/>
      <c r="HPG37" s="1024"/>
      <c r="HPH37" s="1277"/>
      <c r="HPI37" s="1278"/>
      <c r="HPJ37" s="1279"/>
      <c r="HPK37" s="1278"/>
      <c r="HPL37" s="1278"/>
      <c r="HPM37" s="1278"/>
      <c r="HPN37" s="1278"/>
      <c r="HPO37" s="1280"/>
      <c r="HPP37" s="1281"/>
      <c r="HPQ37" s="1024"/>
      <c r="HPR37" s="1277"/>
      <c r="HPS37" s="1278"/>
      <c r="HPT37" s="1279"/>
      <c r="HPU37" s="1278"/>
      <c r="HPV37" s="1278"/>
      <c r="HPW37" s="1278"/>
      <c r="HPX37" s="1278"/>
      <c r="HPY37" s="1280"/>
      <c r="HPZ37" s="1281"/>
      <c r="HQA37" s="1024"/>
      <c r="HQB37" s="1277"/>
      <c r="HQC37" s="1278"/>
      <c r="HQD37" s="1279"/>
      <c r="HQE37" s="1278"/>
      <c r="HQF37" s="1278"/>
      <c r="HQG37" s="1278"/>
      <c r="HQH37" s="1278"/>
      <c r="HQI37" s="1280"/>
      <c r="HQJ37" s="1281"/>
      <c r="HQK37" s="1024"/>
      <c r="HQL37" s="1277"/>
      <c r="HQM37" s="1278"/>
      <c r="HQN37" s="1279"/>
      <c r="HQO37" s="1278"/>
      <c r="HQP37" s="1278"/>
      <c r="HQQ37" s="1278"/>
      <c r="HQR37" s="1278"/>
      <c r="HQS37" s="1280"/>
      <c r="HQT37" s="1281"/>
      <c r="HQU37" s="1024"/>
      <c r="HQV37" s="1277"/>
      <c r="HQW37" s="1278"/>
      <c r="HQX37" s="1279"/>
      <c r="HQY37" s="1278"/>
      <c r="HQZ37" s="1278"/>
      <c r="HRA37" s="1278"/>
      <c r="HRB37" s="1278"/>
      <c r="HRC37" s="1280"/>
      <c r="HRD37" s="1281"/>
      <c r="HRE37" s="1024"/>
      <c r="HRF37" s="1277"/>
      <c r="HRG37" s="1278"/>
      <c r="HRH37" s="1279"/>
      <c r="HRI37" s="1278"/>
      <c r="HRJ37" s="1278"/>
      <c r="HRK37" s="1278"/>
      <c r="HRL37" s="1278"/>
      <c r="HRM37" s="1280"/>
      <c r="HRN37" s="1281"/>
      <c r="HRO37" s="1024"/>
      <c r="HRP37" s="1277"/>
      <c r="HRQ37" s="1278"/>
      <c r="HRR37" s="1279"/>
      <c r="HRS37" s="1278"/>
      <c r="HRT37" s="1278"/>
      <c r="HRU37" s="1278"/>
      <c r="HRV37" s="1278"/>
      <c r="HRW37" s="1280"/>
      <c r="HRX37" s="1281"/>
      <c r="HRY37" s="1024"/>
      <c r="HRZ37" s="1277"/>
      <c r="HSA37" s="1278"/>
      <c r="HSB37" s="1279"/>
      <c r="HSC37" s="1278"/>
      <c r="HSD37" s="1278"/>
      <c r="HSE37" s="1278"/>
      <c r="HSF37" s="1278"/>
      <c r="HSG37" s="1280"/>
      <c r="HSH37" s="1281"/>
      <c r="HSI37" s="1024"/>
      <c r="HSJ37" s="1277"/>
      <c r="HSK37" s="1278"/>
      <c r="HSL37" s="1279"/>
      <c r="HSM37" s="1278"/>
      <c r="HSN37" s="1278"/>
      <c r="HSO37" s="1278"/>
      <c r="HSP37" s="1278"/>
      <c r="HSQ37" s="1280"/>
      <c r="HSR37" s="1281"/>
      <c r="HSS37" s="1024"/>
      <c r="HST37" s="1277"/>
      <c r="HSU37" s="1278"/>
      <c r="HSV37" s="1279"/>
      <c r="HSW37" s="1278"/>
      <c r="HSX37" s="1278"/>
      <c r="HSY37" s="1278"/>
      <c r="HSZ37" s="1278"/>
      <c r="HTA37" s="1280"/>
      <c r="HTB37" s="1281"/>
      <c r="HTC37" s="1024"/>
      <c r="HTD37" s="1277"/>
      <c r="HTE37" s="1278"/>
      <c r="HTF37" s="1279"/>
      <c r="HTG37" s="1278"/>
      <c r="HTH37" s="1278"/>
      <c r="HTI37" s="1278"/>
      <c r="HTJ37" s="1278"/>
      <c r="HTK37" s="1280"/>
      <c r="HTL37" s="1281"/>
      <c r="HTM37" s="1024"/>
      <c r="HTN37" s="1277"/>
      <c r="HTO37" s="1278"/>
      <c r="HTP37" s="1279"/>
      <c r="HTQ37" s="1278"/>
      <c r="HTR37" s="1278"/>
      <c r="HTS37" s="1278"/>
      <c r="HTT37" s="1278"/>
      <c r="HTU37" s="1280"/>
      <c r="HTV37" s="1281"/>
      <c r="HTW37" s="1024"/>
      <c r="HTX37" s="1277"/>
      <c r="HTY37" s="1278"/>
      <c r="HTZ37" s="1279"/>
      <c r="HUA37" s="1278"/>
      <c r="HUB37" s="1278"/>
      <c r="HUC37" s="1278"/>
      <c r="HUD37" s="1278"/>
      <c r="HUE37" s="1280"/>
      <c r="HUF37" s="1281"/>
      <c r="HUG37" s="1024"/>
      <c r="HUH37" s="1277"/>
      <c r="HUI37" s="1278"/>
      <c r="HUJ37" s="1279"/>
      <c r="HUK37" s="1278"/>
      <c r="HUL37" s="1278"/>
      <c r="HUM37" s="1278"/>
      <c r="HUN37" s="1278"/>
      <c r="HUO37" s="1280"/>
      <c r="HUP37" s="1281"/>
      <c r="HUQ37" s="1024"/>
      <c r="HUR37" s="1277"/>
      <c r="HUS37" s="1278"/>
      <c r="HUT37" s="1279"/>
      <c r="HUU37" s="1278"/>
      <c r="HUV37" s="1278"/>
      <c r="HUW37" s="1278"/>
      <c r="HUX37" s="1278"/>
      <c r="HUY37" s="1280"/>
      <c r="HUZ37" s="1281"/>
      <c r="HVA37" s="1024"/>
      <c r="HVB37" s="1277"/>
      <c r="HVC37" s="1278"/>
      <c r="HVD37" s="1279"/>
      <c r="HVE37" s="1278"/>
      <c r="HVF37" s="1278"/>
      <c r="HVG37" s="1278"/>
      <c r="HVH37" s="1278"/>
      <c r="HVI37" s="1280"/>
      <c r="HVJ37" s="1281"/>
      <c r="HVK37" s="1024"/>
      <c r="HVL37" s="1277"/>
      <c r="HVM37" s="1278"/>
      <c r="HVN37" s="1279"/>
      <c r="HVO37" s="1278"/>
      <c r="HVP37" s="1278"/>
      <c r="HVQ37" s="1278"/>
      <c r="HVR37" s="1278"/>
      <c r="HVS37" s="1280"/>
      <c r="HVT37" s="1281"/>
      <c r="HVU37" s="1024"/>
      <c r="HVV37" s="1277"/>
      <c r="HVW37" s="1278"/>
      <c r="HVX37" s="1279"/>
      <c r="HVY37" s="1278"/>
      <c r="HVZ37" s="1278"/>
      <c r="HWA37" s="1278"/>
      <c r="HWB37" s="1278"/>
      <c r="HWC37" s="1280"/>
      <c r="HWD37" s="1281"/>
      <c r="HWE37" s="1024"/>
      <c r="HWF37" s="1277"/>
      <c r="HWG37" s="1278"/>
      <c r="HWH37" s="1279"/>
      <c r="HWI37" s="1278"/>
      <c r="HWJ37" s="1278"/>
      <c r="HWK37" s="1278"/>
      <c r="HWL37" s="1278"/>
      <c r="HWM37" s="1280"/>
      <c r="HWN37" s="1281"/>
      <c r="HWO37" s="1024"/>
      <c r="HWP37" s="1277"/>
      <c r="HWQ37" s="1278"/>
      <c r="HWR37" s="1279"/>
      <c r="HWS37" s="1278"/>
      <c r="HWT37" s="1278"/>
      <c r="HWU37" s="1278"/>
      <c r="HWV37" s="1278"/>
      <c r="HWW37" s="1280"/>
      <c r="HWX37" s="1281"/>
      <c r="HWY37" s="1024"/>
      <c r="HWZ37" s="1277"/>
      <c r="HXA37" s="1278"/>
      <c r="HXB37" s="1279"/>
      <c r="HXC37" s="1278"/>
      <c r="HXD37" s="1278"/>
      <c r="HXE37" s="1278"/>
      <c r="HXF37" s="1278"/>
      <c r="HXG37" s="1280"/>
      <c r="HXH37" s="1281"/>
      <c r="HXI37" s="1024"/>
      <c r="HXJ37" s="1277"/>
      <c r="HXK37" s="1278"/>
      <c r="HXL37" s="1279"/>
      <c r="HXM37" s="1278"/>
      <c r="HXN37" s="1278"/>
      <c r="HXO37" s="1278"/>
      <c r="HXP37" s="1278"/>
      <c r="HXQ37" s="1280"/>
      <c r="HXR37" s="1281"/>
      <c r="HXS37" s="1024"/>
      <c r="HXT37" s="1277"/>
      <c r="HXU37" s="1278"/>
      <c r="HXV37" s="1279"/>
      <c r="HXW37" s="1278"/>
      <c r="HXX37" s="1278"/>
      <c r="HXY37" s="1278"/>
      <c r="HXZ37" s="1278"/>
      <c r="HYA37" s="1280"/>
      <c r="HYB37" s="1281"/>
      <c r="HYC37" s="1024"/>
      <c r="HYD37" s="1277"/>
      <c r="HYE37" s="1278"/>
      <c r="HYF37" s="1279"/>
      <c r="HYG37" s="1278"/>
      <c r="HYH37" s="1278"/>
      <c r="HYI37" s="1278"/>
      <c r="HYJ37" s="1278"/>
      <c r="HYK37" s="1280"/>
      <c r="HYL37" s="1281"/>
      <c r="HYM37" s="1024"/>
      <c r="HYN37" s="1277"/>
      <c r="HYO37" s="1278"/>
      <c r="HYP37" s="1279"/>
      <c r="HYQ37" s="1278"/>
      <c r="HYR37" s="1278"/>
      <c r="HYS37" s="1278"/>
      <c r="HYT37" s="1278"/>
      <c r="HYU37" s="1280"/>
      <c r="HYV37" s="1281"/>
      <c r="HYW37" s="1024"/>
      <c r="HYX37" s="1277"/>
      <c r="HYY37" s="1278"/>
      <c r="HYZ37" s="1279"/>
      <c r="HZA37" s="1278"/>
      <c r="HZB37" s="1278"/>
      <c r="HZC37" s="1278"/>
      <c r="HZD37" s="1278"/>
      <c r="HZE37" s="1280"/>
      <c r="HZF37" s="1281"/>
      <c r="HZG37" s="1024"/>
      <c r="HZH37" s="1277"/>
      <c r="HZI37" s="1278"/>
      <c r="HZJ37" s="1279"/>
      <c r="HZK37" s="1278"/>
      <c r="HZL37" s="1278"/>
      <c r="HZM37" s="1278"/>
      <c r="HZN37" s="1278"/>
      <c r="HZO37" s="1280"/>
      <c r="HZP37" s="1281"/>
      <c r="HZQ37" s="1024"/>
      <c r="HZR37" s="1277"/>
      <c r="HZS37" s="1278"/>
      <c r="HZT37" s="1279"/>
      <c r="HZU37" s="1278"/>
      <c r="HZV37" s="1278"/>
      <c r="HZW37" s="1278"/>
      <c r="HZX37" s="1278"/>
      <c r="HZY37" s="1280"/>
      <c r="HZZ37" s="1281"/>
      <c r="IAA37" s="1024"/>
      <c r="IAB37" s="1277"/>
      <c r="IAC37" s="1278"/>
      <c r="IAD37" s="1279"/>
      <c r="IAE37" s="1278"/>
      <c r="IAF37" s="1278"/>
      <c r="IAG37" s="1278"/>
      <c r="IAH37" s="1278"/>
      <c r="IAI37" s="1280"/>
      <c r="IAJ37" s="1281"/>
      <c r="IAK37" s="1024"/>
      <c r="IAL37" s="1277"/>
      <c r="IAM37" s="1278"/>
      <c r="IAN37" s="1279"/>
      <c r="IAO37" s="1278"/>
      <c r="IAP37" s="1278"/>
      <c r="IAQ37" s="1278"/>
      <c r="IAR37" s="1278"/>
      <c r="IAS37" s="1280"/>
      <c r="IAT37" s="1281"/>
      <c r="IAU37" s="1024"/>
      <c r="IAV37" s="1277"/>
      <c r="IAW37" s="1278"/>
      <c r="IAX37" s="1279"/>
      <c r="IAY37" s="1278"/>
      <c r="IAZ37" s="1278"/>
      <c r="IBA37" s="1278"/>
      <c r="IBB37" s="1278"/>
      <c r="IBC37" s="1280"/>
      <c r="IBD37" s="1281"/>
      <c r="IBE37" s="1024"/>
      <c r="IBF37" s="1277"/>
      <c r="IBG37" s="1278"/>
      <c r="IBH37" s="1279"/>
      <c r="IBI37" s="1278"/>
      <c r="IBJ37" s="1278"/>
      <c r="IBK37" s="1278"/>
      <c r="IBL37" s="1278"/>
      <c r="IBM37" s="1280"/>
      <c r="IBN37" s="1281"/>
      <c r="IBO37" s="1024"/>
      <c r="IBP37" s="1277"/>
      <c r="IBQ37" s="1278"/>
      <c r="IBR37" s="1279"/>
      <c r="IBS37" s="1278"/>
      <c r="IBT37" s="1278"/>
      <c r="IBU37" s="1278"/>
      <c r="IBV37" s="1278"/>
      <c r="IBW37" s="1280"/>
      <c r="IBX37" s="1281"/>
      <c r="IBY37" s="1024"/>
      <c r="IBZ37" s="1277"/>
      <c r="ICA37" s="1278"/>
      <c r="ICB37" s="1279"/>
      <c r="ICC37" s="1278"/>
      <c r="ICD37" s="1278"/>
      <c r="ICE37" s="1278"/>
      <c r="ICF37" s="1278"/>
      <c r="ICG37" s="1280"/>
      <c r="ICH37" s="1281"/>
      <c r="ICI37" s="1024"/>
      <c r="ICJ37" s="1277"/>
      <c r="ICK37" s="1278"/>
      <c r="ICL37" s="1279"/>
      <c r="ICM37" s="1278"/>
      <c r="ICN37" s="1278"/>
      <c r="ICO37" s="1278"/>
      <c r="ICP37" s="1278"/>
      <c r="ICQ37" s="1280"/>
      <c r="ICR37" s="1281"/>
      <c r="ICS37" s="1024"/>
      <c r="ICT37" s="1277"/>
      <c r="ICU37" s="1278"/>
      <c r="ICV37" s="1279"/>
      <c r="ICW37" s="1278"/>
      <c r="ICX37" s="1278"/>
      <c r="ICY37" s="1278"/>
      <c r="ICZ37" s="1278"/>
      <c r="IDA37" s="1280"/>
      <c r="IDB37" s="1281"/>
      <c r="IDC37" s="1024"/>
      <c r="IDD37" s="1277"/>
      <c r="IDE37" s="1278"/>
      <c r="IDF37" s="1279"/>
      <c r="IDG37" s="1278"/>
      <c r="IDH37" s="1278"/>
      <c r="IDI37" s="1278"/>
      <c r="IDJ37" s="1278"/>
      <c r="IDK37" s="1280"/>
      <c r="IDL37" s="1281"/>
      <c r="IDM37" s="1024"/>
      <c r="IDN37" s="1277"/>
      <c r="IDO37" s="1278"/>
      <c r="IDP37" s="1279"/>
      <c r="IDQ37" s="1278"/>
      <c r="IDR37" s="1278"/>
      <c r="IDS37" s="1278"/>
      <c r="IDT37" s="1278"/>
      <c r="IDU37" s="1280"/>
      <c r="IDV37" s="1281"/>
      <c r="IDW37" s="1024"/>
      <c r="IDX37" s="1277"/>
      <c r="IDY37" s="1278"/>
      <c r="IDZ37" s="1279"/>
      <c r="IEA37" s="1278"/>
      <c r="IEB37" s="1278"/>
      <c r="IEC37" s="1278"/>
      <c r="IED37" s="1278"/>
      <c r="IEE37" s="1280"/>
      <c r="IEF37" s="1281"/>
      <c r="IEG37" s="1024"/>
      <c r="IEH37" s="1277"/>
      <c r="IEI37" s="1278"/>
      <c r="IEJ37" s="1279"/>
      <c r="IEK37" s="1278"/>
      <c r="IEL37" s="1278"/>
      <c r="IEM37" s="1278"/>
      <c r="IEN37" s="1278"/>
      <c r="IEO37" s="1280"/>
      <c r="IEP37" s="1281"/>
      <c r="IEQ37" s="1024"/>
      <c r="IER37" s="1277"/>
      <c r="IES37" s="1278"/>
      <c r="IET37" s="1279"/>
      <c r="IEU37" s="1278"/>
      <c r="IEV37" s="1278"/>
      <c r="IEW37" s="1278"/>
      <c r="IEX37" s="1278"/>
      <c r="IEY37" s="1280"/>
      <c r="IEZ37" s="1281"/>
      <c r="IFA37" s="1024"/>
      <c r="IFB37" s="1277"/>
      <c r="IFC37" s="1278"/>
      <c r="IFD37" s="1279"/>
      <c r="IFE37" s="1278"/>
      <c r="IFF37" s="1278"/>
      <c r="IFG37" s="1278"/>
      <c r="IFH37" s="1278"/>
      <c r="IFI37" s="1280"/>
      <c r="IFJ37" s="1281"/>
      <c r="IFK37" s="1024"/>
      <c r="IFL37" s="1277"/>
      <c r="IFM37" s="1278"/>
      <c r="IFN37" s="1279"/>
      <c r="IFO37" s="1278"/>
      <c r="IFP37" s="1278"/>
      <c r="IFQ37" s="1278"/>
      <c r="IFR37" s="1278"/>
      <c r="IFS37" s="1280"/>
      <c r="IFT37" s="1281"/>
      <c r="IFU37" s="1024"/>
      <c r="IFV37" s="1277"/>
      <c r="IFW37" s="1278"/>
      <c r="IFX37" s="1279"/>
      <c r="IFY37" s="1278"/>
      <c r="IFZ37" s="1278"/>
      <c r="IGA37" s="1278"/>
      <c r="IGB37" s="1278"/>
      <c r="IGC37" s="1280"/>
      <c r="IGD37" s="1281"/>
      <c r="IGE37" s="1024"/>
      <c r="IGF37" s="1277"/>
      <c r="IGG37" s="1278"/>
      <c r="IGH37" s="1279"/>
      <c r="IGI37" s="1278"/>
      <c r="IGJ37" s="1278"/>
      <c r="IGK37" s="1278"/>
      <c r="IGL37" s="1278"/>
      <c r="IGM37" s="1280"/>
      <c r="IGN37" s="1281"/>
      <c r="IGO37" s="1024"/>
      <c r="IGP37" s="1277"/>
      <c r="IGQ37" s="1278"/>
      <c r="IGR37" s="1279"/>
      <c r="IGS37" s="1278"/>
      <c r="IGT37" s="1278"/>
      <c r="IGU37" s="1278"/>
      <c r="IGV37" s="1278"/>
      <c r="IGW37" s="1280"/>
      <c r="IGX37" s="1281"/>
      <c r="IGY37" s="1024"/>
      <c r="IGZ37" s="1277"/>
      <c r="IHA37" s="1278"/>
      <c r="IHB37" s="1279"/>
      <c r="IHC37" s="1278"/>
      <c r="IHD37" s="1278"/>
      <c r="IHE37" s="1278"/>
      <c r="IHF37" s="1278"/>
      <c r="IHG37" s="1280"/>
      <c r="IHH37" s="1281"/>
      <c r="IHI37" s="1024"/>
      <c r="IHJ37" s="1277"/>
      <c r="IHK37" s="1278"/>
      <c r="IHL37" s="1279"/>
      <c r="IHM37" s="1278"/>
      <c r="IHN37" s="1278"/>
      <c r="IHO37" s="1278"/>
      <c r="IHP37" s="1278"/>
      <c r="IHQ37" s="1280"/>
      <c r="IHR37" s="1281"/>
      <c r="IHS37" s="1024"/>
      <c r="IHT37" s="1277"/>
      <c r="IHU37" s="1278"/>
      <c r="IHV37" s="1279"/>
      <c r="IHW37" s="1278"/>
      <c r="IHX37" s="1278"/>
      <c r="IHY37" s="1278"/>
      <c r="IHZ37" s="1278"/>
      <c r="IIA37" s="1280"/>
      <c r="IIB37" s="1281"/>
      <c r="IIC37" s="1024"/>
      <c r="IID37" s="1277"/>
      <c r="IIE37" s="1278"/>
      <c r="IIF37" s="1279"/>
      <c r="IIG37" s="1278"/>
      <c r="IIH37" s="1278"/>
      <c r="III37" s="1278"/>
      <c r="IIJ37" s="1278"/>
      <c r="IIK37" s="1280"/>
      <c r="IIL37" s="1281"/>
      <c r="IIM37" s="1024"/>
      <c r="IIN37" s="1277"/>
      <c r="IIO37" s="1278"/>
      <c r="IIP37" s="1279"/>
      <c r="IIQ37" s="1278"/>
      <c r="IIR37" s="1278"/>
      <c r="IIS37" s="1278"/>
      <c r="IIT37" s="1278"/>
      <c r="IIU37" s="1280"/>
      <c r="IIV37" s="1281"/>
      <c r="IIW37" s="1024"/>
      <c r="IIX37" s="1277"/>
      <c r="IIY37" s="1278"/>
      <c r="IIZ37" s="1279"/>
      <c r="IJA37" s="1278"/>
      <c r="IJB37" s="1278"/>
      <c r="IJC37" s="1278"/>
      <c r="IJD37" s="1278"/>
      <c r="IJE37" s="1280"/>
      <c r="IJF37" s="1281"/>
      <c r="IJG37" s="1024"/>
      <c r="IJH37" s="1277"/>
      <c r="IJI37" s="1278"/>
      <c r="IJJ37" s="1279"/>
      <c r="IJK37" s="1278"/>
      <c r="IJL37" s="1278"/>
      <c r="IJM37" s="1278"/>
      <c r="IJN37" s="1278"/>
      <c r="IJO37" s="1280"/>
      <c r="IJP37" s="1281"/>
      <c r="IJQ37" s="1024"/>
      <c r="IJR37" s="1277"/>
      <c r="IJS37" s="1278"/>
      <c r="IJT37" s="1279"/>
      <c r="IJU37" s="1278"/>
      <c r="IJV37" s="1278"/>
      <c r="IJW37" s="1278"/>
      <c r="IJX37" s="1278"/>
      <c r="IJY37" s="1280"/>
      <c r="IJZ37" s="1281"/>
      <c r="IKA37" s="1024"/>
      <c r="IKB37" s="1277"/>
      <c r="IKC37" s="1278"/>
      <c r="IKD37" s="1279"/>
      <c r="IKE37" s="1278"/>
      <c r="IKF37" s="1278"/>
      <c r="IKG37" s="1278"/>
      <c r="IKH37" s="1278"/>
      <c r="IKI37" s="1280"/>
      <c r="IKJ37" s="1281"/>
      <c r="IKK37" s="1024"/>
      <c r="IKL37" s="1277"/>
      <c r="IKM37" s="1278"/>
      <c r="IKN37" s="1279"/>
      <c r="IKO37" s="1278"/>
      <c r="IKP37" s="1278"/>
      <c r="IKQ37" s="1278"/>
      <c r="IKR37" s="1278"/>
      <c r="IKS37" s="1280"/>
      <c r="IKT37" s="1281"/>
      <c r="IKU37" s="1024"/>
      <c r="IKV37" s="1277"/>
      <c r="IKW37" s="1278"/>
      <c r="IKX37" s="1279"/>
      <c r="IKY37" s="1278"/>
      <c r="IKZ37" s="1278"/>
      <c r="ILA37" s="1278"/>
      <c r="ILB37" s="1278"/>
      <c r="ILC37" s="1280"/>
      <c r="ILD37" s="1281"/>
      <c r="ILE37" s="1024"/>
      <c r="ILF37" s="1277"/>
      <c r="ILG37" s="1278"/>
      <c r="ILH37" s="1279"/>
      <c r="ILI37" s="1278"/>
      <c r="ILJ37" s="1278"/>
      <c r="ILK37" s="1278"/>
      <c r="ILL37" s="1278"/>
      <c r="ILM37" s="1280"/>
      <c r="ILN37" s="1281"/>
      <c r="ILO37" s="1024"/>
      <c r="ILP37" s="1277"/>
      <c r="ILQ37" s="1278"/>
      <c r="ILR37" s="1279"/>
      <c r="ILS37" s="1278"/>
      <c r="ILT37" s="1278"/>
      <c r="ILU37" s="1278"/>
      <c r="ILV37" s="1278"/>
      <c r="ILW37" s="1280"/>
      <c r="ILX37" s="1281"/>
      <c r="ILY37" s="1024"/>
      <c r="ILZ37" s="1277"/>
      <c r="IMA37" s="1278"/>
      <c r="IMB37" s="1279"/>
      <c r="IMC37" s="1278"/>
      <c r="IMD37" s="1278"/>
      <c r="IME37" s="1278"/>
      <c r="IMF37" s="1278"/>
      <c r="IMG37" s="1280"/>
      <c r="IMH37" s="1281"/>
      <c r="IMI37" s="1024"/>
      <c r="IMJ37" s="1277"/>
      <c r="IMK37" s="1278"/>
      <c r="IML37" s="1279"/>
      <c r="IMM37" s="1278"/>
      <c r="IMN37" s="1278"/>
      <c r="IMO37" s="1278"/>
      <c r="IMP37" s="1278"/>
      <c r="IMQ37" s="1280"/>
      <c r="IMR37" s="1281"/>
      <c r="IMS37" s="1024"/>
      <c r="IMT37" s="1277"/>
      <c r="IMU37" s="1278"/>
      <c r="IMV37" s="1279"/>
      <c r="IMW37" s="1278"/>
      <c r="IMX37" s="1278"/>
      <c r="IMY37" s="1278"/>
      <c r="IMZ37" s="1278"/>
      <c r="INA37" s="1280"/>
      <c r="INB37" s="1281"/>
      <c r="INC37" s="1024"/>
      <c r="IND37" s="1277"/>
      <c r="INE37" s="1278"/>
      <c r="INF37" s="1279"/>
      <c r="ING37" s="1278"/>
      <c r="INH37" s="1278"/>
      <c r="INI37" s="1278"/>
      <c r="INJ37" s="1278"/>
      <c r="INK37" s="1280"/>
      <c r="INL37" s="1281"/>
      <c r="INM37" s="1024"/>
      <c r="INN37" s="1277"/>
      <c r="INO37" s="1278"/>
      <c r="INP37" s="1279"/>
      <c r="INQ37" s="1278"/>
      <c r="INR37" s="1278"/>
      <c r="INS37" s="1278"/>
      <c r="INT37" s="1278"/>
      <c r="INU37" s="1280"/>
      <c r="INV37" s="1281"/>
      <c r="INW37" s="1024"/>
      <c r="INX37" s="1277"/>
      <c r="INY37" s="1278"/>
      <c r="INZ37" s="1279"/>
      <c r="IOA37" s="1278"/>
      <c r="IOB37" s="1278"/>
      <c r="IOC37" s="1278"/>
      <c r="IOD37" s="1278"/>
      <c r="IOE37" s="1280"/>
      <c r="IOF37" s="1281"/>
      <c r="IOG37" s="1024"/>
      <c r="IOH37" s="1277"/>
      <c r="IOI37" s="1278"/>
      <c r="IOJ37" s="1279"/>
      <c r="IOK37" s="1278"/>
      <c r="IOL37" s="1278"/>
      <c r="IOM37" s="1278"/>
      <c r="ION37" s="1278"/>
      <c r="IOO37" s="1280"/>
      <c r="IOP37" s="1281"/>
      <c r="IOQ37" s="1024"/>
      <c r="IOR37" s="1277"/>
      <c r="IOS37" s="1278"/>
      <c r="IOT37" s="1279"/>
      <c r="IOU37" s="1278"/>
      <c r="IOV37" s="1278"/>
      <c r="IOW37" s="1278"/>
      <c r="IOX37" s="1278"/>
      <c r="IOY37" s="1280"/>
      <c r="IOZ37" s="1281"/>
      <c r="IPA37" s="1024"/>
      <c r="IPB37" s="1277"/>
      <c r="IPC37" s="1278"/>
      <c r="IPD37" s="1279"/>
      <c r="IPE37" s="1278"/>
      <c r="IPF37" s="1278"/>
      <c r="IPG37" s="1278"/>
      <c r="IPH37" s="1278"/>
      <c r="IPI37" s="1280"/>
      <c r="IPJ37" s="1281"/>
      <c r="IPK37" s="1024"/>
      <c r="IPL37" s="1277"/>
      <c r="IPM37" s="1278"/>
      <c r="IPN37" s="1279"/>
      <c r="IPO37" s="1278"/>
      <c r="IPP37" s="1278"/>
      <c r="IPQ37" s="1278"/>
      <c r="IPR37" s="1278"/>
      <c r="IPS37" s="1280"/>
      <c r="IPT37" s="1281"/>
      <c r="IPU37" s="1024"/>
      <c r="IPV37" s="1277"/>
      <c r="IPW37" s="1278"/>
      <c r="IPX37" s="1279"/>
      <c r="IPY37" s="1278"/>
      <c r="IPZ37" s="1278"/>
      <c r="IQA37" s="1278"/>
      <c r="IQB37" s="1278"/>
      <c r="IQC37" s="1280"/>
      <c r="IQD37" s="1281"/>
      <c r="IQE37" s="1024"/>
      <c r="IQF37" s="1277"/>
      <c r="IQG37" s="1278"/>
      <c r="IQH37" s="1279"/>
      <c r="IQI37" s="1278"/>
      <c r="IQJ37" s="1278"/>
      <c r="IQK37" s="1278"/>
      <c r="IQL37" s="1278"/>
      <c r="IQM37" s="1280"/>
      <c r="IQN37" s="1281"/>
      <c r="IQO37" s="1024"/>
      <c r="IQP37" s="1277"/>
      <c r="IQQ37" s="1278"/>
      <c r="IQR37" s="1279"/>
      <c r="IQS37" s="1278"/>
      <c r="IQT37" s="1278"/>
      <c r="IQU37" s="1278"/>
      <c r="IQV37" s="1278"/>
      <c r="IQW37" s="1280"/>
      <c r="IQX37" s="1281"/>
      <c r="IQY37" s="1024"/>
      <c r="IQZ37" s="1277"/>
      <c r="IRA37" s="1278"/>
      <c r="IRB37" s="1279"/>
      <c r="IRC37" s="1278"/>
      <c r="IRD37" s="1278"/>
      <c r="IRE37" s="1278"/>
      <c r="IRF37" s="1278"/>
      <c r="IRG37" s="1280"/>
      <c r="IRH37" s="1281"/>
      <c r="IRI37" s="1024"/>
      <c r="IRJ37" s="1277"/>
      <c r="IRK37" s="1278"/>
      <c r="IRL37" s="1279"/>
      <c r="IRM37" s="1278"/>
      <c r="IRN37" s="1278"/>
      <c r="IRO37" s="1278"/>
      <c r="IRP37" s="1278"/>
      <c r="IRQ37" s="1280"/>
      <c r="IRR37" s="1281"/>
      <c r="IRS37" s="1024"/>
      <c r="IRT37" s="1277"/>
      <c r="IRU37" s="1278"/>
      <c r="IRV37" s="1279"/>
      <c r="IRW37" s="1278"/>
      <c r="IRX37" s="1278"/>
      <c r="IRY37" s="1278"/>
      <c r="IRZ37" s="1278"/>
      <c r="ISA37" s="1280"/>
      <c r="ISB37" s="1281"/>
      <c r="ISC37" s="1024"/>
      <c r="ISD37" s="1277"/>
      <c r="ISE37" s="1278"/>
      <c r="ISF37" s="1279"/>
      <c r="ISG37" s="1278"/>
      <c r="ISH37" s="1278"/>
      <c r="ISI37" s="1278"/>
      <c r="ISJ37" s="1278"/>
      <c r="ISK37" s="1280"/>
      <c r="ISL37" s="1281"/>
      <c r="ISM37" s="1024"/>
      <c r="ISN37" s="1277"/>
      <c r="ISO37" s="1278"/>
      <c r="ISP37" s="1279"/>
      <c r="ISQ37" s="1278"/>
      <c r="ISR37" s="1278"/>
      <c r="ISS37" s="1278"/>
      <c r="IST37" s="1278"/>
      <c r="ISU37" s="1280"/>
      <c r="ISV37" s="1281"/>
      <c r="ISW37" s="1024"/>
      <c r="ISX37" s="1277"/>
      <c r="ISY37" s="1278"/>
      <c r="ISZ37" s="1279"/>
      <c r="ITA37" s="1278"/>
      <c r="ITB37" s="1278"/>
      <c r="ITC37" s="1278"/>
      <c r="ITD37" s="1278"/>
      <c r="ITE37" s="1280"/>
      <c r="ITF37" s="1281"/>
      <c r="ITG37" s="1024"/>
      <c r="ITH37" s="1277"/>
      <c r="ITI37" s="1278"/>
      <c r="ITJ37" s="1279"/>
      <c r="ITK37" s="1278"/>
      <c r="ITL37" s="1278"/>
      <c r="ITM37" s="1278"/>
      <c r="ITN37" s="1278"/>
      <c r="ITO37" s="1280"/>
      <c r="ITP37" s="1281"/>
      <c r="ITQ37" s="1024"/>
      <c r="ITR37" s="1277"/>
      <c r="ITS37" s="1278"/>
      <c r="ITT37" s="1279"/>
      <c r="ITU37" s="1278"/>
      <c r="ITV37" s="1278"/>
      <c r="ITW37" s="1278"/>
      <c r="ITX37" s="1278"/>
      <c r="ITY37" s="1280"/>
      <c r="ITZ37" s="1281"/>
      <c r="IUA37" s="1024"/>
      <c r="IUB37" s="1277"/>
      <c r="IUC37" s="1278"/>
      <c r="IUD37" s="1279"/>
      <c r="IUE37" s="1278"/>
      <c r="IUF37" s="1278"/>
      <c r="IUG37" s="1278"/>
      <c r="IUH37" s="1278"/>
      <c r="IUI37" s="1280"/>
      <c r="IUJ37" s="1281"/>
      <c r="IUK37" s="1024"/>
      <c r="IUL37" s="1277"/>
      <c r="IUM37" s="1278"/>
      <c r="IUN37" s="1279"/>
      <c r="IUO37" s="1278"/>
      <c r="IUP37" s="1278"/>
      <c r="IUQ37" s="1278"/>
      <c r="IUR37" s="1278"/>
      <c r="IUS37" s="1280"/>
      <c r="IUT37" s="1281"/>
      <c r="IUU37" s="1024"/>
      <c r="IUV37" s="1277"/>
      <c r="IUW37" s="1278"/>
      <c r="IUX37" s="1279"/>
      <c r="IUY37" s="1278"/>
      <c r="IUZ37" s="1278"/>
      <c r="IVA37" s="1278"/>
      <c r="IVB37" s="1278"/>
      <c r="IVC37" s="1280"/>
      <c r="IVD37" s="1281"/>
      <c r="IVE37" s="1024"/>
      <c r="IVF37" s="1277"/>
      <c r="IVG37" s="1278"/>
      <c r="IVH37" s="1279"/>
      <c r="IVI37" s="1278"/>
      <c r="IVJ37" s="1278"/>
      <c r="IVK37" s="1278"/>
      <c r="IVL37" s="1278"/>
      <c r="IVM37" s="1280"/>
      <c r="IVN37" s="1281"/>
      <c r="IVO37" s="1024"/>
      <c r="IVP37" s="1277"/>
      <c r="IVQ37" s="1278"/>
      <c r="IVR37" s="1279"/>
      <c r="IVS37" s="1278"/>
      <c r="IVT37" s="1278"/>
      <c r="IVU37" s="1278"/>
      <c r="IVV37" s="1278"/>
      <c r="IVW37" s="1280"/>
      <c r="IVX37" s="1281"/>
      <c r="IVY37" s="1024"/>
      <c r="IVZ37" s="1277"/>
      <c r="IWA37" s="1278"/>
      <c r="IWB37" s="1279"/>
      <c r="IWC37" s="1278"/>
      <c r="IWD37" s="1278"/>
      <c r="IWE37" s="1278"/>
      <c r="IWF37" s="1278"/>
      <c r="IWG37" s="1280"/>
      <c r="IWH37" s="1281"/>
      <c r="IWI37" s="1024"/>
      <c r="IWJ37" s="1277"/>
      <c r="IWK37" s="1278"/>
      <c r="IWL37" s="1279"/>
      <c r="IWM37" s="1278"/>
      <c r="IWN37" s="1278"/>
      <c r="IWO37" s="1278"/>
      <c r="IWP37" s="1278"/>
      <c r="IWQ37" s="1280"/>
      <c r="IWR37" s="1281"/>
      <c r="IWS37" s="1024"/>
      <c r="IWT37" s="1277"/>
      <c r="IWU37" s="1278"/>
      <c r="IWV37" s="1279"/>
      <c r="IWW37" s="1278"/>
      <c r="IWX37" s="1278"/>
      <c r="IWY37" s="1278"/>
      <c r="IWZ37" s="1278"/>
      <c r="IXA37" s="1280"/>
      <c r="IXB37" s="1281"/>
      <c r="IXC37" s="1024"/>
      <c r="IXD37" s="1277"/>
      <c r="IXE37" s="1278"/>
      <c r="IXF37" s="1279"/>
      <c r="IXG37" s="1278"/>
      <c r="IXH37" s="1278"/>
      <c r="IXI37" s="1278"/>
      <c r="IXJ37" s="1278"/>
      <c r="IXK37" s="1280"/>
      <c r="IXL37" s="1281"/>
      <c r="IXM37" s="1024"/>
      <c r="IXN37" s="1277"/>
      <c r="IXO37" s="1278"/>
      <c r="IXP37" s="1279"/>
      <c r="IXQ37" s="1278"/>
      <c r="IXR37" s="1278"/>
      <c r="IXS37" s="1278"/>
      <c r="IXT37" s="1278"/>
      <c r="IXU37" s="1280"/>
      <c r="IXV37" s="1281"/>
      <c r="IXW37" s="1024"/>
      <c r="IXX37" s="1277"/>
      <c r="IXY37" s="1278"/>
      <c r="IXZ37" s="1279"/>
      <c r="IYA37" s="1278"/>
      <c r="IYB37" s="1278"/>
      <c r="IYC37" s="1278"/>
      <c r="IYD37" s="1278"/>
      <c r="IYE37" s="1280"/>
      <c r="IYF37" s="1281"/>
      <c r="IYG37" s="1024"/>
      <c r="IYH37" s="1277"/>
      <c r="IYI37" s="1278"/>
      <c r="IYJ37" s="1279"/>
      <c r="IYK37" s="1278"/>
      <c r="IYL37" s="1278"/>
      <c r="IYM37" s="1278"/>
      <c r="IYN37" s="1278"/>
      <c r="IYO37" s="1280"/>
      <c r="IYP37" s="1281"/>
      <c r="IYQ37" s="1024"/>
      <c r="IYR37" s="1277"/>
      <c r="IYS37" s="1278"/>
      <c r="IYT37" s="1279"/>
      <c r="IYU37" s="1278"/>
      <c r="IYV37" s="1278"/>
      <c r="IYW37" s="1278"/>
      <c r="IYX37" s="1278"/>
      <c r="IYY37" s="1280"/>
      <c r="IYZ37" s="1281"/>
      <c r="IZA37" s="1024"/>
      <c r="IZB37" s="1277"/>
      <c r="IZC37" s="1278"/>
      <c r="IZD37" s="1279"/>
      <c r="IZE37" s="1278"/>
      <c r="IZF37" s="1278"/>
      <c r="IZG37" s="1278"/>
      <c r="IZH37" s="1278"/>
      <c r="IZI37" s="1280"/>
      <c r="IZJ37" s="1281"/>
      <c r="IZK37" s="1024"/>
      <c r="IZL37" s="1277"/>
      <c r="IZM37" s="1278"/>
      <c r="IZN37" s="1279"/>
      <c r="IZO37" s="1278"/>
      <c r="IZP37" s="1278"/>
      <c r="IZQ37" s="1278"/>
      <c r="IZR37" s="1278"/>
      <c r="IZS37" s="1280"/>
      <c r="IZT37" s="1281"/>
      <c r="IZU37" s="1024"/>
      <c r="IZV37" s="1277"/>
      <c r="IZW37" s="1278"/>
      <c r="IZX37" s="1279"/>
      <c r="IZY37" s="1278"/>
      <c r="IZZ37" s="1278"/>
      <c r="JAA37" s="1278"/>
      <c r="JAB37" s="1278"/>
      <c r="JAC37" s="1280"/>
      <c r="JAD37" s="1281"/>
      <c r="JAE37" s="1024"/>
      <c r="JAF37" s="1277"/>
      <c r="JAG37" s="1278"/>
      <c r="JAH37" s="1279"/>
      <c r="JAI37" s="1278"/>
      <c r="JAJ37" s="1278"/>
      <c r="JAK37" s="1278"/>
      <c r="JAL37" s="1278"/>
      <c r="JAM37" s="1280"/>
      <c r="JAN37" s="1281"/>
      <c r="JAO37" s="1024"/>
      <c r="JAP37" s="1277"/>
      <c r="JAQ37" s="1278"/>
      <c r="JAR37" s="1279"/>
      <c r="JAS37" s="1278"/>
      <c r="JAT37" s="1278"/>
      <c r="JAU37" s="1278"/>
      <c r="JAV37" s="1278"/>
      <c r="JAW37" s="1280"/>
      <c r="JAX37" s="1281"/>
      <c r="JAY37" s="1024"/>
      <c r="JAZ37" s="1277"/>
      <c r="JBA37" s="1278"/>
      <c r="JBB37" s="1279"/>
      <c r="JBC37" s="1278"/>
      <c r="JBD37" s="1278"/>
      <c r="JBE37" s="1278"/>
      <c r="JBF37" s="1278"/>
      <c r="JBG37" s="1280"/>
      <c r="JBH37" s="1281"/>
      <c r="JBI37" s="1024"/>
      <c r="JBJ37" s="1277"/>
      <c r="JBK37" s="1278"/>
      <c r="JBL37" s="1279"/>
      <c r="JBM37" s="1278"/>
      <c r="JBN37" s="1278"/>
      <c r="JBO37" s="1278"/>
      <c r="JBP37" s="1278"/>
      <c r="JBQ37" s="1280"/>
      <c r="JBR37" s="1281"/>
      <c r="JBS37" s="1024"/>
      <c r="JBT37" s="1277"/>
      <c r="JBU37" s="1278"/>
      <c r="JBV37" s="1279"/>
      <c r="JBW37" s="1278"/>
      <c r="JBX37" s="1278"/>
      <c r="JBY37" s="1278"/>
      <c r="JBZ37" s="1278"/>
      <c r="JCA37" s="1280"/>
      <c r="JCB37" s="1281"/>
      <c r="JCC37" s="1024"/>
      <c r="JCD37" s="1277"/>
      <c r="JCE37" s="1278"/>
      <c r="JCF37" s="1279"/>
      <c r="JCG37" s="1278"/>
      <c r="JCH37" s="1278"/>
      <c r="JCI37" s="1278"/>
      <c r="JCJ37" s="1278"/>
      <c r="JCK37" s="1280"/>
      <c r="JCL37" s="1281"/>
      <c r="JCM37" s="1024"/>
      <c r="JCN37" s="1277"/>
      <c r="JCO37" s="1278"/>
      <c r="JCP37" s="1279"/>
      <c r="JCQ37" s="1278"/>
      <c r="JCR37" s="1278"/>
      <c r="JCS37" s="1278"/>
      <c r="JCT37" s="1278"/>
      <c r="JCU37" s="1280"/>
      <c r="JCV37" s="1281"/>
      <c r="JCW37" s="1024"/>
      <c r="JCX37" s="1277"/>
      <c r="JCY37" s="1278"/>
      <c r="JCZ37" s="1279"/>
      <c r="JDA37" s="1278"/>
      <c r="JDB37" s="1278"/>
      <c r="JDC37" s="1278"/>
      <c r="JDD37" s="1278"/>
      <c r="JDE37" s="1280"/>
      <c r="JDF37" s="1281"/>
      <c r="JDG37" s="1024"/>
      <c r="JDH37" s="1277"/>
      <c r="JDI37" s="1278"/>
      <c r="JDJ37" s="1279"/>
      <c r="JDK37" s="1278"/>
      <c r="JDL37" s="1278"/>
      <c r="JDM37" s="1278"/>
      <c r="JDN37" s="1278"/>
      <c r="JDO37" s="1280"/>
      <c r="JDP37" s="1281"/>
      <c r="JDQ37" s="1024"/>
      <c r="JDR37" s="1277"/>
      <c r="JDS37" s="1278"/>
      <c r="JDT37" s="1279"/>
      <c r="JDU37" s="1278"/>
      <c r="JDV37" s="1278"/>
      <c r="JDW37" s="1278"/>
      <c r="JDX37" s="1278"/>
      <c r="JDY37" s="1280"/>
      <c r="JDZ37" s="1281"/>
      <c r="JEA37" s="1024"/>
      <c r="JEB37" s="1277"/>
      <c r="JEC37" s="1278"/>
      <c r="JED37" s="1279"/>
      <c r="JEE37" s="1278"/>
      <c r="JEF37" s="1278"/>
      <c r="JEG37" s="1278"/>
      <c r="JEH37" s="1278"/>
      <c r="JEI37" s="1280"/>
      <c r="JEJ37" s="1281"/>
      <c r="JEK37" s="1024"/>
      <c r="JEL37" s="1277"/>
      <c r="JEM37" s="1278"/>
      <c r="JEN37" s="1279"/>
      <c r="JEO37" s="1278"/>
      <c r="JEP37" s="1278"/>
      <c r="JEQ37" s="1278"/>
      <c r="JER37" s="1278"/>
      <c r="JES37" s="1280"/>
      <c r="JET37" s="1281"/>
      <c r="JEU37" s="1024"/>
      <c r="JEV37" s="1277"/>
      <c r="JEW37" s="1278"/>
      <c r="JEX37" s="1279"/>
      <c r="JEY37" s="1278"/>
      <c r="JEZ37" s="1278"/>
      <c r="JFA37" s="1278"/>
      <c r="JFB37" s="1278"/>
      <c r="JFC37" s="1280"/>
      <c r="JFD37" s="1281"/>
      <c r="JFE37" s="1024"/>
      <c r="JFF37" s="1277"/>
      <c r="JFG37" s="1278"/>
      <c r="JFH37" s="1279"/>
      <c r="JFI37" s="1278"/>
      <c r="JFJ37" s="1278"/>
      <c r="JFK37" s="1278"/>
      <c r="JFL37" s="1278"/>
      <c r="JFM37" s="1280"/>
      <c r="JFN37" s="1281"/>
      <c r="JFO37" s="1024"/>
      <c r="JFP37" s="1277"/>
      <c r="JFQ37" s="1278"/>
      <c r="JFR37" s="1279"/>
      <c r="JFS37" s="1278"/>
      <c r="JFT37" s="1278"/>
      <c r="JFU37" s="1278"/>
      <c r="JFV37" s="1278"/>
      <c r="JFW37" s="1280"/>
      <c r="JFX37" s="1281"/>
      <c r="JFY37" s="1024"/>
      <c r="JFZ37" s="1277"/>
      <c r="JGA37" s="1278"/>
      <c r="JGB37" s="1279"/>
      <c r="JGC37" s="1278"/>
      <c r="JGD37" s="1278"/>
      <c r="JGE37" s="1278"/>
      <c r="JGF37" s="1278"/>
      <c r="JGG37" s="1280"/>
      <c r="JGH37" s="1281"/>
      <c r="JGI37" s="1024"/>
      <c r="JGJ37" s="1277"/>
      <c r="JGK37" s="1278"/>
      <c r="JGL37" s="1279"/>
      <c r="JGM37" s="1278"/>
      <c r="JGN37" s="1278"/>
      <c r="JGO37" s="1278"/>
      <c r="JGP37" s="1278"/>
      <c r="JGQ37" s="1280"/>
      <c r="JGR37" s="1281"/>
      <c r="JGS37" s="1024"/>
      <c r="JGT37" s="1277"/>
      <c r="JGU37" s="1278"/>
      <c r="JGV37" s="1279"/>
      <c r="JGW37" s="1278"/>
      <c r="JGX37" s="1278"/>
      <c r="JGY37" s="1278"/>
      <c r="JGZ37" s="1278"/>
      <c r="JHA37" s="1280"/>
      <c r="JHB37" s="1281"/>
      <c r="JHC37" s="1024"/>
      <c r="JHD37" s="1277"/>
      <c r="JHE37" s="1278"/>
      <c r="JHF37" s="1279"/>
      <c r="JHG37" s="1278"/>
      <c r="JHH37" s="1278"/>
      <c r="JHI37" s="1278"/>
      <c r="JHJ37" s="1278"/>
      <c r="JHK37" s="1280"/>
      <c r="JHL37" s="1281"/>
      <c r="JHM37" s="1024"/>
      <c r="JHN37" s="1277"/>
      <c r="JHO37" s="1278"/>
      <c r="JHP37" s="1279"/>
      <c r="JHQ37" s="1278"/>
      <c r="JHR37" s="1278"/>
      <c r="JHS37" s="1278"/>
      <c r="JHT37" s="1278"/>
      <c r="JHU37" s="1280"/>
      <c r="JHV37" s="1281"/>
      <c r="JHW37" s="1024"/>
      <c r="JHX37" s="1277"/>
      <c r="JHY37" s="1278"/>
      <c r="JHZ37" s="1279"/>
      <c r="JIA37" s="1278"/>
      <c r="JIB37" s="1278"/>
      <c r="JIC37" s="1278"/>
      <c r="JID37" s="1278"/>
      <c r="JIE37" s="1280"/>
      <c r="JIF37" s="1281"/>
      <c r="JIG37" s="1024"/>
      <c r="JIH37" s="1277"/>
      <c r="JII37" s="1278"/>
      <c r="JIJ37" s="1279"/>
      <c r="JIK37" s="1278"/>
      <c r="JIL37" s="1278"/>
      <c r="JIM37" s="1278"/>
      <c r="JIN37" s="1278"/>
      <c r="JIO37" s="1280"/>
      <c r="JIP37" s="1281"/>
      <c r="JIQ37" s="1024"/>
      <c r="JIR37" s="1277"/>
      <c r="JIS37" s="1278"/>
      <c r="JIT37" s="1279"/>
      <c r="JIU37" s="1278"/>
      <c r="JIV37" s="1278"/>
      <c r="JIW37" s="1278"/>
      <c r="JIX37" s="1278"/>
      <c r="JIY37" s="1280"/>
      <c r="JIZ37" s="1281"/>
      <c r="JJA37" s="1024"/>
      <c r="JJB37" s="1277"/>
      <c r="JJC37" s="1278"/>
      <c r="JJD37" s="1279"/>
      <c r="JJE37" s="1278"/>
      <c r="JJF37" s="1278"/>
      <c r="JJG37" s="1278"/>
      <c r="JJH37" s="1278"/>
      <c r="JJI37" s="1280"/>
      <c r="JJJ37" s="1281"/>
      <c r="JJK37" s="1024"/>
      <c r="JJL37" s="1277"/>
      <c r="JJM37" s="1278"/>
      <c r="JJN37" s="1279"/>
      <c r="JJO37" s="1278"/>
      <c r="JJP37" s="1278"/>
      <c r="JJQ37" s="1278"/>
      <c r="JJR37" s="1278"/>
      <c r="JJS37" s="1280"/>
      <c r="JJT37" s="1281"/>
      <c r="JJU37" s="1024"/>
      <c r="JJV37" s="1277"/>
      <c r="JJW37" s="1278"/>
      <c r="JJX37" s="1279"/>
      <c r="JJY37" s="1278"/>
      <c r="JJZ37" s="1278"/>
      <c r="JKA37" s="1278"/>
      <c r="JKB37" s="1278"/>
      <c r="JKC37" s="1280"/>
      <c r="JKD37" s="1281"/>
      <c r="JKE37" s="1024"/>
      <c r="JKF37" s="1277"/>
      <c r="JKG37" s="1278"/>
      <c r="JKH37" s="1279"/>
      <c r="JKI37" s="1278"/>
      <c r="JKJ37" s="1278"/>
      <c r="JKK37" s="1278"/>
      <c r="JKL37" s="1278"/>
      <c r="JKM37" s="1280"/>
      <c r="JKN37" s="1281"/>
      <c r="JKO37" s="1024"/>
      <c r="JKP37" s="1277"/>
      <c r="JKQ37" s="1278"/>
      <c r="JKR37" s="1279"/>
      <c r="JKS37" s="1278"/>
      <c r="JKT37" s="1278"/>
      <c r="JKU37" s="1278"/>
      <c r="JKV37" s="1278"/>
      <c r="JKW37" s="1280"/>
      <c r="JKX37" s="1281"/>
      <c r="JKY37" s="1024"/>
      <c r="JKZ37" s="1277"/>
      <c r="JLA37" s="1278"/>
      <c r="JLB37" s="1279"/>
      <c r="JLC37" s="1278"/>
      <c r="JLD37" s="1278"/>
      <c r="JLE37" s="1278"/>
      <c r="JLF37" s="1278"/>
      <c r="JLG37" s="1280"/>
      <c r="JLH37" s="1281"/>
      <c r="JLI37" s="1024"/>
      <c r="JLJ37" s="1277"/>
      <c r="JLK37" s="1278"/>
      <c r="JLL37" s="1279"/>
      <c r="JLM37" s="1278"/>
      <c r="JLN37" s="1278"/>
      <c r="JLO37" s="1278"/>
      <c r="JLP37" s="1278"/>
      <c r="JLQ37" s="1280"/>
      <c r="JLR37" s="1281"/>
      <c r="JLS37" s="1024"/>
      <c r="JLT37" s="1277"/>
      <c r="JLU37" s="1278"/>
      <c r="JLV37" s="1279"/>
      <c r="JLW37" s="1278"/>
      <c r="JLX37" s="1278"/>
      <c r="JLY37" s="1278"/>
      <c r="JLZ37" s="1278"/>
      <c r="JMA37" s="1280"/>
      <c r="JMB37" s="1281"/>
      <c r="JMC37" s="1024"/>
      <c r="JMD37" s="1277"/>
      <c r="JME37" s="1278"/>
      <c r="JMF37" s="1279"/>
      <c r="JMG37" s="1278"/>
      <c r="JMH37" s="1278"/>
      <c r="JMI37" s="1278"/>
      <c r="JMJ37" s="1278"/>
      <c r="JMK37" s="1280"/>
      <c r="JML37" s="1281"/>
      <c r="JMM37" s="1024"/>
      <c r="JMN37" s="1277"/>
      <c r="JMO37" s="1278"/>
      <c r="JMP37" s="1279"/>
      <c r="JMQ37" s="1278"/>
      <c r="JMR37" s="1278"/>
      <c r="JMS37" s="1278"/>
      <c r="JMT37" s="1278"/>
      <c r="JMU37" s="1280"/>
      <c r="JMV37" s="1281"/>
      <c r="JMW37" s="1024"/>
      <c r="JMX37" s="1277"/>
      <c r="JMY37" s="1278"/>
      <c r="JMZ37" s="1279"/>
      <c r="JNA37" s="1278"/>
      <c r="JNB37" s="1278"/>
      <c r="JNC37" s="1278"/>
      <c r="JND37" s="1278"/>
      <c r="JNE37" s="1280"/>
      <c r="JNF37" s="1281"/>
      <c r="JNG37" s="1024"/>
      <c r="JNH37" s="1277"/>
      <c r="JNI37" s="1278"/>
      <c r="JNJ37" s="1279"/>
      <c r="JNK37" s="1278"/>
      <c r="JNL37" s="1278"/>
      <c r="JNM37" s="1278"/>
      <c r="JNN37" s="1278"/>
      <c r="JNO37" s="1280"/>
      <c r="JNP37" s="1281"/>
      <c r="JNQ37" s="1024"/>
      <c r="JNR37" s="1277"/>
      <c r="JNS37" s="1278"/>
      <c r="JNT37" s="1279"/>
      <c r="JNU37" s="1278"/>
      <c r="JNV37" s="1278"/>
      <c r="JNW37" s="1278"/>
      <c r="JNX37" s="1278"/>
      <c r="JNY37" s="1280"/>
      <c r="JNZ37" s="1281"/>
      <c r="JOA37" s="1024"/>
      <c r="JOB37" s="1277"/>
      <c r="JOC37" s="1278"/>
      <c r="JOD37" s="1279"/>
      <c r="JOE37" s="1278"/>
      <c r="JOF37" s="1278"/>
      <c r="JOG37" s="1278"/>
      <c r="JOH37" s="1278"/>
      <c r="JOI37" s="1280"/>
      <c r="JOJ37" s="1281"/>
      <c r="JOK37" s="1024"/>
      <c r="JOL37" s="1277"/>
      <c r="JOM37" s="1278"/>
      <c r="JON37" s="1279"/>
      <c r="JOO37" s="1278"/>
      <c r="JOP37" s="1278"/>
      <c r="JOQ37" s="1278"/>
      <c r="JOR37" s="1278"/>
      <c r="JOS37" s="1280"/>
      <c r="JOT37" s="1281"/>
      <c r="JOU37" s="1024"/>
      <c r="JOV37" s="1277"/>
      <c r="JOW37" s="1278"/>
      <c r="JOX37" s="1279"/>
      <c r="JOY37" s="1278"/>
      <c r="JOZ37" s="1278"/>
      <c r="JPA37" s="1278"/>
      <c r="JPB37" s="1278"/>
      <c r="JPC37" s="1280"/>
      <c r="JPD37" s="1281"/>
      <c r="JPE37" s="1024"/>
      <c r="JPF37" s="1277"/>
      <c r="JPG37" s="1278"/>
      <c r="JPH37" s="1279"/>
      <c r="JPI37" s="1278"/>
      <c r="JPJ37" s="1278"/>
      <c r="JPK37" s="1278"/>
      <c r="JPL37" s="1278"/>
      <c r="JPM37" s="1280"/>
      <c r="JPN37" s="1281"/>
      <c r="JPO37" s="1024"/>
      <c r="JPP37" s="1277"/>
      <c r="JPQ37" s="1278"/>
      <c r="JPR37" s="1279"/>
      <c r="JPS37" s="1278"/>
      <c r="JPT37" s="1278"/>
      <c r="JPU37" s="1278"/>
      <c r="JPV37" s="1278"/>
      <c r="JPW37" s="1280"/>
      <c r="JPX37" s="1281"/>
      <c r="JPY37" s="1024"/>
      <c r="JPZ37" s="1277"/>
      <c r="JQA37" s="1278"/>
      <c r="JQB37" s="1279"/>
      <c r="JQC37" s="1278"/>
      <c r="JQD37" s="1278"/>
      <c r="JQE37" s="1278"/>
      <c r="JQF37" s="1278"/>
      <c r="JQG37" s="1280"/>
      <c r="JQH37" s="1281"/>
      <c r="JQI37" s="1024"/>
      <c r="JQJ37" s="1277"/>
      <c r="JQK37" s="1278"/>
      <c r="JQL37" s="1279"/>
      <c r="JQM37" s="1278"/>
      <c r="JQN37" s="1278"/>
      <c r="JQO37" s="1278"/>
      <c r="JQP37" s="1278"/>
      <c r="JQQ37" s="1280"/>
      <c r="JQR37" s="1281"/>
      <c r="JQS37" s="1024"/>
      <c r="JQT37" s="1277"/>
      <c r="JQU37" s="1278"/>
      <c r="JQV37" s="1279"/>
      <c r="JQW37" s="1278"/>
      <c r="JQX37" s="1278"/>
      <c r="JQY37" s="1278"/>
      <c r="JQZ37" s="1278"/>
      <c r="JRA37" s="1280"/>
      <c r="JRB37" s="1281"/>
      <c r="JRC37" s="1024"/>
      <c r="JRD37" s="1277"/>
      <c r="JRE37" s="1278"/>
      <c r="JRF37" s="1279"/>
      <c r="JRG37" s="1278"/>
      <c r="JRH37" s="1278"/>
      <c r="JRI37" s="1278"/>
      <c r="JRJ37" s="1278"/>
      <c r="JRK37" s="1280"/>
      <c r="JRL37" s="1281"/>
      <c r="JRM37" s="1024"/>
      <c r="JRN37" s="1277"/>
      <c r="JRO37" s="1278"/>
      <c r="JRP37" s="1279"/>
      <c r="JRQ37" s="1278"/>
      <c r="JRR37" s="1278"/>
      <c r="JRS37" s="1278"/>
      <c r="JRT37" s="1278"/>
      <c r="JRU37" s="1280"/>
      <c r="JRV37" s="1281"/>
      <c r="JRW37" s="1024"/>
      <c r="JRX37" s="1277"/>
      <c r="JRY37" s="1278"/>
      <c r="JRZ37" s="1279"/>
      <c r="JSA37" s="1278"/>
      <c r="JSB37" s="1278"/>
      <c r="JSC37" s="1278"/>
      <c r="JSD37" s="1278"/>
      <c r="JSE37" s="1280"/>
      <c r="JSF37" s="1281"/>
      <c r="JSG37" s="1024"/>
      <c r="JSH37" s="1277"/>
      <c r="JSI37" s="1278"/>
      <c r="JSJ37" s="1279"/>
      <c r="JSK37" s="1278"/>
      <c r="JSL37" s="1278"/>
      <c r="JSM37" s="1278"/>
      <c r="JSN37" s="1278"/>
      <c r="JSO37" s="1280"/>
      <c r="JSP37" s="1281"/>
      <c r="JSQ37" s="1024"/>
      <c r="JSR37" s="1277"/>
      <c r="JSS37" s="1278"/>
      <c r="JST37" s="1279"/>
      <c r="JSU37" s="1278"/>
      <c r="JSV37" s="1278"/>
      <c r="JSW37" s="1278"/>
      <c r="JSX37" s="1278"/>
      <c r="JSY37" s="1280"/>
      <c r="JSZ37" s="1281"/>
      <c r="JTA37" s="1024"/>
      <c r="JTB37" s="1277"/>
      <c r="JTC37" s="1278"/>
      <c r="JTD37" s="1279"/>
      <c r="JTE37" s="1278"/>
      <c r="JTF37" s="1278"/>
      <c r="JTG37" s="1278"/>
      <c r="JTH37" s="1278"/>
      <c r="JTI37" s="1280"/>
      <c r="JTJ37" s="1281"/>
      <c r="JTK37" s="1024"/>
      <c r="JTL37" s="1277"/>
      <c r="JTM37" s="1278"/>
      <c r="JTN37" s="1279"/>
      <c r="JTO37" s="1278"/>
      <c r="JTP37" s="1278"/>
      <c r="JTQ37" s="1278"/>
      <c r="JTR37" s="1278"/>
      <c r="JTS37" s="1280"/>
      <c r="JTT37" s="1281"/>
      <c r="JTU37" s="1024"/>
      <c r="JTV37" s="1277"/>
      <c r="JTW37" s="1278"/>
      <c r="JTX37" s="1279"/>
      <c r="JTY37" s="1278"/>
      <c r="JTZ37" s="1278"/>
      <c r="JUA37" s="1278"/>
      <c r="JUB37" s="1278"/>
      <c r="JUC37" s="1280"/>
      <c r="JUD37" s="1281"/>
      <c r="JUE37" s="1024"/>
      <c r="JUF37" s="1277"/>
      <c r="JUG37" s="1278"/>
      <c r="JUH37" s="1279"/>
      <c r="JUI37" s="1278"/>
      <c r="JUJ37" s="1278"/>
      <c r="JUK37" s="1278"/>
      <c r="JUL37" s="1278"/>
      <c r="JUM37" s="1280"/>
      <c r="JUN37" s="1281"/>
      <c r="JUO37" s="1024"/>
      <c r="JUP37" s="1277"/>
      <c r="JUQ37" s="1278"/>
      <c r="JUR37" s="1279"/>
      <c r="JUS37" s="1278"/>
      <c r="JUT37" s="1278"/>
      <c r="JUU37" s="1278"/>
      <c r="JUV37" s="1278"/>
      <c r="JUW37" s="1280"/>
      <c r="JUX37" s="1281"/>
      <c r="JUY37" s="1024"/>
      <c r="JUZ37" s="1277"/>
      <c r="JVA37" s="1278"/>
      <c r="JVB37" s="1279"/>
      <c r="JVC37" s="1278"/>
      <c r="JVD37" s="1278"/>
      <c r="JVE37" s="1278"/>
      <c r="JVF37" s="1278"/>
      <c r="JVG37" s="1280"/>
      <c r="JVH37" s="1281"/>
      <c r="JVI37" s="1024"/>
      <c r="JVJ37" s="1277"/>
      <c r="JVK37" s="1278"/>
      <c r="JVL37" s="1279"/>
      <c r="JVM37" s="1278"/>
      <c r="JVN37" s="1278"/>
      <c r="JVO37" s="1278"/>
      <c r="JVP37" s="1278"/>
      <c r="JVQ37" s="1280"/>
      <c r="JVR37" s="1281"/>
      <c r="JVS37" s="1024"/>
      <c r="JVT37" s="1277"/>
      <c r="JVU37" s="1278"/>
      <c r="JVV37" s="1279"/>
      <c r="JVW37" s="1278"/>
      <c r="JVX37" s="1278"/>
      <c r="JVY37" s="1278"/>
      <c r="JVZ37" s="1278"/>
      <c r="JWA37" s="1280"/>
      <c r="JWB37" s="1281"/>
      <c r="JWC37" s="1024"/>
      <c r="JWD37" s="1277"/>
      <c r="JWE37" s="1278"/>
      <c r="JWF37" s="1279"/>
      <c r="JWG37" s="1278"/>
      <c r="JWH37" s="1278"/>
      <c r="JWI37" s="1278"/>
      <c r="JWJ37" s="1278"/>
      <c r="JWK37" s="1280"/>
      <c r="JWL37" s="1281"/>
      <c r="JWM37" s="1024"/>
      <c r="JWN37" s="1277"/>
      <c r="JWO37" s="1278"/>
      <c r="JWP37" s="1279"/>
      <c r="JWQ37" s="1278"/>
      <c r="JWR37" s="1278"/>
      <c r="JWS37" s="1278"/>
      <c r="JWT37" s="1278"/>
      <c r="JWU37" s="1280"/>
      <c r="JWV37" s="1281"/>
      <c r="JWW37" s="1024"/>
      <c r="JWX37" s="1277"/>
      <c r="JWY37" s="1278"/>
      <c r="JWZ37" s="1279"/>
      <c r="JXA37" s="1278"/>
      <c r="JXB37" s="1278"/>
      <c r="JXC37" s="1278"/>
      <c r="JXD37" s="1278"/>
      <c r="JXE37" s="1280"/>
      <c r="JXF37" s="1281"/>
      <c r="JXG37" s="1024"/>
      <c r="JXH37" s="1277"/>
      <c r="JXI37" s="1278"/>
      <c r="JXJ37" s="1279"/>
      <c r="JXK37" s="1278"/>
      <c r="JXL37" s="1278"/>
      <c r="JXM37" s="1278"/>
      <c r="JXN37" s="1278"/>
      <c r="JXO37" s="1280"/>
      <c r="JXP37" s="1281"/>
      <c r="JXQ37" s="1024"/>
      <c r="JXR37" s="1277"/>
      <c r="JXS37" s="1278"/>
      <c r="JXT37" s="1279"/>
      <c r="JXU37" s="1278"/>
      <c r="JXV37" s="1278"/>
      <c r="JXW37" s="1278"/>
      <c r="JXX37" s="1278"/>
      <c r="JXY37" s="1280"/>
      <c r="JXZ37" s="1281"/>
      <c r="JYA37" s="1024"/>
      <c r="JYB37" s="1277"/>
      <c r="JYC37" s="1278"/>
      <c r="JYD37" s="1279"/>
      <c r="JYE37" s="1278"/>
      <c r="JYF37" s="1278"/>
      <c r="JYG37" s="1278"/>
      <c r="JYH37" s="1278"/>
      <c r="JYI37" s="1280"/>
      <c r="JYJ37" s="1281"/>
      <c r="JYK37" s="1024"/>
      <c r="JYL37" s="1277"/>
      <c r="JYM37" s="1278"/>
      <c r="JYN37" s="1279"/>
      <c r="JYO37" s="1278"/>
      <c r="JYP37" s="1278"/>
      <c r="JYQ37" s="1278"/>
      <c r="JYR37" s="1278"/>
      <c r="JYS37" s="1280"/>
      <c r="JYT37" s="1281"/>
      <c r="JYU37" s="1024"/>
      <c r="JYV37" s="1277"/>
      <c r="JYW37" s="1278"/>
      <c r="JYX37" s="1279"/>
      <c r="JYY37" s="1278"/>
      <c r="JYZ37" s="1278"/>
      <c r="JZA37" s="1278"/>
      <c r="JZB37" s="1278"/>
      <c r="JZC37" s="1280"/>
      <c r="JZD37" s="1281"/>
      <c r="JZE37" s="1024"/>
      <c r="JZF37" s="1277"/>
      <c r="JZG37" s="1278"/>
      <c r="JZH37" s="1279"/>
      <c r="JZI37" s="1278"/>
      <c r="JZJ37" s="1278"/>
      <c r="JZK37" s="1278"/>
      <c r="JZL37" s="1278"/>
      <c r="JZM37" s="1280"/>
      <c r="JZN37" s="1281"/>
      <c r="JZO37" s="1024"/>
      <c r="JZP37" s="1277"/>
      <c r="JZQ37" s="1278"/>
      <c r="JZR37" s="1279"/>
      <c r="JZS37" s="1278"/>
      <c r="JZT37" s="1278"/>
      <c r="JZU37" s="1278"/>
      <c r="JZV37" s="1278"/>
      <c r="JZW37" s="1280"/>
      <c r="JZX37" s="1281"/>
      <c r="JZY37" s="1024"/>
      <c r="JZZ37" s="1277"/>
      <c r="KAA37" s="1278"/>
      <c r="KAB37" s="1279"/>
      <c r="KAC37" s="1278"/>
      <c r="KAD37" s="1278"/>
      <c r="KAE37" s="1278"/>
      <c r="KAF37" s="1278"/>
      <c r="KAG37" s="1280"/>
      <c r="KAH37" s="1281"/>
      <c r="KAI37" s="1024"/>
      <c r="KAJ37" s="1277"/>
      <c r="KAK37" s="1278"/>
      <c r="KAL37" s="1279"/>
      <c r="KAM37" s="1278"/>
      <c r="KAN37" s="1278"/>
      <c r="KAO37" s="1278"/>
      <c r="KAP37" s="1278"/>
      <c r="KAQ37" s="1280"/>
      <c r="KAR37" s="1281"/>
      <c r="KAS37" s="1024"/>
      <c r="KAT37" s="1277"/>
      <c r="KAU37" s="1278"/>
      <c r="KAV37" s="1279"/>
      <c r="KAW37" s="1278"/>
      <c r="KAX37" s="1278"/>
      <c r="KAY37" s="1278"/>
      <c r="KAZ37" s="1278"/>
      <c r="KBA37" s="1280"/>
      <c r="KBB37" s="1281"/>
      <c r="KBC37" s="1024"/>
      <c r="KBD37" s="1277"/>
      <c r="KBE37" s="1278"/>
      <c r="KBF37" s="1279"/>
      <c r="KBG37" s="1278"/>
      <c r="KBH37" s="1278"/>
      <c r="KBI37" s="1278"/>
      <c r="KBJ37" s="1278"/>
      <c r="KBK37" s="1280"/>
      <c r="KBL37" s="1281"/>
      <c r="KBM37" s="1024"/>
      <c r="KBN37" s="1277"/>
      <c r="KBO37" s="1278"/>
      <c r="KBP37" s="1279"/>
      <c r="KBQ37" s="1278"/>
      <c r="KBR37" s="1278"/>
      <c r="KBS37" s="1278"/>
      <c r="KBT37" s="1278"/>
      <c r="KBU37" s="1280"/>
      <c r="KBV37" s="1281"/>
      <c r="KBW37" s="1024"/>
      <c r="KBX37" s="1277"/>
      <c r="KBY37" s="1278"/>
      <c r="KBZ37" s="1279"/>
      <c r="KCA37" s="1278"/>
      <c r="KCB37" s="1278"/>
      <c r="KCC37" s="1278"/>
      <c r="KCD37" s="1278"/>
      <c r="KCE37" s="1280"/>
      <c r="KCF37" s="1281"/>
      <c r="KCG37" s="1024"/>
      <c r="KCH37" s="1277"/>
      <c r="KCI37" s="1278"/>
      <c r="KCJ37" s="1279"/>
      <c r="KCK37" s="1278"/>
      <c r="KCL37" s="1278"/>
      <c r="KCM37" s="1278"/>
      <c r="KCN37" s="1278"/>
      <c r="KCO37" s="1280"/>
      <c r="KCP37" s="1281"/>
      <c r="KCQ37" s="1024"/>
      <c r="KCR37" s="1277"/>
      <c r="KCS37" s="1278"/>
      <c r="KCT37" s="1279"/>
      <c r="KCU37" s="1278"/>
      <c r="KCV37" s="1278"/>
      <c r="KCW37" s="1278"/>
      <c r="KCX37" s="1278"/>
      <c r="KCY37" s="1280"/>
      <c r="KCZ37" s="1281"/>
      <c r="KDA37" s="1024"/>
      <c r="KDB37" s="1277"/>
      <c r="KDC37" s="1278"/>
      <c r="KDD37" s="1279"/>
      <c r="KDE37" s="1278"/>
      <c r="KDF37" s="1278"/>
      <c r="KDG37" s="1278"/>
      <c r="KDH37" s="1278"/>
      <c r="KDI37" s="1280"/>
      <c r="KDJ37" s="1281"/>
      <c r="KDK37" s="1024"/>
      <c r="KDL37" s="1277"/>
      <c r="KDM37" s="1278"/>
      <c r="KDN37" s="1279"/>
      <c r="KDO37" s="1278"/>
      <c r="KDP37" s="1278"/>
      <c r="KDQ37" s="1278"/>
      <c r="KDR37" s="1278"/>
      <c r="KDS37" s="1280"/>
      <c r="KDT37" s="1281"/>
      <c r="KDU37" s="1024"/>
      <c r="KDV37" s="1277"/>
      <c r="KDW37" s="1278"/>
      <c r="KDX37" s="1279"/>
      <c r="KDY37" s="1278"/>
      <c r="KDZ37" s="1278"/>
      <c r="KEA37" s="1278"/>
      <c r="KEB37" s="1278"/>
      <c r="KEC37" s="1280"/>
      <c r="KED37" s="1281"/>
      <c r="KEE37" s="1024"/>
      <c r="KEF37" s="1277"/>
      <c r="KEG37" s="1278"/>
      <c r="KEH37" s="1279"/>
      <c r="KEI37" s="1278"/>
      <c r="KEJ37" s="1278"/>
      <c r="KEK37" s="1278"/>
      <c r="KEL37" s="1278"/>
      <c r="KEM37" s="1280"/>
      <c r="KEN37" s="1281"/>
      <c r="KEO37" s="1024"/>
      <c r="KEP37" s="1277"/>
      <c r="KEQ37" s="1278"/>
      <c r="KER37" s="1279"/>
      <c r="KES37" s="1278"/>
      <c r="KET37" s="1278"/>
      <c r="KEU37" s="1278"/>
      <c r="KEV37" s="1278"/>
      <c r="KEW37" s="1280"/>
      <c r="KEX37" s="1281"/>
      <c r="KEY37" s="1024"/>
      <c r="KEZ37" s="1277"/>
      <c r="KFA37" s="1278"/>
      <c r="KFB37" s="1279"/>
      <c r="KFC37" s="1278"/>
      <c r="KFD37" s="1278"/>
      <c r="KFE37" s="1278"/>
      <c r="KFF37" s="1278"/>
      <c r="KFG37" s="1280"/>
      <c r="KFH37" s="1281"/>
      <c r="KFI37" s="1024"/>
      <c r="KFJ37" s="1277"/>
      <c r="KFK37" s="1278"/>
      <c r="KFL37" s="1279"/>
      <c r="KFM37" s="1278"/>
      <c r="KFN37" s="1278"/>
      <c r="KFO37" s="1278"/>
      <c r="KFP37" s="1278"/>
      <c r="KFQ37" s="1280"/>
      <c r="KFR37" s="1281"/>
      <c r="KFS37" s="1024"/>
      <c r="KFT37" s="1277"/>
      <c r="KFU37" s="1278"/>
      <c r="KFV37" s="1279"/>
      <c r="KFW37" s="1278"/>
      <c r="KFX37" s="1278"/>
      <c r="KFY37" s="1278"/>
      <c r="KFZ37" s="1278"/>
      <c r="KGA37" s="1280"/>
      <c r="KGB37" s="1281"/>
      <c r="KGC37" s="1024"/>
      <c r="KGD37" s="1277"/>
      <c r="KGE37" s="1278"/>
      <c r="KGF37" s="1279"/>
      <c r="KGG37" s="1278"/>
      <c r="KGH37" s="1278"/>
      <c r="KGI37" s="1278"/>
      <c r="KGJ37" s="1278"/>
      <c r="KGK37" s="1280"/>
      <c r="KGL37" s="1281"/>
      <c r="KGM37" s="1024"/>
      <c r="KGN37" s="1277"/>
      <c r="KGO37" s="1278"/>
      <c r="KGP37" s="1279"/>
      <c r="KGQ37" s="1278"/>
      <c r="KGR37" s="1278"/>
      <c r="KGS37" s="1278"/>
      <c r="KGT37" s="1278"/>
      <c r="KGU37" s="1280"/>
      <c r="KGV37" s="1281"/>
      <c r="KGW37" s="1024"/>
      <c r="KGX37" s="1277"/>
      <c r="KGY37" s="1278"/>
      <c r="KGZ37" s="1279"/>
      <c r="KHA37" s="1278"/>
      <c r="KHB37" s="1278"/>
      <c r="KHC37" s="1278"/>
      <c r="KHD37" s="1278"/>
      <c r="KHE37" s="1280"/>
      <c r="KHF37" s="1281"/>
      <c r="KHG37" s="1024"/>
      <c r="KHH37" s="1277"/>
      <c r="KHI37" s="1278"/>
      <c r="KHJ37" s="1279"/>
      <c r="KHK37" s="1278"/>
      <c r="KHL37" s="1278"/>
      <c r="KHM37" s="1278"/>
      <c r="KHN37" s="1278"/>
      <c r="KHO37" s="1280"/>
      <c r="KHP37" s="1281"/>
      <c r="KHQ37" s="1024"/>
      <c r="KHR37" s="1277"/>
      <c r="KHS37" s="1278"/>
      <c r="KHT37" s="1279"/>
      <c r="KHU37" s="1278"/>
      <c r="KHV37" s="1278"/>
      <c r="KHW37" s="1278"/>
      <c r="KHX37" s="1278"/>
      <c r="KHY37" s="1280"/>
      <c r="KHZ37" s="1281"/>
      <c r="KIA37" s="1024"/>
      <c r="KIB37" s="1277"/>
      <c r="KIC37" s="1278"/>
      <c r="KID37" s="1279"/>
      <c r="KIE37" s="1278"/>
      <c r="KIF37" s="1278"/>
      <c r="KIG37" s="1278"/>
      <c r="KIH37" s="1278"/>
      <c r="KII37" s="1280"/>
      <c r="KIJ37" s="1281"/>
      <c r="KIK37" s="1024"/>
      <c r="KIL37" s="1277"/>
      <c r="KIM37" s="1278"/>
      <c r="KIN37" s="1279"/>
      <c r="KIO37" s="1278"/>
      <c r="KIP37" s="1278"/>
      <c r="KIQ37" s="1278"/>
      <c r="KIR37" s="1278"/>
      <c r="KIS37" s="1280"/>
      <c r="KIT37" s="1281"/>
      <c r="KIU37" s="1024"/>
      <c r="KIV37" s="1277"/>
      <c r="KIW37" s="1278"/>
      <c r="KIX37" s="1279"/>
      <c r="KIY37" s="1278"/>
      <c r="KIZ37" s="1278"/>
      <c r="KJA37" s="1278"/>
      <c r="KJB37" s="1278"/>
      <c r="KJC37" s="1280"/>
      <c r="KJD37" s="1281"/>
      <c r="KJE37" s="1024"/>
      <c r="KJF37" s="1277"/>
      <c r="KJG37" s="1278"/>
      <c r="KJH37" s="1279"/>
      <c r="KJI37" s="1278"/>
      <c r="KJJ37" s="1278"/>
      <c r="KJK37" s="1278"/>
      <c r="KJL37" s="1278"/>
      <c r="KJM37" s="1280"/>
      <c r="KJN37" s="1281"/>
      <c r="KJO37" s="1024"/>
      <c r="KJP37" s="1277"/>
      <c r="KJQ37" s="1278"/>
      <c r="KJR37" s="1279"/>
      <c r="KJS37" s="1278"/>
      <c r="KJT37" s="1278"/>
      <c r="KJU37" s="1278"/>
      <c r="KJV37" s="1278"/>
      <c r="KJW37" s="1280"/>
      <c r="KJX37" s="1281"/>
      <c r="KJY37" s="1024"/>
      <c r="KJZ37" s="1277"/>
      <c r="KKA37" s="1278"/>
      <c r="KKB37" s="1279"/>
      <c r="KKC37" s="1278"/>
      <c r="KKD37" s="1278"/>
      <c r="KKE37" s="1278"/>
      <c r="KKF37" s="1278"/>
      <c r="KKG37" s="1280"/>
      <c r="KKH37" s="1281"/>
      <c r="KKI37" s="1024"/>
      <c r="KKJ37" s="1277"/>
      <c r="KKK37" s="1278"/>
      <c r="KKL37" s="1279"/>
      <c r="KKM37" s="1278"/>
      <c r="KKN37" s="1278"/>
      <c r="KKO37" s="1278"/>
      <c r="KKP37" s="1278"/>
      <c r="KKQ37" s="1280"/>
      <c r="KKR37" s="1281"/>
      <c r="KKS37" s="1024"/>
      <c r="KKT37" s="1277"/>
      <c r="KKU37" s="1278"/>
      <c r="KKV37" s="1279"/>
      <c r="KKW37" s="1278"/>
      <c r="KKX37" s="1278"/>
      <c r="KKY37" s="1278"/>
      <c r="KKZ37" s="1278"/>
      <c r="KLA37" s="1280"/>
      <c r="KLB37" s="1281"/>
      <c r="KLC37" s="1024"/>
      <c r="KLD37" s="1277"/>
      <c r="KLE37" s="1278"/>
      <c r="KLF37" s="1279"/>
      <c r="KLG37" s="1278"/>
      <c r="KLH37" s="1278"/>
      <c r="KLI37" s="1278"/>
      <c r="KLJ37" s="1278"/>
      <c r="KLK37" s="1280"/>
      <c r="KLL37" s="1281"/>
      <c r="KLM37" s="1024"/>
      <c r="KLN37" s="1277"/>
      <c r="KLO37" s="1278"/>
      <c r="KLP37" s="1279"/>
      <c r="KLQ37" s="1278"/>
      <c r="KLR37" s="1278"/>
      <c r="KLS37" s="1278"/>
      <c r="KLT37" s="1278"/>
      <c r="KLU37" s="1280"/>
      <c r="KLV37" s="1281"/>
      <c r="KLW37" s="1024"/>
      <c r="KLX37" s="1277"/>
      <c r="KLY37" s="1278"/>
      <c r="KLZ37" s="1279"/>
      <c r="KMA37" s="1278"/>
      <c r="KMB37" s="1278"/>
      <c r="KMC37" s="1278"/>
      <c r="KMD37" s="1278"/>
      <c r="KME37" s="1280"/>
      <c r="KMF37" s="1281"/>
      <c r="KMG37" s="1024"/>
      <c r="KMH37" s="1277"/>
      <c r="KMI37" s="1278"/>
      <c r="KMJ37" s="1279"/>
      <c r="KMK37" s="1278"/>
      <c r="KML37" s="1278"/>
      <c r="KMM37" s="1278"/>
      <c r="KMN37" s="1278"/>
      <c r="KMO37" s="1280"/>
      <c r="KMP37" s="1281"/>
      <c r="KMQ37" s="1024"/>
      <c r="KMR37" s="1277"/>
      <c r="KMS37" s="1278"/>
      <c r="KMT37" s="1279"/>
      <c r="KMU37" s="1278"/>
      <c r="KMV37" s="1278"/>
      <c r="KMW37" s="1278"/>
      <c r="KMX37" s="1278"/>
      <c r="KMY37" s="1280"/>
      <c r="KMZ37" s="1281"/>
      <c r="KNA37" s="1024"/>
      <c r="KNB37" s="1277"/>
      <c r="KNC37" s="1278"/>
      <c r="KND37" s="1279"/>
      <c r="KNE37" s="1278"/>
      <c r="KNF37" s="1278"/>
      <c r="KNG37" s="1278"/>
      <c r="KNH37" s="1278"/>
      <c r="KNI37" s="1280"/>
      <c r="KNJ37" s="1281"/>
      <c r="KNK37" s="1024"/>
      <c r="KNL37" s="1277"/>
      <c r="KNM37" s="1278"/>
      <c r="KNN37" s="1279"/>
      <c r="KNO37" s="1278"/>
      <c r="KNP37" s="1278"/>
      <c r="KNQ37" s="1278"/>
      <c r="KNR37" s="1278"/>
      <c r="KNS37" s="1280"/>
      <c r="KNT37" s="1281"/>
      <c r="KNU37" s="1024"/>
      <c r="KNV37" s="1277"/>
      <c r="KNW37" s="1278"/>
      <c r="KNX37" s="1279"/>
      <c r="KNY37" s="1278"/>
      <c r="KNZ37" s="1278"/>
      <c r="KOA37" s="1278"/>
      <c r="KOB37" s="1278"/>
      <c r="KOC37" s="1280"/>
      <c r="KOD37" s="1281"/>
      <c r="KOE37" s="1024"/>
      <c r="KOF37" s="1277"/>
      <c r="KOG37" s="1278"/>
      <c r="KOH37" s="1279"/>
      <c r="KOI37" s="1278"/>
      <c r="KOJ37" s="1278"/>
      <c r="KOK37" s="1278"/>
      <c r="KOL37" s="1278"/>
      <c r="KOM37" s="1280"/>
      <c r="KON37" s="1281"/>
      <c r="KOO37" s="1024"/>
      <c r="KOP37" s="1277"/>
      <c r="KOQ37" s="1278"/>
      <c r="KOR37" s="1279"/>
      <c r="KOS37" s="1278"/>
      <c r="KOT37" s="1278"/>
      <c r="KOU37" s="1278"/>
      <c r="KOV37" s="1278"/>
      <c r="KOW37" s="1280"/>
      <c r="KOX37" s="1281"/>
      <c r="KOY37" s="1024"/>
      <c r="KOZ37" s="1277"/>
      <c r="KPA37" s="1278"/>
      <c r="KPB37" s="1279"/>
      <c r="KPC37" s="1278"/>
      <c r="KPD37" s="1278"/>
      <c r="KPE37" s="1278"/>
      <c r="KPF37" s="1278"/>
      <c r="KPG37" s="1280"/>
      <c r="KPH37" s="1281"/>
      <c r="KPI37" s="1024"/>
      <c r="KPJ37" s="1277"/>
      <c r="KPK37" s="1278"/>
      <c r="KPL37" s="1279"/>
      <c r="KPM37" s="1278"/>
      <c r="KPN37" s="1278"/>
      <c r="KPO37" s="1278"/>
      <c r="KPP37" s="1278"/>
      <c r="KPQ37" s="1280"/>
      <c r="KPR37" s="1281"/>
      <c r="KPS37" s="1024"/>
      <c r="KPT37" s="1277"/>
      <c r="KPU37" s="1278"/>
      <c r="KPV37" s="1279"/>
      <c r="KPW37" s="1278"/>
      <c r="KPX37" s="1278"/>
      <c r="KPY37" s="1278"/>
      <c r="KPZ37" s="1278"/>
      <c r="KQA37" s="1280"/>
      <c r="KQB37" s="1281"/>
      <c r="KQC37" s="1024"/>
      <c r="KQD37" s="1277"/>
      <c r="KQE37" s="1278"/>
      <c r="KQF37" s="1279"/>
      <c r="KQG37" s="1278"/>
      <c r="KQH37" s="1278"/>
      <c r="KQI37" s="1278"/>
      <c r="KQJ37" s="1278"/>
      <c r="KQK37" s="1280"/>
      <c r="KQL37" s="1281"/>
      <c r="KQM37" s="1024"/>
      <c r="KQN37" s="1277"/>
      <c r="KQO37" s="1278"/>
      <c r="KQP37" s="1279"/>
      <c r="KQQ37" s="1278"/>
      <c r="KQR37" s="1278"/>
      <c r="KQS37" s="1278"/>
      <c r="KQT37" s="1278"/>
      <c r="KQU37" s="1280"/>
      <c r="KQV37" s="1281"/>
      <c r="KQW37" s="1024"/>
      <c r="KQX37" s="1277"/>
      <c r="KQY37" s="1278"/>
      <c r="KQZ37" s="1279"/>
      <c r="KRA37" s="1278"/>
      <c r="KRB37" s="1278"/>
      <c r="KRC37" s="1278"/>
      <c r="KRD37" s="1278"/>
      <c r="KRE37" s="1280"/>
      <c r="KRF37" s="1281"/>
      <c r="KRG37" s="1024"/>
      <c r="KRH37" s="1277"/>
      <c r="KRI37" s="1278"/>
      <c r="KRJ37" s="1279"/>
      <c r="KRK37" s="1278"/>
      <c r="KRL37" s="1278"/>
      <c r="KRM37" s="1278"/>
      <c r="KRN37" s="1278"/>
      <c r="KRO37" s="1280"/>
      <c r="KRP37" s="1281"/>
      <c r="KRQ37" s="1024"/>
      <c r="KRR37" s="1277"/>
      <c r="KRS37" s="1278"/>
      <c r="KRT37" s="1279"/>
      <c r="KRU37" s="1278"/>
      <c r="KRV37" s="1278"/>
      <c r="KRW37" s="1278"/>
      <c r="KRX37" s="1278"/>
      <c r="KRY37" s="1280"/>
      <c r="KRZ37" s="1281"/>
      <c r="KSA37" s="1024"/>
      <c r="KSB37" s="1277"/>
      <c r="KSC37" s="1278"/>
      <c r="KSD37" s="1279"/>
      <c r="KSE37" s="1278"/>
      <c r="KSF37" s="1278"/>
      <c r="KSG37" s="1278"/>
      <c r="KSH37" s="1278"/>
      <c r="KSI37" s="1280"/>
      <c r="KSJ37" s="1281"/>
      <c r="KSK37" s="1024"/>
      <c r="KSL37" s="1277"/>
      <c r="KSM37" s="1278"/>
      <c r="KSN37" s="1279"/>
      <c r="KSO37" s="1278"/>
      <c r="KSP37" s="1278"/>
      <c r="KSQ37" s="1278"/>
      <c r="KSR37" s="1278"/>
      <c r="KSS37" s="1280"/>
      <c r="KST37" s="1281"/>
      <c r="KSU37" s="1024"/>
      <c r="KSV37" s="1277"/>
      <c r="KSW37" s="1278"/>
      <c r="KSX37" s="1279"/>
      <c r="KSY37" s="1278"/>
      <c r="KSZ37" s="1278"/>
      <c r="KTA37" s="1278"/>
      <c r="KTB37" s="1278"/>
      <c r="KTC37" s="1280"/>
      <c r="KTD37" s="1281"/>
      <c r="KTE37" s="1024"/>
      <c r="KTF37" s="1277"/>
      <c r="KTG37" s="1278"/>
      <c r="KTH37" s="1279"/>
      <c r="KTI37" s="1278"/>
      <c r="KTJ37" s="1278"/>
      <c r="KTK37" s="1278"/>
      <c r="KTL37" s="1278"/>
      <c r="KTM37" s="1280"/>
      <c r="KTN37" s="1281"/>
      <c r="KTO37" s="1024"/>
      <c r="KTP37" s="1277"/>
      <c r="KTQ37" s="1278"/>
      <c r="KTR37" s="1279"/>
      <c r="KTS37" s="1278"/>
      <c r="KTT37" s="1278"/>
      <c r="KTU37" s="1278"/>
      <c r="KTV37" s="1278"/>
      <c r="KTW37" s="1280"/>
      <c r="KTX37" s="1281"/>
      <c r="KTY37" s="1024"/>
      <c r="KTZ37" s="1277"/>
      <c r="KUA37" s="1278"/>
      <c r="KUB37" s="1279"/>
      <c r="KUC37" s="1278"/>
      <c r="KUD37" s="1278"/>
      <c r="KUE37" s="1278"/>
      <c r="KUF37" s="1278"/>
      <c r="KUG37" s="1280"/>
      <c r="KUH37" s="1281"/>
      <c r="KUI37" s="1024"/>
      <c r="KUJ37" s="1277"/>
      <c r="KUK37" s="1278"/>
      <c r="KUL37" s="1279"/>
      <c r="KUM37" s="1278"/>
      <c r="KUN37" s="1278"/>
      <c r="KUO37" s="1278"/>
      <c r="KUP37" s="1278"/>
      <c r="KUQ37" s="1280"/>
      <c r="KUR37" s="1281"/>
      <c r="KUS37" s="1024"/>
      <c r="KUT37" s="1277"/>
      <c r="KUU37" s="1278"/>
      <c r="KUV37" s="1279"/>
      <c r="KUW37" s="1278"/>
      <c r="KUX37" s="1278"/>
      <c r="KUY37" s="1278"/>
      <c r="KUZ37" s="1278"/>
      <c r="KVA37" s="1280"/>
      <c r="KVB37" s="1281"/>
      <c r="KVC37" s="1024"/>
      <c r="KVD37" s="1277"/>
      <c r="KVE37" s="1278"/>
      <c r="KVF37" s="1279"/>
      <c r="KVG37" s="1278"/>
      <c r="KVH37" s="1278"/>
      <c r="KVI37" s="1278"/>
      <c r="KVJ37" s="1278"/>
      <c r="KVK37" s="1280"/>
      <c r="KVL37" s="1281"/>
      <c r="KVM37" s="1024"/>
      <c r="KVN37" s="1277"/>
      <c r="KVO37" s="1278"/>
      <c r="KVP37" s="1279"/>
      <c r="KVQ37" s="1278"/>
      <c r="KVR37" s="1278"/>
      <c r="KVS37" s="1278"/>
      <c r="KVT37" s="1278"/>
      <c r="KVU37" s="1280"/>
      <c r="KVV37" s="1281"/>
      <c r="KVW37" s="1024"/>
      <c r="KVX37" s="1277"/>
      <c r="KVY37" s="1278"/>
      <c r="KVZ37" s="1279"/>
      <c r="KWA37" s="1278"/>
      <c r="KWB37" s="1278"/>
      <c r="KWC37" s="1278"/>
      <c r="KWD37" s="1278"/>
      <c r="KWE37" s="1280"/>
      <c r="KWF37" s="1281"/>
      <c r="KWG37" s="1024"/>
      <c r="KWH37" s="1277"/>
      <c r="KWI37" s="1278"/>
      <c r="KWJ37" s="1279"/>
      <c r="KWK37" s="1278"/>
      <c r="KWL37" s="1278"/>
      <c r="KWM37" s="1278"/>
      <c r="KWN37" s="1278"/>
      <c r="KWO37" s="1280"/>
      <c r="KWP37" s="1281"/>
      <c r="KWQ37" s="1024"/>
      <c r="KWR37" s="1277"/>
      <c r="KWS37" s="1278"/>
      <c r="KWT37" s="1279"/>
      <c r="KWU37" s="1278"/>
      <c r="KWV37" s="1278"/>
      <c r="KWW37" s="1278"/>
      <c r="KWX37" s="1278"/>
      <c r="KWY37" s="1280"/>
      <c r="KWZ37" s="1281"/>
      <c r="KXA37" s="1024"/>
      <c r="KXB37" s="1277"/>
      <c r="KXC37" s="1278"/>
      <c r="KXD37" s="1279"/>
      <c r="KXE37" s="1278"/>
      <c r="KXF37" s="1278"/>
      <c r="KXG37" s="1278"/>
      <c r="KXH37" s="1278"/>
      <c r="KXI37" s="1280"/>
      <c r="KXJ37" s="1281"/>
      <c r="KXK37" s="1024"/>
      <c r="KXL37" s="1277"/>
      <c r="KXM37" s="1278"/>
      <c r="KXN37" s="1279"/>
      <c r="KXO37" s="1278"/>
      <c r="KXP37" s="1278"/>
      <c r="KXQ37" s="1278"/>
      <c r="KXR37" s="1278"/>
      <c r="KXS37" s="1280"/>
      <c r="KXT37" s="1281"/>
      <c r="KXU37" s="1024"/>
      <c r="KXV37" s="1277"/>
      <c r="KXW37" s="1278"/>
      <c r="KXX37" s="1279"/>
      <c r="KXY37" s="1278"/>
      <c r="KXZ37" s="1278"/>
      <c r="KYA37" s="1278"/>
      <c r="KYB37" s="1278"/>
      <c r="KYC37" s="1280"/>
      <c r="KYD37" s="1281"/>
      <c r="KYE37" s="1024"/>
      <c r="KYF37" s="1277"/>
      <c r="KYG37" s="1278"/>
      <c r="KYH37" s="1279"/>
      <c r="KYI37" s="1278"/>
      <c r="KYJ37" s="1278"/>
      <c r="KYK37" s="1278"/>
      <c r="KYL37" s="1278"/>
      <c r="KYM37" s="1280"/>
      <c r="KYN37" s="1281"/>
      <c r="KYO37" s="1024"/>
      <c r="KYP37" s="1277"/>
      <c r="KYQ37" s="1278"/>
      <c r="KYR37" s="1279"/>
      <c r="KYS37" s="1278"/>
      <c r="KYT37" s="1278"/>
      <c r="KYU37" s="1278"/>
      <c r="KYV37" s="1278"/>
      <c r="KYW37" s="1280"/>
      <c r="KYX37" s="1281"/>
      <c r="KYY37" s="1024"/>
      <c r="KYZ37" s="1277"/>
      <c r="KZA37" s="1278"/>
      <c r="KZB37" s="1279"/>
      <c r="KZC37" s="1278"/>
      <c r="KZD37" s="1278"/>
      <c r="KZE37" s="1278"/>
      <c r="KZF37" s="1278"/>
      <c r="KZG37" s="1280"/>
      <c r="KZH37" s="1281"/>
      <c r="KZI37" s="1024"/>
      <c r="KZJ37" s="1277"/>
      <c r="KZK37" s="1278"/>
      <c r="KZL37" s="1279"/>
      <c r="KZM37" s="1278"/>
      <c r="KZN37" s="1278"/>
      <c r="KZO37" s="1278"/>
      <c r="KZP37" s="1278"/>
      <c r="KZQ37" s="1280"/>
      <c r="KZR37" s="1281"/>
      <c r="KZS37" s="1024"/>
      <c r="KZT37" s="1277"/>
      <c r="KZU37" s="1278"/>
      <c r="KZV37" s="1279"/>
      <c r="KZW37" s="1278"/>
      <c r="KZX37" s="1278"/>
      <c r="KZY37" s="1278"/>
      <c r="KZZ37" s="1278"/>
      <c r="LAA37" s="1280"/>
      <c r="LAB37" s="1281"/>
      <c r="LAC37" s="1024"/>
      <c r="LAD37" s="1277"/>
      <c r="LAE37" s="1278"/>
      <c r="LAF37" s="1279"/>
      <c r="LAG37" s="1278"/>
      <c r="LAH37" s="1278"/>
      <c r="LAI37" s="1278"/>
      <c r="LAJ37" s="1278"/>
      <c r="LAK37" s="1280"/>
      <c r="LAL37" s="1281"/>
      <c r="LAM37" s="1024"/>
      <c r="LAN37" s="1277"/>
      <c r="LAO37" s="1278"/>
      <c r="LAP37" s="1279"/>
      <c r="LAQ37" s="1278"/>
      <c r="LAR37" s="1278"/>
      <c r="LAS37" s="1278"/>
      <c r="LAT37" s="1278"/>
      <c r="LAU37" s="1280"/>
      <c r="LAV37" s="1281"/>
      <c r="LAW37" s="1024"/>
      <c r="LAX37" s="1277"/>
      <c r="LAY37" s="1278"/>
      <c r="LAZ37" s="1279"/>
      <c r="LBA37" s="1278"/>
      <c r="LBB37" s="1278"/>
      <c r="LBC37" s="1278"/>
      <c r="LBD37" s="1278"/>
      <c r="LBE37" s="1280"/>
      <c r="LBF37" s="1281"/>
      <c r="LBG37" s="1024"/>
      <c r="LBH37" s="1277"/>
      <c r="LBI37" s="1278"/>
      <c r="LBJ37" s="1279"/>
      <c r="LBK37" s="1278"/>
      <c r="LBL37" s="1278"/>
      <c r="LBM37" s="1278"/>
      <c r="LBN37" s="1278"/>
      <c r="LBO37" s="1280"/>
      <c r="LBP37" s="1281"/>
      <c r="LBQ37" s="1024"/>
      <c r="LBR37" s="1277"/>
      <c r="LBS37" s="1278"/>
      <c r="LBT37" s="1279"/>
      <c r="LBU37" s="1278"/>
      <c r="LBV37" s="1278"/>
      <c r="LBW37" s="1278"/>
      <c r="LBX37" s="1278"/>
      <c r="LBY37" s="1280"/>
      <c r="LBZ37" s="1281"/>
      <c r="LCA37" s="1024"/>
      <c r="LCB37" s="1277"/>
      <c r="LCC37" s="1278"/>
      <c r="LCD37" s="1279"/>
      <c r="LCE37" s="1278"/>
      <c r="LCF37" s="1278"/>
      <c r="LCG37" s="1278"/>
      <c r="LCH37" s="1278"/>
      <c r="LCI37" s="1280"/>
      <c r="LCJ37" s="1281"/>
      <c r="LCK37" s="1024"/>
      <c r="LCL37" s="1277"/>
      <c r="LCM37" s="1278"/>
      <c r="LCN37" s="1279"/>
      <c r="LCO37" s="1278"/>
      <c r="LCP37" s="1278"/>
      <c r="LCQ37" s="1278"/>
      <c r="LCR37" s="1278"/>
      <c r="LCS37" s="1280"/>
      <c r="LCT37" s="1281"/>
      <c r="LCU37" s="1024"/>
      <c r="LCV37" s="1277"/>
      <c r="LCW37" s="1278"/>
      <c r="LCX37" s="1279"/>
      <c r="LCY37" s="1278"/>
      <c r="LCZ37" s="1278"/>
      <c r="LDA37" s="1278"/>
      <c r="LDB37" s="1278"/>
      <c r="LDC37" s="1280"/>
      <c r="LDD37" s="1281"/>
      <c r="LDE37" s="1024"/>
      <c r="LDF37" s="1277"/>
      <c r="LDG37" s="1278"/>
      <c r="LDH37" s="1279"/>
      <c r="LDI37" s="1278"/>
      <c r="LDJ37" s="1278"/>
      <c r="LDK37" s="1278"/>
      <c r="LDL37" s="1278"/>
      <c r="LDM37" s="1280"/>
      <c r="LDN37" s="1281"/>
      <c r="LDO37" s="1024"/>
      <c r="LDP37" s="1277"/>
      <c r="LDQ37" s="1278"/>
      <c r="LDR37" s="1279"/>
      <c r="LDS37" s="1278"/>
      <c r="LDT37" s="1278"/>
      <c r="LDU37" s="1278"/>
      <c r="LDV37" s="1278"/>
      <c r="LDW37" s="1280"/>
      <c r="LDX37" s="1281"/>
      <c r="LDY37" s="1024"/>
      <c r="LDZ37" s="1277"/>
      <c r="LEA37" s="1278"/>
      <c r="LEB37" s="1279"/>
      <c r="LEC37" s="1278"/>
      <c r="LED37" s="1278"/>
      <c r="LEE37" s="1278"/>
      <c r="LEF37" s="1278"/>
      <c r="LEG37" s="1280"/>
      <c r="LEH37" s="1281"/>
      <c r="LEI37" s="1024"/>
      <c r="LEJ37" s="1277"/>
      <c r="LEK37" s="1278"/>
      <c r="LEL37" s="1279"/>
      <c r="LEM37" s="1278"/>
      <c r="LEN37" s="1278"/>
      <c r="LEO37" s="1278"/>
      <c r="LEP37" s="1278"/>
      <c r="LEQ37" s="1280"/>
      <c r="LER37" s="1281"/>
      <c r="LES37" s="1024"/>
      <c r="LET37" s="1277"/>
      <c r="LEU37" s="1278"/>
      <c r="LEV37" s="1279"/>
      <c r="LEW37" s="1278"/>
      <c r="LEX37" s="1278"/>
      <c r="LEY37" s="1278"/>
      <c r="LEZ37" s="1278"/>
      <c r="LFA37" s="1280"/>
      <c r="LFB37" s="1281"/>
      <c r="LFC37" s="1024"/>
      <c r="LFD37" s="1277"/>
      <c r="LFE37" s="1278"/>
      <c r="LFF37" s="1279"/>
      <c r="LFG37" s="1278"/>
      <c r="LFH37" s="1278"/>
      <c r="LFI37" s="1278"/>
      <c r="LFJ37" s="1278"/>
      <c r="LFK37" s="1280"/>
      <c r="LFL37" s="1281"/>
      <c r="LFM37" s="1024"/>
      <c r="LFN37" s="1277"/>
      <c r="LFO37" s="1278"/>
      <c r="LFP37" s="1279"/>
      <c r="LFQ37" s="1278"/>
      <c r="LFR37" s="1278"/>
      <c r="LFS37" s="1278"/>
      <c r="LFT37" s="1278"/>
      <c r="LFU37" s="1280"/>
      <c r="LFV37" s="1281"/>
      <c r="LFW37" s="1024"/>
      <c r="LFX37" s="1277"/>
      <c r="LFY37" s="1278"/>
      <c r="LFZ37" s="1279"/>
      <c r="LGA37" s="1278"/>
      <c r="LGB37" s="1278"/>
      <c r="LGC37" s="1278"/>
      <c r="LGD37" s="1278"/>
      <c r="LGE37" s="1280"/>
      <c r="LGF37" s="1281"/>
      <c r="LGG37" s="1024"/>
      <c r="LGH37" s="1277"/>
      <c r="LGI37" s="1278"/>
      <c r="LGJ37" s="1279"/>
      <c r="LGK37" s="1278"/>
      <c r="LGL37" s="1278"/>
      <c r="LGM37" s="1278"/>
      <c r="LGN37" s="1278"/>
      <c r="LGO37" s="1280"/>
      <c r="LGP37" s="1281"/>
      <c r="LGQ37" s="1024"/>
      <c r="LGR37" s="1277"/>
      <c r="LGS37" s="1278"/>
      <c r="LGT37" s="1279"/>
      <c r="LGU37" s="1278"/>
      <c r="LGV37" s="1278"/>
      <c r="LGW37" s="1278"/>
      <c r="LGX37" s="1278"/>
      <c r="LGY37" s="1280"/>
      <c r="LGZ37" s="1281"/>
      <c r="LHA37" s="1024"/>
      <c r="LHB37" s="1277"/>
      <c r="LHC37" s="1278"/>
      <c r="LHD37" s="1279"/>
      <c r="LHE37" s="1278"/>
      <c r="LHF37" s="1278"/>
      <c r="LHG37" s="1278"/>
      <c r="LHH37" s="1278"/>
      <c r="LHI37" s="1280"/>
      <c r="LHJ37" s="1281"/>
      <c r="LHK37" s="1024"/>
      <c r="LHL37" s="1277"/>
      <c r="LHM37" s="1278"/>
      <c r="LHN37" s="1279"/>
      <c r="LHO37" s="1278"/>
      <c r="LHP37" s="1278"/>
      <c r="LHQ37" s="1278"/>
      <c r="LHR37" s="1278"/>
      <c r="LHS37" s="1280"/>
      <c r="LHT37" s="1281"/>
      <c r="LHU37" s="1024"/>
      <c r="LHV37" s="1277"/>
      <c r="LHW37" s="1278"/>
      <c r="LHX37" s="1279"/>
      <c r="LHY37" s="1278"/>
      <c r="LHZ37" s="1278"/>
      <c r="LIA37" s="1278"/>
      <c r="LIB37" s="1278"/>
      <c r="LIC37" s="1280"/>
      <c r="LID37" s="1281"/>
      <c r="LIE37" s="1024"/>
      <c r="LIF37" s="1277"/>
      <c r="LIG37" s="1278"/>
      <c r="LIH37" s="1279"/>
      <c r="LII37" s="1278"/>
      <c r="LIJ37" s="1278"/>
      <c r="LIK37" s="1278"/>
      <c r="LIL37" s="1278"/>
      <c r="LIM37" s="1280"/>
      <c r="LIN37" s="1281"/>
      <c r="LIO37" s="1024"/>
      <c r="LIP37" s="1277"/>
      <c r="LIQ37" s="1278"/>
      <c r="LIR37" s="1279"/>
      <c r="LIS37" s="1278"/>
      <c r="LIT37" s="1278"/>
      <c r="LIU37" s="1278"/>
      <c r="LIV37" s="1278"/>
      <c r="LIW37" s="1280"/>
      <c r="LIX37" s="1281"/>
      <c r="LIY37" s="1024"/>
      <c r="LIZ37" s="1277"/>
      <c r="LJA37" s="1278"/>
      <c r="LJB37" s="1279"/>
      <c r="LJC37" s="1278"/>
      <c r="LJD37" s="1278"/>
      <c r="LJE37" s="1278"/>
      <c r="LJF37" s="1278"/>
      <c r="LJG37" s="1280"/>
      <c r="LJH37" s="1281"/>
      <c r="LJI37" s="1024"/>
      <c r="LJJ37" s="1277"/>
      <c r="LJK37" s="1278"/>
      <c r="LJL37" s="1279"/>
      <c r="LJM37" s="1278"/>
      <c r="LJN37" s="1278"/>
      <c r="LJO37" s="1278"/>
      <c r="LJP37" s="1278"/>
      <c r="LJQ37" s="1280"/>
      <c r="LJR37" s="1281"/>
      <c r="LJS37" s="1024"/>
      <c r="LJT37" s="1277"/>
      <c r="LJU37" s="1278"/>
      <c r="LJV37" s="1279"/>
      <c r="LJW37" s="1278"/>
      <c r="LJX37" s="1278"/>
      <c r="LJY37" s="1278"/>
      <c r="LJZ37" s="1278"/>
      <c r="LKA37" s="1280"/>
      <c r="LKB37" s="1281"/>
      <c r="LKC37" s="1024"/>
      <c r="LKD37" s="1277"/>
      <c r="LKE37" s="1278"/>
      <c r="LKF37" s="1279"/>
      <c r="LKG37" s="1278"/>
      <c r="LKH37" s="1278"/>
      <c r="LKI37" s="1278"/>
      <c r="LKJ37" s="1278"/>
      <c r="LKK37" s="1280"/>
      <c r="LKL37" s="1281"/>
      <c r="LKM37" s="1024"/>
      <c r="LKN37" s="1277"/>
      <c r="LKO37" s="1278"/>
      <c r="LKP37" s="1279"/>
      <c r="LKQ37" s="1278"/>
      <c r="LKR37" s="1278"/>
      <c r="LKS37" s="1278"/>
      <c r="LKT37" s="1278"/>
      <c r="LKU37" s="1280"/>
      <c r="LKV37" s="1281"/>
      <c r="LKW37" s="1024"/>
      <c r="LKX37" s="1277"/>
      <c r="LKY37" s="1278"/>
      <c r="LKZ37" s="1279"/>
      <c r="LLA37" s="1278"/>
      <c r="LLB37" s="1278"/>
      <c r="LLC37" s="1278"/>
      <c r="LLD37" s="1278"/>
      <c r="LLE37" s="1280"/>
      <c r="LLF37" s="1281"/>
      <c r="LLG37" s="1024"/>
      <c r="LLH37" s="1277"/>
      <c r="LLI37" s="1278"/>
      <c r="LLJ37" s="1279"/>
      <c r="LLK37" s="1278"/>
      <c r="LLL37" s="1278"/>
      <c r="LLM37" s="1278"/>
      <c r="LLN37" s="1278"/>
      <c r="LLO37" s="1280"/>
      <c r="LLP37" s="1281"/>
      <c r="LLQ37" s="1024"/>
      <c r="LLR37" s="1277"/>
      <c r="LLS37" s="1278"/>
      <c r="LLT37" s="1279"/>
      <c r="LLU37" s="1278"/>
      <c r="LLV37" s="1278"/>
      <c r="LLW37" s="1278"/>
      <c r="LLX37" s="1278"/>
      <c r="LLY37" s="1280"/>
      <c r="LLZ37" s="1281"/>
      <c r="LMA37" s="1024"/>
      <c r="LMB37" s="1277"/>
      <c r="LMC37" s="1278"/>
      <c r="LMD37" s="1279"/>
      <c r="LME37" s="1278"/>
      <c r="LMF37" s="1278"/>
      <c r="LMG37" s="1278"/>
      <c r="LMH37" s="1278"/>
      <c r="LMI37" s="1280"/>
      <c r="LMJ37" s="1281"/>
      <c r="LMK37" s="1024"/>
      <c r="LML37" s="1277"/>
      <c r="LMM37" s="1278"/>
      <c r="LMN37" s="1279"/>
      <c r="LMO37" s="1278"/>
      <c r="LMP37" s="1278"/>
      <c r="LMQ37" s="1278"/>
      <c r="LMR37" s="1278"/>
      <c r="LMS37" s="1280"/>
      <c r="LMT37" s="1281"/>
      <c r="LMU37" s="1024"/>
      <c r="LMV37" s="1277"/>
      <c r="LMW37" s="1278"/>
      <c r="LMX37" s="1279"/>
      <c r="LMY37" s="1278"/>
      <c r="LMZ37" s="1278"/>
      <c r="LNA37" s="1278"/>
      <c r="LNB37" s="1278"/>
      <c r="LNC37" s="1280"/>
      <c r="LND37" s="1281"/>
      <c r="LNE37" s="1024"/>
      <c r="LNF37" s="1277"/>
      <c r="LNG37" s="1278"/>
      <c r="LNH37" s="1279"/>
      <c r="LNI37" s="1278"/>
      <c r="LNJ37" s="1278"/>
      <c r="LNK37" s="1278"/>
      <c r="LNL37" s="1278"/>
      <c r="LNM37" s="1280"/>
      <c r="LNN37" s="1281"/>
      <c r="LNO37" s="1024"/>
      <c r="LNP37" s="1277"/>
      <c r="LNQ37" s="1278"/>
      <c r="LNR37" s="1279"/>
      <c r="LNS37" s="1278"/>
      <c r="LNT37" s="1278"/>
      <c r="LNU37" s="1278"/>
      <c r="LNV37" s="1278"/>
      <c r="LNW37" s="1280"/>
      <c r="LNX37" s="1281"/>
      <c r="LNY37" s="1024"/>
      <c r="LNZ37" s="1277"/>
      <c r="LOA37" s="1278"/>
      <c r="LOB37" s="1279"/>
      <c r="LOC37" s="1278"/>
      <c r="LOD37" s="1278"/>
      <c r="LOE37" s="1278"/>
      <c r="LOF37" s="1278"/>
      <c r="LOG37" s="1280"/>
      <c r="LOH37" s="1281"/>
      <c r="LOI37" s="1024"/>
      <c r="LOJ37" s="1277"/>
      <c r="LOK37" s="1278"/>
      <c r="LOL37" s="1279"/>
      <c r="LOM37" s="1278"/>
      <c r="LON37" s="1278"/>
      <c r="LOO37" s="1278"/>
      <c r="LOP37" s="1278"/>
      <c r="LOQ37" s="1280"/>
      <c r="LOR37" s="1281"/>
      <c r="LOS37" s="1024"/>
      <c r="LOT37" s="1277"/>
      <c r="LOU37" s="1278"/>
      <c r="LOV37" s="1279"/>
      <c r="LOW37" s="1278"/>
      <c r="LOX37" s="1278"/>
      <c r="LOY37" s="1278"/>
      <c r="LOZ37" s="1278"/>
      <c r="LPA37" s="1280"/>
      <c r="LPB37" s="1281"/>
      <c r="LPC37" s="1024"/>
      <c r="LPD37" s="1277"/>
      <c r="LPE37" s="1278"/>
      <c r="LPF37" s="1279"/>
      <c r="LPG37" s="1278"/>
      <c r="LPH37" s="1278"/>
      <c r="LPI37" s="1278"/>
      <c r="LPJ37" s="1278"/>
      <c r="LPK37" s="1280"/>
      <c r="LPL37" s="1281"/>
      <c r="LPM37" s="1024"/>
      <c r="LPN37" s="1277"/>
      <c r="LPO37" s="1278"/>
      <c r="LPP37" s="1279"/>
      <c r="LPQ37" s="1278"/>
      <c r="LPR37" s="1278"/>
      <c r="LPS37" s="1278"/>
      <c r="LPT37" s="1278"/>
      <c r="LPU37" s="1280"/>
      <c r="LPV37" s="1281"/>
      <c r="LPW37" s="1024"/>
      <c r="LPX37" s="1277"/>
      <c r="LPY37" s="1278"/>
      <c r="LPZ37" s="1279"/>
      <c r="LQA37" s="1278"/>
      <c r="LQB37" s="1278"/>
      <c r="LQC37" s="1278"/>
      <c r="LQD37" s="1278"/>
      <c r="LQE37" s="1280"/>
      <c r="LQF37" s="1281"/>
      <c r="LQG37" s="1024"/>
      <c r="LQH37" s="1277"/>
      <c r="LQI37" s="1278"/>
      <c r="LQJ37" s="1279"/>
      <c r="LQK37" s="1278"/>
      <c r="LQL37" s="1278"/>
      <c r="LQM37" s="1278"/>
      <c r="LQN37" s="1278"/>
      <c r="LQO37" s="1280"/>
      <c r="LQP37" s="1281"/>
      <c r="LQQ37" s="1024"/>
      <c r="LQR37" s="1277"/>
      <c r="LQS37" s="1278"/>
      <c r="LQT37" s="1279"/>
      <c r="LQU37" s="1278"/>
      <c r="LQV37" s="1278"/>
      <c r="LQW37" s="1278"/>
      <c r="LQX37" s="1278"/>
      <c r="LQY37" s="1280"/>
      <c r="LQZ37" s="1281"/>
      <c r="LRA37" s="1024"/>
      <c r="LRB37" s="1277"/>
      <c r="LRC37" s="1278"/>
      <c r="LRD37" s="1279"/>
      <c r="LRE37" s="1278"/>
      <c r="LRF37" s="1278"/>
      <c r="LRG37" s="1278"/>
      <c r="LRH37" s="1278"/>
      <c r="LRI37" s="1280"/>
      <c r="LRJ37" s="1281"/>
      <c r="LRK37" s="1024"/>
      <c r="LRL37" s="1277"/>
      <c r="LRM37" s="1278"/>
      <c r="LRN37" s="1279"/>
      <c r="LRO37" s="1278"/>
      <c r="LRP37" s="1278"/>
      <c r="LRQ37" s="1278"/>
      <c r="LRR37" s="1278"/>
      <c r="LRS37" s="1280"/>
      <c r="LRT37" s="1281"/>
      <c r="LRU37" s="1024"/>
      <c r="LRV37" s="1277"/>
      <c r="LRW37" s="1278"/>
      <c r="LRX37" s="1279"/>
      <c r="LRY37" s="1278"/>
      <c r="LRZ37" s="1278"/>
      <c r="LSA37" s="1278"/>
      <c r="LSB37" s="1278"/>
      <c r="LSC37" s="1280"/>
      <c r="LSD37" s="1281"/>
      <c r="LSE37" s="1024"/>
      <c r="LSF37" s="1277"/>
      <c r="LSG37" s="1278"/>
      <c r="LSH37" s="1279"/>
      <c r="LSI37" s="1278"/>
      <c r="LSJ37" s="1278"/>
      <c r="LSK37" s="1278"/>
      <c r="LSL37" s="1278"/>
      <c r="LSM37" s="1280"/>
      <c r="LSN37" s="1281"/>
      <c r="LSO37" s="1024"/>
      <c r="LSP37" s="1277"/>
      <c r="LSQ37" s="1278"/>
      <c r="LSR37" s="1279"/>
      <c r="LSS37" s="1278"/>
      <c r="LST37" s="1278"/>
      <c r="LSU37" s="1278"/>
      <c r="LSV37" s="1278"/>
      <c r="LSW37" s="1280"/>
      <c r="LSX37" s="1281"/>
      <c r="LSY37" s="1024"/>
      <c r="LSZ37" s="1277"/>
      <c r="LTA37" s="1278"/>
      <c r="LTB37" s="1279"/>
      <c r="LTC37" s="1278"/>
      <c r="LTD37" s="1278"/>
      <c r="LTE37" s="1278"/>
      <c r="LTF37" s="1278"/>
      <c r="LTG37" s="1280"/>
      <c r="LTH37" s="1281"/>
      <c r="LTI37" s="1024"/>
      <c r="LTJ37" s="1277"/>
      <c r="LTK37" s="1278"/>
      <c r="LTL37" s="1279"/>
      <c r="LTM37" s="1278"/>
      <c r="LTN37" s="1278"/>
      <c r="LTO37" s="1278"/>
      <c r="LTP37" s="1278"/>
      <c r="LTQ37" s="1280"/>
      <c r="LTR37" s="1281"/>
      <c r="LTS37" s="1024"/>
      <c r="LTT37" s="1277"/>
      <c r="LTU37" s="1278"/>
      <c r="LTV37" s="1279"/>
      <c r="LTW37" s="1278"/>
      <c r="LTX37" s="1278"/>
      <c r="LTY37" s="1278"/>
      <c r="LTZ37" s="1278"/>
      <c r="LUA37" s="1280"/>
      <c r="LUB37" s="1281"/>
      <c r="LUC37" s="1024"/>
      <c r="LUD37" s="1277"/>
      <c r="LUE37" s="1278"/>
      <c r="LUF37" s="1279"/>
      <c r="LUG37" s="1278"/>
      <c r="LUH37" s="1278"/>
      <c r="LUI37" s="1278"/>
      <c r="LUJ37" s="1278"/>
      <c r="LUK37" s="1280"/>
      <c r="LUL37" s="1281"/>
      <c r="LUM37" s="1024"/>
      <c r="LUN37" s="1277"/>
      <c r="LUO37" s="1278"/>
      <c r="LUP37" s="1279"/>
      <c r="LUQ37" s="1278"/>
      <c r="LUR37" s="1278"/>
      <c r="LUS37" s="1278"/>
      <c r="LUT37" s="1278"/>
      <c r="LUU37" s="1280"/>
      <c r="LUV37" s="1281"/>
      <c r="LUW37" s="1024"/>
      <c r="LUX37" s="1277"/>
      <c r="LUY37" s="1278"/>
      <c r="LUZ37" s="1279"/>
      <c r="LVA37" s="1278"/>
      <c r="LVB37" s="1278"/>
      <c r="LVC37" s="1278"/>
      <c r="LVD37" s="1278"/>
      <c r="LVE37" s="1280"/>
      <c r="LVF37" s="1281"/>
      <c r="LVG37" s="1024"/>
      <c r="LVH37" s="1277"/>
      <c r="LVI37" s="1278"/>
      <c r="LVJ37" s="1279"/>
      <c r="LVK37" s="1278"/>
      <c r="LVL37" s="1278"/>
      <c r="LVM37" s="1278"/>
      <c r="LVN37" s="1278"/>
      <c r="LVO37" s="1280"/>
      <c r="LVP37" s="1281"/>
      <c r="LVQ37" s="1024"/>
      <c r="LVR37" s="1277"/>
      <c r="LVS37" s="1278"/>
      <c r="LVT37" s="1279"/>
      <c r="LVU37" s="1278"/>
      <c r="LVV37" s="1278"/>
      <c r="LVW37" s="1278"/>
      <c r="LVX37" s="1278"/>
      <c r="LVY37" s="1280"/>
      <c r="LVZ37" s="1281"/>
      <c r="LWA37" s="1024"/>
      <c r="LWB37" s="1277"/>
      <c r="LWC37" s="1278"/>
      <c r="LWD37" s="1279"/>
      <c r="LWE37" s="1278"/>
      <c r="LWF37" s="1278"/>
      <c r="LWG37" s="1278"/>
      <c r="LWH37" s="1278"/>
      <c r="LWI37" s="1280"/>
      <c r="LWJ37" s="1281"/>
      <c r="LWK37" s="1024"/>
      <c r="LWL37" s="1277"/>
      <c r="LWM37" s="1278"/>
      <c r="LWN37" s="1279"/>
      <c r="LWO37" s="1278"/>
      <c r="LWP37" s="1278"/>
      <c r="LWQ37" s="1278"/>
      <c r="LWR37" s="1278"/>
      <c r="LWS37" s="1280"/>
      <c r="LWT37" s="1281"/>
      <c r="LWU37" s="1024"/>
      <c r="LWV37" s="1277"/>
      <c r="LWW37" s="1278"/>
      <c r="LWX37" s="1279"/>
      <c r="LWY37" s="1278"/>
      <c r="LWZ37" s="1278"/>
      <c r="LXA37" s="1278"/>
      <c r="LXB37" s="1278"/>
      <c r="LXC37" s="1280"/>
      <c r="LXD37" s="1281"/>
      <c r="LXE37" s="1024"/>
      <c r="LXF37" s="1277"/>
      <c r="LXG37" s="1278"/>
      <c r="LXH37" s="1279"/>
      <c r="LXI37" s="1278"/>
      <c r="LXJ37" s="1278"/>
      <c r="LXK37" s="1278"/>
      <c r="LXL37" s="1278"/>
      <c r="LXM37" s="1280"/>
      <c r="LXN37" s="1281"/>
      <c r="LXO37" s="1024"/>
      <c r="LXP37" s="1277"/>
      <c r="LXQ37" s="1278"/>
      <c r="LXR37" s="1279"/>
      <c r="LXS37" s="1278"/>
      <c r="LXT37" s="1278"/>
      <c r="LXU37" s="1278"/>
      <c r="LXV37" s="1278"/>
      <c r="LXW37" s="1280"/>
      <c r="LXX37" s="1281"/>
      <c r="LXY37" s="1024"/>
      <c r="LXZ37" s="1277"/>
      <c r="LYA37" s="1278"/>
      <c r="LYB37" s="1279"/>
      <c r="LYC37" s="1278"/>
      <c r="LYD37" s="1278"/>
      <c r="LYE37" s="1278"/>
      <c r="LYF37" s="1278"/>
      <c r="LYG37" s="1280"/>
      <c r="LYH37" s="1281"/>
      <c r="LYI37" s="1024"/>
      <c r="LYJ37" s="1277"/>
      <c r="LYK37" s="1278"/>
      <c r="LYL37" s="1279"/>
      <c r="LYM37" s="1278"/>
      <c r="LYN37" s="1278"/>
      <c r="LYO37" s="1278"/>
      <c r="LYP37" s="1278"/>
      <c r="LYQ37" s="1280"/>
      <c r="LYR37" s="1281"/>
      <c r="LYS37" s="1024"/>
      <c r="LYT37" s="1277"/>
      <c r="LYU37" s="1278"/>
      <c r="LYV37" s="1279"/>
      <c r="LYW37" s="1278"/>
      <c r="LYX37" s="1278"/>
      <c r="LYY37" s="1278"/>
      <c r="LYZ37" s="1278"/>
      <c r="LZA37" s="1280"/>
      <c r="LZB37" s="1281"/>
      <c r="LZC37" s="1024"/>
      <c r="LZD37" s="1277"/>
      <c r="LZE37" s="1278"/>
      <c r="LZF37" s="1279"/>
      <c r="LZG37" s="1278"/>
      <c r="LZH37" s="1278"/>
      <c r="LZI37" s="1278"/>
      <c r="LZJ37" s="1278"/>
      <c r="LZK37" s="1280"/>
      <c r="LZL37" s="1281"/>
      <c r="LZM37" s="1024"/>
      <c r="LZN37" s="1277"/>
      <c r="LZO37" s="1278"/>
      <c r="LZP37" s="1279"/>
      <c r="LZQ37" s="1278"/>
      <c r="LZR37" s="1278"/>
      <c r="LZS37" s="1278"/>
      <c r="LZT37" s="1278"/>
      <c r="LZU37" s="1280"/>
      <c r="LZV37" s="1281"/>
      <c r="LZW37" s="1024"/>
      <c r="LZX37" s="1277"/>
      <c r="LZY37" s="1278"/>
      <c r="LZZ37" s="1279"/>
      <c r="MAA37" s="1278"/>
      <c r="MAB37" s="1278"/>
      <c r="MAC37" s="1278"/>
      <c r="MAD37" s="1278"/>
      <c r="MAE37" s="1280"/>
      <c r="MAF37" s="1281"/>
      <c r="MAG37" s="1024"/>
      <c r="MAH37" s="1277"/>
      <c r="MAI37" s="1278"/>
      <c r="MAJ37" s="1279"/>
      <c r="MAK37" s="1278"/>
      <c r="MAL37" s="1278"/>
      <c r="MAM37" s="1278"/>
      <c r="MAN37" s="1278"/>
      <c r="MAO37" s="1280"/>
      <c r="MAP37" s="1281"/>
      <c r="MAQ37" s="1024"/>
      <c r="MAR37" s="1277"/>
      <c r="MAS37" s="1278"/>
      <c r="MAT37" s="1279"/>
      <c r="MAU37" s="1278"/>
      <c r="MAV37" s="1278"/>
      <c r="MAW37" s="1278"/>
      <c r="MAX37" s="1278"/>
      <c r="MAY37" s="1280"/>
      <c r="MAZ37" s="1281"/>
      <c r="MBA37" s="1024"/>
      <c r="MBB37" s="1277"/>
      <c r="MBC37" s="1278"/>
      <c r="MBD37" s="1279"/>
      <c r="MBE37" s="1278"/>
      <c r="MBF37" s="1278"/>
      <c r="MBG37" s="1278"/>
      <c r="MBH37" s="1278"/>
      <c r="MBI37" s="1280"/>
      <c r="MBJ37" s="1281"/>
      <c r="MBK37" s="1024"/>
      <c r="MBL37" s="1277"/>
      <c r="MBM37" s="1278"/>
      <c r="MBN37" s="1279"/>
      <c r="MBO37" s="1278"/>
      <c r="MBP37" s="1278"/>
      <c r="MBQ37" s="1278"/>
      <c r="MBR37" s="1278"/>
      <c r="MBS37" s="1280"/>
      <c r="MBT37" s="1281"/>
      <c r="MBU37" s="1024"/>
      <c r="MBV37" s="1277"/>
      <c r="MBW37" s="1278"/>
      <c r="MBX37" s="1279"/>
      <c r="MBY37" s="1278"/>
      <c r="MBZ37" s="1278"/>
      <c r="MCA37" s="1278"/>
      <c r="MCB37" s="1278"/>
      <c r="MCC37" s="1280"/>
      <c r="MCD37" s="1281"/>
      <c r="MCE37" s="1024"/>
      <c r="MCF37" s="1277"/>
      <c r="MCG37" s="1278"/>
      <c r="MCH37" s="1279"/>
      <c r="MCI37" s="1278"/>
      <c r="MCJ37" s="1278"/>
      <c r="MCK37" s="1278"/>
      <c r="MCL37" s="1278"/>
      <c r="MCM37" s="1280"/>
      <c r="MCN37" s="1281"/>
      <c r="MCO37" s="1024"/>
      <c r="MCP37" s="1277"/>
      <c r="MCQ37" s="1278"/>
      <c r="MCR37" s="1279"/>
      <c r="MCS37" s="1278"/>
      <c r="MCT37" s="1278"/>
      <c r="MCU37" s="1278"/>
      <c r="MCV37" s="1278"/>
      <c r="MCW37" s="1280"/>
      <c r="MCX37" s="1281"/>
      <c r="MCY37" s="1024"/>
      <c r="MCZ37" s="1277"/>
      <c r="MDA37" s="1278"/>
      <c r="MDB37" s="1279"/>
      <c r="MDC37" s="1278"/>
      <c r="MDD37" s="1278"/>
      <c r="MDE37" s="1278"/>
      <c r="MDF37" s="1278"/>
      <c r="MDG37" s="1280"/>
      <c r="MDH37" s="1281"/>
      <c r="MDI37" s="1024"/>
      <c r="MDJ37" s="1277"/>
      <c r="MDK37" s="1278"/>
      <c r="MDL37" s="1279"/>
      <c r="MDM37" s="1278"/>
      <c r="MDN37" s="1278"/>
      <c r="MDO37" s="1278"/>
      <c r="MDP37" s="1278"/>
      <c r="MDQ37" s="1280"/>
      <c r="MDR37" s="1281"/>
      <c r="MDS37" s="1024"/>
      <c r="MDT37" s="1277"/>
      <c r="MDU37" s="1278"/>
      <c r="MDV37" s="1279"/>
      <c r="MDW37" s="1278"/>
      <c r="MDX37" s="1278"/>
      <c r="MDY37" s="1278"/>
      <c r="MDZ37" s="1278"/>
      <c r="MEA37" s="1280"/>
      <c r="MEB37" s="1281"/>
      <c r="MEC37" s="1024"/>
      <c r="MED37" s="1277"/>
      <c r="MEE37" s="1278"/>
      <c r="MEF37" s="1279"/>
      <c r="MEG37" s="1278"/>
      <c r="MEH37" s="1278"/>
      <c r="MEI37" s="1278"/>
      <c r="MEJ37" s="1278"/>
      <c r="MEK37" s="1280"/>
      <c r="MEL37" s="1281"/>
      <c r="MEM37" s="1024"/>
      <c r="MEN37" s="1277"/>
      <c r="MEO37" s="1278"/>
      <c r="MEP37" s="1279"/>
      <c r="MEQ37" s="1278"/>
      <c r="MER37" s="1278"/>
      <c r="MES37" s="1278"/>
      <c r="MET37" s="1278"/>
      <c r="MEU37" s="1280"/>
      <c r="MEV37" s="1281"/>
      <c r="MEW37" s="1024"/>
      <c r="MEX37" s="1277"/>
      <c r="MEY37" s="1278"/>
      <c r="MEZ37" s="1279"/>
      <c r="MFA37" s="1278"/>
      <c r="MFB37" s="1278"/>
      <c r="MFC37" s="1278"/>
      <c r="MFD37" s="1278"/>
      <c r="MFE37" s="1280"/>
      <c r="MFF37" s="1281"/>
      <c r="MFG37" s="1024"/>
      <c r="MFH37" s="1277"/>
      <c r="MFI37" s="1278"/>
      <c r="MFJ37" s="1279"/>
      <c r="MFK37" s="1278"/>
      <c r="MFL37" s="1278"/>
      <c r="MFM37" s="1278"/>
      <c r="MFN37" s="1278"/>
      <c r="MFO37" s="1280"/>
      <c r="MFP37" s="1281"/>
      <c r="MFQ37" s="1024"/>
      <c r="MFR37" s="1277"/>
      <c r="MFS37" s="1278"/>
      <c r="MFT37" s="1279"/>
      <c r="MFU37" s="1278"/>
      <c r="MFV37" s="1278"/>
      <c r="MFW37" s="1278"/>
      <c r="MFX37" s="1278"/>
      <c r="MFY37" s="1280"/>
      <c r="MFZ37" s="1281"/>
      <c r="MGA37" s="1024"/>
      <c r="MGB37" s="1277"/>
      <c r="MGC37" s="1278"/>
      <c r="MGD37" s="1279"/>
      <c r="MGE37" s="1278"/>
      <c r="MGF37" s="1278"/>
      <c r="MGG37" s="1278"/>
      <c r="MGH37" s="1278"/>
      <c r="MGI37" s="1280"/>
      <c r="MGJ37" s="1281"/>
      <c r="MGK37" s="1024"/>
      <c r="MGL37" s="1277"/>
      <c r="MGM37" s="1278"/>
      <c r="MGN37" s="1279"/>
      <c r="MGO37" s="1278"/>
      <c r="MGP37" s="1278"/>
      <c r="MGQ37" s="1278"/>
      <c r="MGR37" s="1278"/>
      <c r="MGS37" s="1280"/>
      <c r="MGT37" s="1281"/>
      <c r="MGU37" s="1024"/>
      <c r="MGV37" s="1277"/>
      <c r="MGW37" s="1278"/>
      <c r="MGX37" s="1279"/>
      <c r="MGY37" s="1278"/>
      <c r="MGZ37" s="1278"/>
      <c r="MHA37" s="1278"/>
      <c r="MHB37" s="1278"/>
      <c r="MHC37" s="1280"/>
      <c r="MHD37" s="1281"/>
      <c r="MHE37" s="1024"/>
      <c r="MHF37" s="1277"/>
      <c r="MHG37" s="1278"/>
      <c r="MHH37" s="1279"/>
      <c r="MHI37" s="1278"/>
      <c r="MHJ37" s="1278"/>
      <c r="MHK37" s="1278"/>
      <c r="MHL37" s="1278"/>
      <c r="MHM37" s="1280"/>
      <c r="MHN37" s="1281"/>
      <c r="MHO37" s="1024"/>
      <c r="MHP37" s="1277"/>
      <c r="MHQ37" s="1278"/>
      <c r="MHR37" s="1279"/>
      <c r="MHS37" s="1278"/>
      <c r="MHT37" s="1278"/>
      <c r="MHU37" s="1278"/>
      <c r="MHV37" s="1278"/>
      <c r="MHW37" s="1280"/>
      <c r="MHX37" s="1281"/>
      <c r="MHY37" s="1024"/>
      <c r="MHZ37" s="1277"/>
      <c r="MIA37" s="1278"/>
      <c r="MIB37" s="1279"/>
      <c r="MIC37" s="1278"/>
      <c r="MID37" s="1278"/>
      <c r="MIE37" s="1278"/>
      <c r="MIF37" s="1278"/>
      <c r="MIG37" s="1280"/>
      <c r="MIH37" s="1281"/>
      <c r="MII37" s="1024"/>
      <c r="MIJ37" s="1277"/>
      <c r="MIK37" s="1278"/>
      <c r="MIL37" s="1279"/>
      <c r="MIM37" s="1278"/>
      <c r="MIN37" s="1278"/>
      <c r="MIO37" s="1278"/>
      <c r="MIP37" s="1278"/>
      <c r="MIQ37" s="1280"/>
      <c r="MIR37" s="1281"/>
      <c r="MIS37" s="1024"/>
      <c r="MIT37" s="1277"/>
      <c r="MIU37" s="1278"/>
      <c r="MIV37" s="1279"/>
      <c r="MIW37" s="1278"/>
      <c r="MIX37" s="1278"/>
      <c r="MIY37" s="1278"/>
      <c r="MIZ37" s="1278"/>
      <c r="MJA37" s="1280"/>
      <c r="MJB37" s="1281"/>
      <c r="MJC37" s="1024"/>
      <c r="MJD37" s="1277"/>
      <c r="MJE37" s="1278"/>
      <c r="MJF37" s="1279"/>
      <c r="MJG37" s="1278"/>
      <c r="MJH37" s="1278"/>
      <c r="MJI37" s="1278"/>
      <c r="MJJ37" s="1278"/>
      <c r="MJK37" s="1280"/>
      <c r="MJL37" s="1281"/>
      <c r="MJM37" s="1024"/>
      <c r="MJN37" s="1277"/>
      <c r="MJO37" s="1278"/>
      <c r="MJP37" s="1279"/>
      <c r="MJQ37" s="1278"/>
      <c r="MJR37" s="1278"/>
      <c r="MJS37" s="1278"/>
      <c r="MJT37" s="1278"/>
      <c r="MJU37" s="1280"/>
      <c r="MJV37" s="1281"/>
      <c r="MJW37" s="1024"/>
      <c r="MJX37" s="1277"/>
      <c r="MJY37" s="1278"/>
      <c r="MJZ37" s="1279"/>
      <c r="MKA37" s="1278"/>
      <c r="MKB37" s="1278"/>
      <c r="MKC37" s="1278"/>
      <c r="MKD37" s="1278"/>
      <c r="MKE37" s="1280"/>
      <c r="MKF37" s="1281"/>
      <c r="MKG37" s="1024"/>
      <c r="MKH37" s="1277"/>
      <c r="MKI37" s="1278"/>
      <c r="MKJ37" s="1279"/>
      <c r="MKK37" s="1278"/>
      <c r="MKL37" s="1278"/>
      <c r="MKM37" s="1278"/>
      <c r="MKN37" s="1278"/>
      <c r="MKO37" s="1280"/>
      <c r="MKP37" s="1281"/>
      <c r="MKQ37" s="1024"/>
      <c r="MKR37" s="1277"/>
      <c r="MKS37" s="1278"/>
      <c r="MKT37" s="1279"/>
      <c r="MKU37" s="1278"/>
      <c r="MKV37" s="1278"/>
      <c r="MKW37" s="1278"/>
      <c r="MKX37" s="1278"/>
      <c r="MKY37" s="1280"/>
      <c r="MKZ37" s="1281"/>
      <c r="MLA37" s="1024"/>
      <c r="MLB37" s="1277"/>
      <c r="MLC37" s="1278"/>
      <c r="MLD37" s="1279"/>
      <c r="MLE37" s="1278"/>
      <c r="MLF37" s="1278"/>
      <c r="MLG37" s="1278"/>
      <c r="MLH37" s="1278"/>
      <c r="MLI37" s="1280"/>
      <c r="MLJ37" s="1281"/>
      <c r="MLK37" s="1024"/>
      <c r="MLL37" s="1277"/>
      <c r="MLM37" s="1278"/>
      <c r="MLN37" s="1279"/>
      <c r="MLO37" s="1278"/>
      <c r="MLP37" s="1278"/>
      <c r="MLQ37" s="1278"/>
      <c r="MLR37" s="1278"/>
      <c r="MLS37" s="1280"/>
      <c r="MLT37" s="1281"/>
      <c r="MLU37" s="1024"/>
      <c r="MLV37" s="1277"/>
      <c r="MLW37" s="1278"/>
      <c r="MLX37" s="1279"/>
      <c r="MLY37" s="1278"/>
      <c r="MLZ37" s="1278"/>
      <c r="MMA37" s="1278"/>
      <c r="MMB37" s="1278"/>
      <c r="MMC37" s="1280"/>
      <c r="MMD37" s="1281"/>
      <c r="MME37" s="1024"/>
      <c r="MMF37" s="1277"/>
      <c r="MMG37" s="1278"/>
      <c r="MMH37" s="1279"/>
      <c r="MMI37" s="1278"/>
      <c r="MMJ37" s="1278"/>
      <c r="MMK37" s="1278"/>
      <c r="MML37" s="1278"/>
      <c r="MMM37" s="1280"/>
      <c r="MMN37" s="1281"/>
      <c r="MMO37" s="1024"/>
      <c r="MMP37" s="1277"/>
      <c r="MMQ37" s="1278"/>
      <c r="MMR37" s="1279"/>
      <c r="MMS37" s="1278"/>
      <c r="MMT37" s="1278"/>
      <c r="MMU37" s="1278"/>
      <c r="MMV37" s="1278"/>
      <c r="MMW37" s="1280"/>
      <c r="MMX37" s="1281"/>
      <c r="MMY37" s="1024"/>
      <c r="MMZ37" s="1277"/>
      <c r="MNA37" s="1278"/>
      <c r="MNB37" s="1279"/>
      <c r="MNC37" s="1278"/>
      <c r="MND37" s="1278"/>
      <c r="MNE37" s="1278"/>
      <c r="MNF37" s="1278"/>
      <c r="MNG37" s="1280"/>
      <c r="MNH37" s="1281"/>
      <c r="MNI37" s="1024"/>
      <c r="MNJ37" s="1277"/>
      <c r="MNK37" s="1278"/>
      <c r="MNL37" s="1279"/>
      <c r="MNM37" s="1278"/>
      <c r="MNN37" s="1278"/>
      <c r="MNO37" s="1278"/>
      <c r="MNP37" s="1278"/>
      <c r="MNQ37" s="1280"/>
      <c r="MNR37" s="1281"/>
      <c r="MNS37" s="1024"/>
      <c r="MNT37" s="1277"/>
      <c r="MNU37" s="1278"/>
      <c r="MNV37" s="1279"/>
      <c r="MNW37" s="1278"/>
      <c r="MNX37" s="1278"/>
      <c r="MNY37" s="1278"/>
      <c r="MNZ37" s="1278"/>
      <c r="MOA37" s="1280"/>
      <c r="MOB37" s="1281"/>
      <c r="MOC37" s="1024"/>
      <c r="MOD37" s="1277"/>
      <c r="MOE37" s="1278"/>
      <c r="MOF37" s="1279"/>
      <c r="MOG37" s="1278"/>
      <c r="MOH37" s="1278"/>
      <c r="MOI37" s="1278"/>
      <c r="MOJ37" s="1278"/>
      <c r="MOK37" s="1280"/>
      <c r="MOL37" s="1281"/>
      <c r="MOM37" s="1024"/>
      <c r="MON37" s="1277"/>
      <c r="MOO37" s="1278"/>
      <c r="MOP37" s="1279"/>
      <c r="MOQ37" s="1278"/>
      <c r="MOR37" s="1278"/>
      <c r="MOS37" s="1278"/>
      <c r="MOT37" s="1278"/>
      <c r="MOU37" s="1280"/>
      <c r="MOV37" s="1281"/>
      <c r="MOW37" s="1024"/>
      <c r="MOX37" s="1277"/>
      <c r="MOY37" s="1278"/>
      <c r="MOZ37" s="1279"/>
      <c r="MPA37" s="1278"/>
      <c r="MPB37" s="1278"/>
      <c r="MPC37" s="1278"/>
      <c r="MPD37" s="1278"/>
      <c r="MPE37" s="1280"/>
      <c r="MPF37" s="1281"/>
      <c r="MPG37" s="1024"/>
      <c r="MPH37" s="1277"/>
      <c r="MPI37" s="1278"/>
      <c r="MPJ37" s="1279"/>
      <c r="MPK37" s="1278"/>
      <c r="MPL37" s="1278"/>
      <c r="MPM37" s="1278"/>
      <c r="MPN37" s="1278"/>
      <c r="MPO37" s="1280"/>
      <c r="MPP37" s="1281"/>
      <c r="MPQ37" s="1024"/>
      <c r="MPR37" s="1277"/>
      <c r="MPS37" s="1278"/>
      <c r="MPT37" s="1279"/>
      <c r="MPU37" s="1278"/>
      <c r="MPV37" s="1278"/>
      <c r="MPW37" s="1278"/>
      <c r="MPX37" s="1278"/>
      <c r="MPY37" s="1280"/>
      <c r="MPZ37" s="1281"/>
      <c r="MQA37" s="1024"/>
      <c r="MQB37" s="1277"/>
      <c r="MQC37" s="1278"/>
      <c r="MQD37" s="1279"/>
      <c r="MQE37" s="1278"/>
      <c r="MQF37" s="1278"/>
      <c r="MQG37" s="1278"/>
      <c r="MQH37" s="1278"/>
      <c r="MQI37" s="1280"/>
      <c r="MQJ37" s="1281"/>
      <c r="MQK37" s="1024"/>
      <c r="MQL37" s="1277"/>
      <c r="MQM37" s="1278"/>
      <c r="MQN37" s="1279"/>
      <c r="MQO37" s="1278"/>
      <c r="MQP37" s="1278"/>
      <c r="MQQ37" s="1278"/>
      <c r="MQR37" s="1278"/>
      <c r="MQS37" s="1280"/>
      <c r="MQT37" s="1281"/>
      <c r="MQU37" s="1024"/>
      <c r="MQV37" s="1277"/>
      <c r="MQW37" s="1278"/>
      <c r="MQX37" s="1279"/>
      <c r="MQY37" s="1278"/>
      <c r="MQZ37" s="1278"/>
      <c r="MRA37" s="1278"/>
      <c r="MRB37" s="1278"/>
      <c r="MRC37" s="1280"/>
      <c r="MRD37" s="1281"/>
      <c r="MRE37" s="1024"/>
      <c r="MRF37" s="1277"/>
      <c r="MRG37" s="1278"/>
      <c r="MRH37" s="1279"/>
      <c r="MRI37" s="1278"/>
      <c r="MRJ37" s="1278"/>
      <c r="MRK37" s="1278"/>
      <c r="MRL37" s="1278"/>
      <c r="MRM37" s="1280"/>
      <c r="MRN37" s="1281"/>
      <c r="MRO37" s="1024"/>
      <c r="MRP37" s="1277"/>
      <c r="MRQ37" s="1278"/>
      <c r="MRR37" s="1279"/>
      <c r="MRS37" s="1278"/>
      <c r="MRT37" s="1278"/>
      <c r="MRU37" s="1278"/>
      <c r="MRV37" s="1278"/>
      <c r="MRW37" s="1280"/>
      <c r="MRX37" s="1281"/>
      <c r="MRY37" s="1024"/>
      <c r="MRZ37" s="1277"/>
      <c r="MSA37" s="1278"/>
      <c r="MSB37" s="1279"/>
      <c r="MSC37" s="1278"/>
      <c r="MSD37" s="1278"/>
      <c r="MSE37" s="1278"/>
      <c r="MSF37" s="1278"/>
      <c r="MSG37" s="1280"/>
      <c r="MSH37" s="1281"/>
      <c r="MSI37" s="1024"/>
      <c r="MSJ37" s="1277"/>
      <c r="MSK37" s="1278"/>
      <c r="MSL37" s="1279"/>
      <c r="MSM37" s="1278"/>
      <c r="MSN37" s="1278"/>
      <c r="MSO37" s="1278"/>
      <c r="MSP37" s="1278"/>
      <c r="MSQ37" s="1280"/>
      <c r="MSR37" s="1281"/>
      <c r="MSS37" s="1024"/>
      <c r="MST37" s="1277"/>
      <c r="MSU37" s="1278"/>
      <c r="MSV37" s="1279"/>
      <c r="MSW37" s="1278"/>
      <c r="MSX37" s="1278"/>
      <c r="MSY37" s="1278"/>
      <c r="MSZ37" s="1278"/>
      <c r="MTA37" s="1280"/>
      <c r="MTB37" s="1281"/>
      <c r="MTC37" s="1024"/>
      <c r="MTD37" s="1277"/>
      <c r="MTE37" s="1278"/>
      <c r="MTF37" s="1279"/>
      <c r="MTG37" s="1278"/>
      <c r="MTH37" s="1278"/>
      <c r="MTI37" s="1278"/>
      <c r="MTJ37" s="1278"/>
      <c r="MTK37" s="1280"/>
      <c r="MTL37" s="1281"/>
      <c r="MTM37" s="1024"/>
      <c r="MTN37" s="1277"/>
      <c r="MTO37" s="1278"/>
      <c r="MTP37" s="1279"/>
      <c r="MTQ37" s="1278"/>
      <c r="MTR37" s="1278"/>
      <c r="MTS37" s="1278"/>
      <c r="MTT37" s="1278"/>
      <c r="MTU37" s="1280"/>
      <c r="MTV37" s="1281"/>
      <c r="MTW37" s="1024"/>
      <c r="MTX37" s="1277"/>
      <c r="MTY37" s="1278"/>
      <c r="MTZ37" s="1279"/>
      <c r="MUA37" s="1278"/>
      <c r="MUB37" s="1278"/>
      <c r="MUC37" s="1278"/>
      <c r="MUD37" s="1278"/>
      <c r="MUE37" s="1280"/>
      <c r="MUF37" s="1281"/>
      <c r="MUG37" s="1024"/>
      <c r="MUH37" s="1277"/>
      <c r="MUI37" s="1278"/>
      <c r="MUJ37" s="1279"/>
      <c r="MUK37" s="1278"/>
      <c r="MUL37" s="1278"/>
      <c r="MUM37" s="1278"/>
      <c r="MUN37" s="1278"/>
      <c r="MUO37" s="1280"/>
      <c r="MUP37" s="1281"/>
      <c r="MUQ37" s="1024"/>
      <c r="MUR37" s="1277"/>
      <c r="MUS37" s="1278"/>
      <c r="MUT37" s="1279"/>
      <c r="MUU37" s="1278"/>
      <c r="MUV37" s="1278"/>
      <c r="MUW37" s="1278"/>
      <c r="MUX37" s="1278"/>
      <c r="MUY37" s="1280"/>
      <c r="MUZ37" s="1281"/>
      <c r="MVA37" s="1024"/>
      <c r="MVB37" s="1277"/>
      <c r="MVC37" s="1278"/>
      <c r="MVD37" s="1279"/>
      <c r="MVE37" s="1278"/>
      <c r="MVF37" s="1278"/>
      <c r="MVG37" s="1278"/>
      <c r="MVH37" s="1278"/>
      <c r="MVI37" s="1280"/>
      <c r="MVJ37" s="1281"/>
      <c r="MVK37" s="1024"/>
      <c r="MVL37" s="1277"/>
      <c r="MVM37" s="1278"/>
      <c r="MVN37" s="1279"/>
      <c r="MVO37" s="1278"/>
      <c r="MVP37" s="1278"/>
      <c r="MVQ37" s="1278"/>
      <c r="MVR37" s="1278"/>
      <c r="MVS37" s="1280"/>
      <c r="MVT37" s="1281"/>
      <c r="MVU37" s="1024"/>
      <c r="MVV37" s="1277"/>
      <c r="MVW37" s="1278"/>
      <c r="MVX37" s="1279"/>
      <c r="MVY37" s="1278"/>
      <c r="MVZ37" s="1278"/>
      <c r="MWA37" s="1278"/>
      <c r="MWB37" s="1278"/>
      <c r="MWC37" s="1280"/>
      <c r="MWD37" s="1281"/>
      <c r="MWE37" s="1024"/>
      <c r="MWF37" s="1277"/>
      <c r="MWG37" s="1278"/>
      <c r="MWH37" s="1279"/>
      <c r="MWI37" s="1278"/>
      <c r="MWJ37" s="1278"/>
      <c r="MWK37" s="1278"/>
      <c r="MWL37" s="1278"/>
      <c r="MWM37" s="1280"/>
      <c r="MWN37" s="1281"/>
      <c r="MWO37" s="1024"/>
      <c r="MWP37" s="1277"/>
      <c r="MWQ37" s="1278"/>
      <c r="MWR37" s="1279"/>
      <c r="MWS37" s="1278"/>
      <c r="MWT37" s="1278"/>
      <c r="MWU37" s="1278"/>
      <c r="MWV37" s="1278"/>
      <c r="MWW37" s="1280"/>
      <c r="MWX37" s="1281"/>
      <c r="MWY37" s="1024"/>
      <c r="MWZ37" s="1277"/>
      <c r="MXA37" s="1278"/>
      <c r="MXB37" s="1279"/>
      <c r="MXC37" s="1278"/>
      <c r="MXD37" s="1278"/>
      <c r="MXE37" s="1278"/>
      <c r="MXF37" s="1278"/>
      <c r="MXG37" s="1280"/>
      <c r="MXH37" s="1281"/>
      <c r="MXI37" s="1024"/>
      <c r="MXJ37" s="1277"/>
      <c r="MXK37" s="1278"/>
      <c r="MXL37" s="1279"/>
      <c r="MXM37" s="1278"/>
      <c r="MXN37" s="1278"/>
      <c r="MXO37" s="1278"/>
      <c r="MXP37" s="1278"/>
      <c r="MXQ37" s="1280"/>
      <c r="MXR37" s="1281"/>
      <c r="MXS37" s="1024"/>
      <c r="MXT37" s="1277"/>
      <c r="MXU37" s="1278"/>
      <c r="MXV37" s="1279"/>
      <c r="MXW37" s="1278"/>
      <c r="MXX37" s="1278"/>
      <c r="MXY37" s="1278"/>
      <c r="MXZ37" s="1278"/>
      <c r="MYA37" s="1280"/>
      <c r="MYB37" s="1281"/>
      <c r="MYC37" s="1024"/>
      <c r="MYD37" s="1277"/>
      <c r="MYE37" s="1278"/>
      <c r="MYF37" s="1279"/>
      <c r="MYG37" s="1278"/>
      <c r="MYH37" s="1278"/>
      <c r="MYI37" s="1278"/>
      <c r="MYJ37" s="1278"/>
      <c r="MYK37" s="1280"/>
      <c r="MYL37" s="1281"/>
      <c r="MYM37" s="1024"/>
      <c r="MYN37" s="1277"/>
      <c r="MYO37" s="1278"/>
      <c r="MYP37" s="1279"/>
      <c r="MYQ37" s="1278"/>
      <c r="MYR37" s="1278"/>
      <c r="MYS37" s="1278"/>
      <c r="MYT37" s="1278"/>
      <c r="MYU37" s="1280"/>
      <c r="MYV37" s="1281"/>
      <c r="MYW37" s="1024"/>
      <c r="MYX37" s="1277"/>
      <c r="MYY37" s="1278"/>
      <c r="MYZ37" s="1279"/>
      <c r="MZA37" s="1278"/>
      <c r="MZB37" s="1278"/>
      <c r="MZC37" s="1278"/>
      <c r="MZD37" s="1278"/>
      <c r="MZE37" s="1280"/>
      <c r="MZF37" s="1281"/>
      <c r="MZG37" s="1024"/>
      <c r="MZH37" s="1277"/>
      <c r="MZI37" s="1278"/>
      <c r="MZJ37" s="1279"/>
      <c r="MZK37" s="1278"/>
      <c r="MZL37" s="1278"/>
      <c r="MZM37" s="1278"/>
      <c r="MZN37" s="1278"/>
      <c r="MZO37" s="1280"/>
      <c r="MZP37" s="1281"/>
      <c r="MZQ37" s="1024"/>
      <c r="MZR37" s="1277"/>
      <c r="MZS37" s="1278"/>
      <c r="MZT37" s="1279"/>
      <c r="MZU37" s="1278"/>
      <c r="MZV37" s="1278"/>
      <c r="MZW37" s="1278"/>
      <c r="MZX37" s="1278"/>
      <c r="MZY37" s="1280"/>
      <c r="MZZ37" s="1281"/>
      <c r="NAA37" s="1024"/>
      <c r="NAB37" s="1277"/>
      <c r="NAC37" s="1278"/>
      <c r="NAD37" s="1279"/>
      <c r="NAE37" s="1278"/>
      <c r="NAF37" s="1278"/>
      <c r="NAG37" s="1278"/>
      <c r="NAH37" s="1278"/>
      <c r="NAI37" s="1280"/>
      <c r="NAJ37" s="1281"/>
      <c r="NAK37" s="1024"/>
      <c r="NAL37" s="1277"/>
      <c r="NAM37" s="1278"/>
      <c r="NAN37" s="1279"/>
      <c r="NAO37" s="1278"/>
      <c r="NAP37" s="1278"/>
      <c r="NAQ37" s="1278"/>
      <c r="NAR37" s="1278"/>
      <c r="NAS37" s="1280"/>
      <c r="NAT37" s="1281"/>
      <c r="NAU37" s="1024"/>
      <c r="NAV37" s="1277"/>
      <c r="NAW37" s="1278"/>
      <c r="NAX37" s="1279"/>
      <c r="NAY37" s="1278"/>
      <c r="NAZ37" s="1278"/>
      <c r="NBA37" s="1278"/>
      <c r="NBB37" s="1278"/>
      <c r="NBC37" s="1280"/>
      <c r="NBD37" s="1281"/>
      <c r="NBE37" s="1024"/>
      <c r="NBF37" s="1277"/>
      <c r="NBG37" s="1278"/>
      <c r="NBH37" s="1279"/>
      <c r="NBI37" s="1278"/>
      <c r="NBJ37" s="1278"/>
      <c r="NBK37" s="1278"/>
      <c r="NBL37" s="1278"/>
      <c r="NBM37" s="1280"/>
      <c r="NBN37" s="1281"/>
      <c r="NBO37" s="1024"/>
      <c r="NBP37" s="1277"/>
      <c r="NBQ37" s="1278"/>
      <c r="NBR37" s="1279"/>
      <c r="NBS37" s="1278"/>
      <c r="NBT37" s="1278"/>
      <c r="NBU37" s="1278"/>
      <c r="NBV37" s="1278"/>
      <c r="NBW37" s="1280"/>
      <c r="NBX37" s="1281"/>
      <c r="NBY37" s="1024"/>
      <c r="NBZ37" s="1277"/>
      <c r="NCA37" s="1278"/>
      <c r="NCB37" s="1279"/>
      <c r="NCC37" s="1278"/>
      <c r="NCD37" s="1278"/>
      <c r="NCE37" s="1278"/>
      <c r="NCF37" s="1278"/>
      <c r="NCG37" s="1280"/>
      <c r="NCH37" s="1281"/>
      <c r="NCI37" s="1024"/>
      <c r="NCJ37" s="1277"/>
      <c r="NCK37" s="1278"/>
      <c r="NCL37" s="1279"/>
      <c r="NCM37" s="1278"/>
      <c r="NCN37" s="1278"/>
      <c r="NCO37" s="1278"/>
      <c r="NCP37" s="1278"/>
      <c r="NCQ37" s="1280"/>
      <c r="NCR37" s="1281"/>
      <c r="NCS37" s="1024"/>
      <c r="NCT37" s="1277"/>
      <c r="NCU37" s="1278"/>
      <c r="NCV37" s="1279"/>
      <c r="NCW37" s="1278"/>
      <c r="NCX37" s="1278"/>
      <c r="NCY37" s="1278"/>
      <c r="NCZ37" s="1278"/>
      <c r="NDA37" s="1280"/>
      <c r="NDB37" s="1281"/>
      <c r="NDC37" s="1024"/>
      <c r="NDD37" s="1277"/>
      <c r="NDE37" s="1278"/>
      <c r="NDF37" s="1279"/>
      <c r="NDG37" s="1278"/>
      <c r="NDH37" s="1278"/>
      <c r="NDI37" s="1278"/>
      <c r="NDJ37" s="1278"/>
      <c r="NDK37" s="1280"/>
      <c r="NDL37" s="1281"/>
      <c r="NDM37" s="1024"/>
      <c r="NDN37" s="1277"/>
      <c r="NDO37" s="1278"/>
      <c r="NDP37" s="1279"/>
      <c r="NDQ37" s="1278"/>
      <c r="NDR37" s="1278"/>
      <c r="NDS37" s="1278"/>
      <c r="NDT37" s="1278"/>
      <c r="NDU37" s="1280"/>
      <c r="NDV37" s="1281"/>
      <c r="NDW37" s="1024"/>
      <c r="NDX37" s="1277"/>
      <c r="NDY37" s="1278"/>
      <c r="NDZ37" s="1279"/>
      <c r="NEA37" s="1278"/>
      <c r="NEB37" s="1278"/>
      <c r="NEC37" s="1278"/>
      <c r="NED37" s="1278"/>
      <c r="NEE37" s="1280"/>
      <c r="NEF37" s="1281"/>
      <c r="NEG37" s="1024"/>
      <c r="NEH37" s="1277"/>
      <c r="NEI37" s="1278"/>
      <c r="NEJ37" s="1279"/>
      <c r="NEK37" s="1278"/>
      <c r="NEL37" s="1278"/>
      <c r="NEM37" s="1278"/>
      <c r="NEN37" s="1278"/>
      <c r="NEO37" s="1280"/>
      <c r="NEP37" s="1281"/>
      <c r="NEQ37" s="1024"/>
      <c r="NER37" s="1277"/>
      <c r="NES37" s="1278"/>
      <c r="NET37" s="1279"/>
      <c r="NEU37" s="1278"/>
      <c r="NEV37" s="1278"/>
      <c r="NEW37" s="1278"/>
      <c r="NEX37" s="1278"/>
      <c r="NEY37" s="1280"/>
      <c r="NEZ37" s="1281"/>
      <c r="NFA37" s="1024"/>
      <c r="NFB37" s="1277"/>
      <c r="NFC37" s="1278"/>
      <c r="NFD37" s="1279"/>
      <c r="NFE37" s="1278"/>
      <c r="NFF37" s="1278"/>
      <c r="NFG37" s="1278"/>
      <c r="NFH37" s="1278"/>
      <c r="NFI37" s="1280"/>
      <c r="NFJ37" s="1281"/>
      <c r="NFK37" s="1024"/>
      <c r="NFL37" s="1277"/>
      <c r="NFM37" s="1278"/>
      <c r="NFN37" s="1279"/>
      <c r="NFO37" s="1278"/>
      <c r="NFP37" s="1278"/>
      <c r="NFQ37" s="1278"/>
      <c r="NFR37" s="1278"/>
      <c r="NFS37" s="1280"/>
      <c r="NFT37" s="1281"/>
      <c r="NFU37" s="1024"/>
      <c r="NFV37" s="1277"/>
      <c r="NFW37" s="1278"/>
      <c r="NFX37" s="1279"/>
      <c r="NFY37" s="1278"/>
      <c r="NFZ37" s="1278"/>
      <c r="NGA37" s="1278"/>
      <c r="NGB37" s="1278"/>
      <c r="NGC37" s="1280"/>
      <c r="NGD37" s="1281"/>
      <c r="NGE37" s="1024"/>
      <c r="NGF37" s="1277"/>
      <c r="NGG37" s="1278"/>
      <c r="NGH37" s="1279"/>
      <c r="NGI37" s="1278"/>
      <c r="NGJ37" s="1278"/>
      <c r="NGK37" s="1278"/>
      <c r="NGL37" s="1278"/>
      <c r="NGM37" s="1280"/>
      <c r="NGN37" s="1281"/>
      <c r="NGO37" s="1024"/>
      <c r="NGP37" s="1277"/>
      <c r="NGQ37" s="1278"/>
      <c r="NGR37" s="1279"/>
      <c r="NGS37" s="1278"/>
      <c r="NGT37" s="1278"/>
      <c r="NGU37" s="1278"/>
      <c r="NGV37" s="1278"/>
      <c r="NGW37" s="1280"/>
      <c r="NGX37" s="1281"/>
      <c r="NGY37" s="1024"/>
      <c r="NGZ37" s="1277"/>
      <c r="NHA37" s="1278"/>
      <c r="NHB37" s="1279"/>
      <c r="NHC37" s="1278"/>
      <c r="NHD37" s="1278"/>
      <c r="NHE37" s="1278"/>
      <c r="NHF37" s="1278"/>
      <c r="NHG37" s="1280"/>
      <c r="NHH37" s="1281"/>
      <c r="NHI37" s="1024"/>
      <c r="NHJ37" s="1277"/>
      <c r="NHK37" s="1278"/>
      <c r="NHL37" s="1279"/>
      <c r="NHM37" s="1278"/>
      <c r="NHN37" s="1278"/>
      <c r="NHO37" s="1278"/>
      <c r="NHP37" s="1278"/>
      <c r="NHQ37" s="1280"/>
      <c r="NHR37" s="1281"/>
      <c r="NHS37" s="1024"/>
      <c r="NHT37" s="1277"/>
      <c r="NHU37" s="1278"/>
      <c r="NHV37" s="1279"/>
      <c r="NHW37" s="1278"/>
      <c r="NHX37" s="1278"/>
      <c r="NHY37" s="1278"/>
      <c r="NHZ37" s="1278"/>
      <c r="NIA37" s="1280"/>
      <c r="NIB37" s="1281"/>
      <c r="NIC37" s="1024"/>
      <c r="NID37" s="1277"/>
      <c r="NIE37" s="1278"/>
      <c r="NIF37" s="1279"/>
      <c r="NIG37" s="1278"/>
      <c r="NIH37" s="1278"/>
      <c r="NII37" s="1278"/>
      <c r="NIJ37" s="1278"/>
      <c r="NIK37" s="1280"/>
      <c r="NIL37" s="1281"/>
      <c r="NIM37" s="1024"/>
      <c r="NIN37" s="1277"/>
      <c r="NIO37" s="1278"/>
      <c r="NIP37" s="1279"/>
      <c r="NIQ37" s="1278"/>
      <c r="NIR37" s="1278"/>
      <c r="NIS37" s="1278"/>
      <c r="NIT37" s="1278"/>
      <c r="NIU37" s="1280"/>
      <c r="NIV37" s="1281"/>
      <c r="NIW37" s="1024"/>
      <c r="NIX37" s="1277"/>
      <c r="NIY37" s="1278"/>
      <c r="NIZ37" s="1279"/>
      <c r="NJA37" s="1278"/>
      <c r="NJB37" s="1278"/>
      <c r="NJC37" s="1278"/>
      <c r="NJD37" s="1278"/>
      <c r="NJE37" s="1280"/>
      <c r="NJF37" s="1281"/>
      <c r="NJG37" s="1024"/>
      <c r="NJH37" s="1277"/>
      <c r="NJI37" s="1278"/>
      <c r="NJJ37" s="1279"/>
      <c r="NJK37" s="1278"/>
      <c r="NJL37" s="1278"/>
      <c r="NJM37" s="1278"/>
      <c r="NJN37" s="1278"/>
      <c r="NJO37" s="1280"/>
      <c r="NJP37" s="1281"/>
      <c r="NJQ37" s="1024"/>
      <c r="NJR37" s="1277"/>
      <c r="NJS37" s="1278"/>
      <c r="NJT37" s="1279"/>
      <c r="NJU37" s="1278"/>
      <c r="NJV37" s="1278"/>
      <c r="NJW37" s="1278"/>
      <c r="NJX37" s="1278"/>
      <c r="NJY37" s="1280"/>
      <c r="NJZ37" s="1281"/>
      <c r="NKA37" s="1024"/>
      <c r="NKB37" s="1277"/>
      <c r="NKC37" s="1278"/>
      <c r="NKD37" s="1279"/>
      <c r="NKE37" s="1278"/>
      <c r="NKF37" s="1278"/>
      <c r="NKG37" s="1278"/>
      <c r="NKH37" s="1278"/>
      <c r="NKI37" s="1280"/>
      <c r="NKJ37" s="1281"/>
      <c r="NKK37" s="1024"/>
      <c r="NKL37" s="1277"/>
      <c r="NKM37" s="1278"/>
      <c r="NKN37" s="1279"/>
      <c r="NKO37" s="1278"/>
      <c r="NKP37" s="1278"/>
      <c r="NKQ37" s="1278"/>
      <c r="NKR37" s="1278"/>
      <c r="NKS37" s="1280"/>
      <c r="NKT37" s="1281"/>
      <c r="NKU37" s="1024"/>
      <c r="NKV37" s="1277"/>
      <c r="NKW37" s="1278"/>
      <c r="NKX37" s="1279"/>
      <c r="NKY37" s="1278"/>
      <c r="NKZ37" s="1278"/>
      <c r="NLA37" s="1278"/>
      <c r="NLB37" s="1278"/>
      <c r="NLC37" s="1280"/>
      <c r="NLD37" s="1281"/>
      <c r="NLE37" s="1024"/>
      <c r="NLF37" s="1277"/>
      <c r="NLG37" s="1278"/>
      <c r="NLH37" s="1279"/>
      <c r="NLI37" s="1278"/>
      <c r="NLJ37" s="1278"/>
      <c r="NLK37" s="1278"/>
      <c r="NLL37" s="1278"/>
      <c r="NLM37" s="1280"/>
      <c r="NLN37" s="1281"/>
      <c r="NLO37" s="1024"/>
      <c r="NLP37" s="1277"/>
      <c r="NLQ37" s="1278"/>
      <c r="NLR37" s="1279"/>
      <c r="NLS37" s="1278"/>
      <c r="NLT37" s="1278"/>
      <c r="NLU37" s="1278"/>
      <c r="NLV37" s="1278"/>
      <c r="NLW37" s="1280"/>
      <c r="NLX37" s="1281"/>
      <c r="NLY37" s="1024"/>
      <c r="NLZ37" s="1277"/>
      <c r="NMA37" s="1278"/>
      <c r="NMB37" s="1279"/>
      <c r="NMC37" s="1278"/>
      <c r="NMD37" s="1278"/>
      <c r="NME37" s="1278"/>
      <c r="NMF37" s="1278"/>
      <c r="NMG37" s="1280"/>
      <c r="NMH37" s="1281"/>
      <c r="NMI37" s="1024"/>
      <c r="NMJ37" s="1277"/>
      <c r="NMK37" s="1278"/>
      <c r="NML37" s="1279"/>
      <c r="NMM37" s="1278"/>
      <c r="NMN37" s="1278"/>
      <c r="NMO37" s="1278"/>
      <c r="NMP37" s="1278"/>
      <c r="NMQ37" s="1280"/>
      <c r="NMR37" s="1281"/>
      <c r="NMS37" s="1024"/>
      <c r="NMT37" s="1277"/>
      <c r="NMU37" s="1278"/>
      <c r="NMV37" s="1279"/>
      <c r="NMW37" s="1278"/>
      <c r="NMX37" s="1278"/>
      <c r="NMY37" s="1278"/>
      <c r="NMZ37" s="1278"/>
      <c r="NNA37" s="1280"/>
      <c r="NNB37" s="1281"/>
      <c r="NNC37" s="1024"/>
      <c r="NND37" s="1277"/>
      <c r="NNE37" s="1278"/>
      <c r="NNF37" s="1279"/>
      <c r="NNG37" s="1278"/>
      <c r="NNH37" s="1278"/>
      <c r="NNI37" s="1278"/>
      <c r="NNJ37" s="1278"/>
      <c r="NNK37" s="1280"/>
      <c r="NNL37" s="1281"/>
      <c r="NNM37" s="1024"/>
      <c r="NNN37" s="1277"/>
      <c r="NNO37" s="1278"/>
      <c r="NNP37" s="1279"/>
      <c r="NNQ37" s="1278"/>
      <c r="NNR37" s="1278"/>
      <c r="NNS37" s="1278"/>
      <c r="NNT37" s="1278"/>
      <c r="NNU37" s="1280"/>
      <c r="NNV37" s="1281"/>
      <c r="NNW37" s="1024"/>
      <c r="NNX37" s="1277"/>
      <c r="NNY37" s="1278"/>
      <c r="NNZ37" s="1279"/>
      <c r="NOA37" s="1278"/>
      <c r="NOB37" s="1278"/>
      <c r="NOC37" s="1278"/>
      <c r="NOD37" s="1278"/>
      <c r="NOE37" s="1280"/>
      <c r="NOF37" s="1281"/>
      <c r="NOG37" s="1024"/>
      <c r="NOH37" s="1277"/>
      <c r="NOI37" s="1278"/>
      <c r="NOJ37" s="1279"/>
      <c r="NOK37" s="1278"/>
      <c r="NOL37" s="1278"/>
      <c r="NOM37" s="1278"/>
      <c r="NON37" s="1278"/>
      <c r="NOO37" s="1280"/>
      <c r="NOP37" s="1281"/>
      <c r="NOQ37" s="1024"/>
      <c r="NOR37" s="1277"/>
      <c r="NOS37" s="1278"/>
      <c r="NOT37" s="1279"/>
      <c r="NOU37" s="1278"/>
      <c r="NOV37" s="1278"/>
      <c r="NOW37" s="1278"/>
      <c r="NOX37" s="1278"/>
      <c r="NOY37" s="1280"/>
      <c r="NOZ37" s="1281"/>
      <c r="NPA37" s="1024"/>
      <c r="NPB37" s="1277"/>
      <c r="NPC37" s="1278"/>
      <c r="NPD37" s="1279"/>
      <c r="NPE37" s="1278"/>
      <c r="NPF37" s="1278"/>
      <c r="NPG37" s="1278"/>
      <c r="NPH37" s="1278"/>
      <c r="NPI37" s="1280"/>
      <c r="NPJ37" s="1281"/>
      <c r="NPK37" s="1024"/>
      <c r="NPL37" s="1277"/>
      <c r="NPM37" s="1278"/>
      <c r="NPN37" s="1279"/>
      <c r="NPO37" s="1278"/>
      <c r="NPP37" s="1278"/>
      <c r="NPQ37" s="1278"/>
      <c r="NPR37" s="1278"/>
      <c r="NPS37" s="1280"/>
      <c r="NPT37" s="1281"/>
      <c r="NPU37" s="1024"/>
      <c r="NPV37" s="1277"/>
      <c r="NPW37" s="1278"/>
      <c r="NPX37" s="1279"/>
      <c r="NPY37" s="1278"/>
      <c r="NPZ37" s="1278"/>
      <c r="NQA37" s="1278"/>
      <c r="NQB37" s="1278"/>
      <c r="NQC37" s="1280"/>
      <c r="NQD37" s="1281"/>
      <c r="NQE37" s="1024"/>
      <c r="NQF37" s="1277"/>
      <c r="NQG37" s="1278"/>
      <c r="NQH37" s="1279"/>
      <c r="NQI37" s="1278"/>
      <c r="NQJ37" s="1278"/>
      <c r="NQK37" s="1278"/>
      <c r="NQL37" s="1278"/>
      <c r="NQM37" s="1280"/>
      <c r="NQN37" s="1281"/>
      <c r="NQO37" s="1024"/>
      <c r="NQP37" s="1277"/>
      <c r="NQQ37" s="1278"/>
      <c r="NQR37" s="1279"/>
      <c r="NQS37" s="1278"/>
      <c r="NQT37" s="1278"/>
      <c r="NQU37" s="1278"/>
      <c r="NQV37" s="1278"/>
      <c r="NQW37" s="1280"/>
      <c r="NQX37" s="1281"/>
      <c r="NQY37" s="1024"/>
      <c r="NQZ37" s="1277"/>
      <c r="NRA37" s="1278"/>
      <c r="NRB37" s="1279"/>
      <c r="NRC37" s="1278"/>
      <c r="NRD37" s="1278"/>
      <c r="NRE37" s="1278"/>
      <c r="NRF37" s="1278"/>
      <c r="NRG37" s="1280"/>
      <c r="NRH37" s="1281"/>
      <c r="NRI37" s="1024"/>
      <c r="NRJ37" s="1277"/>
      <c r="NRK37" s="1278"/>
      <c r="NRL37" s="1279"/>
      <c r="NRM37" s="1278"/>
      <c r="NRN37" s="1278"/>
      <c r="NRO37" s="1278"/>
      <c r="NRP37" s="1278"/>
      <c r="NRQ37" s="1280"/>
      <c r="NRR37" s="1281"/>
      <c r="NRS37" s="1024"/>
      <c r="NRT37" s="1277"/>
      <c r="NRU37" s="1278"/>
      <c r="NRV37" s="1279"/>
      <c r="NRW37" s="1278"/>
      <c r="NRX37" s="1278"/>
      <c r="NRY37" s="1278"/>
      <c r="NRZ37" s="1278"/>
      <c r="NSA37" s="1280"/>
      <c r="NSB37" s="1281"/>
      <c r="NSC37" s="1024"/>
      <c r="NSD37" s="1277"/>
      <c r="NSE37" s="1278"/>
      <c r="NSF37" s="1279"/>
      <c r="NSG37" s="1278"/>
      <c r="NSH37" s="1278"/>
      <c r="NSI37" s="1278"/>
      <c r="NSJ37" s="1278"/>
      <c r="NSK37" s="1280"/>
      <c r="NSL37" s="1281"/>
      <c r="NSM37" s="1024"/>
      <c r="NSN37" s="1277"/>
      <c r="NSO37" s="1278"/>
      <c r="NSP37" s="1279"/>
      <c r="NSQ37" s="1278"/>
      <c r="NSR37" s="1278"/>
      <c r="NSS37" s="1278"/>
      <c r="NST37" s="1278"/>
      <c r="NSU37" s="1280"/>
      <c r="NSV37" s="1281"/>
      <c r="NSW37" s="1024"/>
      <c r="NSX37" s="1277"/>
      <c r="NSY37" s="1278"/>
      <c r="NSZ37" s="1279"/>
      <c r="NTA37" s="1278"/>
      <c r="NTB37" s="1278"/>
      <c r="NTC37" s="1278"/>
      <c r="NTD37" s="1278"/>
      <c r="NTE37" s="1280"/>
      <c r="NTF37" s="1281"/>
      <c r="NTG37" s="1024"/>
      <c r="NTH37" s="1277"/>
      <c r="NTI37" s="1278"/>
      <c r="NTJ37" s="1279"/>
      <c r="NTK37" s="1278"/>
      <c r="NTL37" s="1278"/>
      <c r="NTM37" s="1278"/>
      <c r="NTN37" s="1278"/>
      <c r="NTO37" s="1280"/>
      <c r="NTP37" s="1281"/>
      <c r="NTQ37" s="1024"/>
      <c r="NTR37" s="1277"/>
      <c r="NTS37" s="1278"/>
      <c r="NTT37" s="1279"/>
      <c r="NTU37" s="1278"/>
      <c r="NTV37" s="1278"/>
      <c r="NTW37" s="1278"/>
      <c r="NTX37" s="1278"/>
      <c r="NTY37" s="1280"/>
      <c r="NTZ37" s="1281"/>
      <c r="NUA37" s="1024"/>
      <c r="NUB37" s="1277"/>
      <c r="NUC37" s="1278"/>
      <c r="NUD37" s="1279"/>
      <c r="NUE37" s="1278"/>
      <c r="NUF37" s="1278"/>
      <c r="NUG37" s="1278"/>
      <c r="NUH37" s="1278"/>
      <c r="NUI37" s="1280"/>
      <c r="NUJ37" s="1281"/>
      <c r="NUK37" s="1024"/>
      <c r="NUL37" s="1277"/>
      <c r="NUM37" s="1278"/>
      <c r="NUN37" s="1279"/>
      <c r="NUO37" s="1278"/>
      <c r="NUP37" s="1278"/>
      <c r="NUQ37" s="1278"/>
      <c r="NUR37" s="1278"/>
      <c r="NUS37" s="1280"/>
      <c r="NUT37" s="1281"/>
      <c r="NUU37" s="1024"/>
      <c r="NUV37" s="1277"/>
      <c r="NUW37" s="1278"/>
      <c r="NUX37" s="1279"/>
      <c r="NUY37" s="1278"/>
      <c r="NUZ37" s="1278"/>
      <c r="NVA37" s="1278"/>
      <c r="NVB37" s="1278"/>
      <c r="NVC37" s="1280"/>
      <c r="NVD37" s="1281"/>
      <c r="NVE37" s="1024"/>
      <c r="NVF37" s="1277"/>
      <c r="NVG37" s="1278"/>
      <c r="NVH37" s="1279"/>
      <c r="NVI37" s="1278"/>
      <c r="NVJ37" s="1278"/>
      <c r="NVK37" s="1278"/>
      <c r="NVL37" s="1278"/>
      <c r="NVM37" s="1280"/>
      <c r="NVN37" s="1281"/>
      <c r="NVO37" s="1024"/>
      <c r="NVP37" s="1277"/>
      <c r="NVQ37" s="1278"/>
      <c r="NVR37" s="1279"/>
      <c r="NVS37" s="1278"/>
      <c r="NVT37" s="1278"/>
      <c r="NVU37" s="1278"/>
      <c r="NVV37" s="1278"/>
      <c r="NVW37" s="1280"/>
      <c r="NVX37" s="1281"/>
      <c r="NVY37" s="1024"/>
      <c r="NVZ37" s="1277"/>
      <c r="NWA37" s="1278"/>
      <c r="NWB37" s="1279"/>
      <c r="NWC37" s="1278"/>
      <c r="NWD37" s="1278"/>
      <c r="NWE37" s="1278"/>
      <c r="NWF37" s="1278"/>
      <c r="NWG37" s="1280"/>
      <c r="NWH37" s="1281"/>
      <c r="NWI37" s="1024"/>
      <c r="NWJ37" s="1277"/>
      <c r="NWK37" s="1278"/>
      <c r="NWL37" s="1279"/>
      <c r="NWM37" s="1278"/>
      <c r="NWN37" s="1278"/>
      <c r="NWO37" s="1278"/>
      <c r="NWP37" s="1278"/>
      <c r="NWQ37" s="1280"/>
      <c r="NWR37" s="1281"/>
      <c r="NWS37" s="1024"/>
      <c r="NWT37" s="1277"/>
      <c r="NWU37" s="1278"/>
      <c r="NWV37" s="1279"/>
      <c r="NWW37" s="1278"/>
      <c r="NWX37" s="1278"/>
      <c r="NWY37" s="1278"/>
      <c r="NWZ37" s="1278"/>
      <c r="NXA37" s="1280"/>
      <c r="NXB37" s="1281"/>
      <c r="NXC37" s="1024"/>
      <c r="NXD37" s="1277"/>
      <c r="NXE37" s="1278"/>
      <c r="NXF37" s="1279"/>
      <c r="NXG37" s="1278"/>
      <c r="NXH37" s="1278"/>
      <c r="NXI37" s="1278"/>
      <c r="NXJ37" s="1278"/>
      <c r="NXK37" s="1280"/>
      <c r="NXL37" s="1281"/>
      <c r="NXM37" s="1024"/>
      <c r="NXN37" s="1277"/>
      <c r="NXO37" s="1278"/>
      <c r="NXP37" s="1279"/>
      <c r="NXQ37" s="1278"/>
      <c r="NXR37" s="1278"/>
      <c r="NXS37" s="1278"/>
      <c r="NXT37" s="1278"/>
      <c r="NXU37" s="1280"/>
      <c r="NXV37" s="1281"/>
      <c r="NXW37" s="1024"/>
      <c r="NXX37" s="1277"/>
      <c r="NXY37" s="1278"/>
      <c r="NXZ37" s="1279"/>
      <c r="NYA37" s="1278"/>
      <c r="NYB37" s="1278"/>
      <c r="NYC37" s="1278"/>
      <c r="NYD37" s="1278"/>
      <c r="NYE37" s="1280"/>
      <c r="NYF37" s="1281"/>
      <c r="NYG37" s="1024"/>
      <c r="NYH37" s="1277"/>
      <c r="NYI37" s="1278"/>
      <c r="NYJ37" s="1279"/>
      <c r="NYK37" s="1278"/>
      <c r="NYL37" s="1278"/>
      <c r="NYM37" s="1278"/>
      <c r="NYN37" s="1278"/>
      <c r="NYO37" s="1280"/>
      <c r="NYP37" s="1281"/>
      <c r="NYQ37" s="1024"/>
      <c r="NYR37" s="1277"/>
      <c r="NYS37" s="1278"/>
      <c r="NYT37" s="1279"/>
      <c r="NYU37" s="1278"/>
      <c r="NYV37" s="1278"/>
      <c r="NYW37" s="1278"/>
      <c r="NYX37" s="1278"/>
      <c r="NYY37" s="1280"/>
      <c r="NYZ37" s="1281"/>
      <c r="NZA37" s="1024"/>
      <c r="NZB37" s="1277"/>
      <c r="NZC37" s="1278"/>
      <c r="NZD37" s="1279"/>
      <c r="NZE37" s="1278"/>
      <c r="NZF37" s="1278"/>
      <c r="NZG37" s="1278"/>
      <c r="NZH37" s="1278"/>
      <c r="NZI37" s="1280"/>
      <c r="NZJ37" s="1281"/>
      <c r="NZK37" s="1024"/>
      <c r="NZL37" s="1277"/>
      <c r="NZM37" s="1278"/>
      <c r="NZN37" s="1279"/>
      <c r="NZO37" s="1278"/>
      <c r="NZP37" s="1278"/>
      <c r="NZQ37" s="1278"/>
      <c r="NZR37" s="1278"/>
      <c r="NZS37" s="1280"/>
      <c r="NZT37" s="1281"/>
      <c r="NZU37" s="1024"/>
      <c r="NZV37" s="1277"/>
      <c r="NZW37" s="1278"/>
      <c r="NZX37" s="1279"/>
      <c r="NZY37" s="1278"/>
      <c r="NZZ37" s="1278"/>
      <c r="OAA37" s="1278"/>
      <c r="OAB37" s="1278"/>
      <c r="OAC37" s="1280"/>
      <c r="OAD37" s="1281"/>
      <c r="OAE37" s="1024"/>
      <c r="OAF37" s="1277"/>
      <c r="OAG37" s="1278"/>
      <c r="OAH37" s="1279"/>
      <c r="OAI37" s="1278"/>
      <c r="OAJ37" s="1278"/>
      <c r="OAK37" s="1278"/>
      <c r="OAL37" s="1278"/>
      <c r="OAM37" s="1280"/>
      <c r="OAN37" s="1281"/>
      <c r="OAO37" s="1024"/>
      <c r="OAP37" s="1277"/>
      <c r="OAQ37" s="1278"/>
      <c r="OAR37" s="1279"/>
      <c r="OAS37" s="1278"/>
      <c r="OAT37" s="1278"/>
      <c r="OAU37" s="1278"/>
      <c r="OAV37" s="1278"/>
      <c r="OAW37" s="1280"/>
      <c r="OAX37" s="1281"/>
      <c r="OAY37" s="1024"/>
      <c r="OAZ37" s="1277"/>
      <c r="OBA37" s="1278"/>
      <c r="OBB37" s="1279"/>
      <c r="OBC37" s="1278"/>
      <c r="OBD37" s="1278"/>
      <c r="OBE37" s="1278"/>
      <c r="OBF37" s="1278"/>
      <c r="OBG37" s="1280"/>
      <c r="OBH37" s="1281"/>
      <c r="OBI37" s="1024"/>
      <c r="OBJ37" s="1277"/>
      <c r="OBK37" s="1278"/>
      <c r="OBL37" s="1279"/>
      <c r="OBM37" s="1278"/>
      <c r="OBN37" s="1278"/>
      <c r="OBO37" s="1278"/>
      <c r="OBP37" s="1278"/>
      <c r="OBQ37" s="1280"/>
      <c r="OBR37" s="1281"/>
      <c r="OBS37" s="1024"/>
      <c r="OBT37" s="1277"/>
      <c r="OBU37" s="1278"/>
      <c r="OBV37" s="1279"/>
      <c r="OBW37" s="1278"/>
      <c r="OBX37" s="1278"/>
      <c r="OBY37" s="1278"/>
      <c r="OBZ37" s="1278"/>
      <c r="OCA37" s="1280"/>
      <c r="OCB37" s="1281"/>
      <c r="OCC37" s="1024"/>
      <c r="OCD37" s="1277"/>
      <c r="OCE37" s="1278"/>
      <c r="OCF37" s="1279"/>
      <c r="OCG37" s="1278"/>
      <c r="OCH37" s="1278"/>
      <c r="OCI37" s="1278"/>
      <c r="OCJ37" s="1278"/>
      <c r="OCK37" s="1280"/>
      <c r="OCL37" s="1281"/>
      <c r="OCM37" s="1024"/>
      <c r="OCN37" s="1277"/>
      <c r="OCO37" s="1278"/>
      <c r="OCP37" s="1279"/>
      <c r="OCQ37" s="1278"/>
      <c r="OCR37" s="1278"/>
      <c r="OCS37" s="1278"/>
      <c r="OCT37" s="1278"/>
      <c r="OCU37" s="1280"/>
      <c r="OCV37" s="1281"/>
      <c r="OCW37" s="1024"/>
      <c r="OCX37" s="1277"/>
      <c r="OCY37" s="1278"/>
      <c r="OCZ37" s="1279"/>
      <c r="ODA37" s="1278"/>
      <c r="ODB37" s="1278"/>
      <c r="ODC37" s="1278"/>
      <c r="ODD37" s="1278"/>
      <c r="ODE37" s="1280"/>
      <c r="ODF37" s="1281"/>
      <c r="ODG37" s="1024"/>
      <c r="ODH37" s="1277"/>
      <c r="ODI37" s="1278"/>
      <c r="ODJ37" s="1279"/>
      <c r="ODK37" s="1278"/>
      <c r="ODL37" s="1278"/>
      <c r="ODM37" s="1278"/>
      <c r="ODN37" s="1278"/>
      <c r="ODO37" s="1280"/>
      <c r="ODP37" s="1281"/>
      <c r="ODQ37" s="1024"/>
      <c r="ODR37" s="1277"/>
      <c r="ODS37" s="1278"/>
      <c r="ODT37" s="1279"/>
      <c r="ODU37" s="1278"/>
      <c r="ODV37" s="1278"/>
      <c r="ODW37" s="1278"/>
      <c r="ODX37" s="1278"/>
      <c r="ODY37" s="1280"/>
      <c r="ODZ37" s="1281"/>
      <c r="OEA37" s="1024"/>
      <c r="OEB37" s="1277"/>
      <c r="OEC37" s="1278"/>
      <c r="OED37" s="1279"/>
      <c r="OEE37" s="1278"/>
      <c r="OEF37" s="1278"/>
      <c r="OEG37" s="1278"/>
      <c r="OEH37" s="1278"/>
      <c r="OEI37" s="1280"/>
      <c r="OEJ37" s="1281"/>
      <c r="OEK37" s="1024"/>
      <c r="OEL37" s="1277"/>
      <c r="OEM37" s="1278"/>
      <c r="OEN37" s="1279"/>
      <c r="OEO37" s="1278"/>
      <c r="OEP37" s="1278"/>
      <c r="OEQ37" s="1278"/>
      <c r="OER37" s="1278"/>
      <c r="OES37" s="1280"/>
      <c r="OET37" s="1281"/>
      <c r="OEU37" s="1024"/>
      <c r="OEV37" s="1277"/>
      <c r="OEW37" s="1278"/>
      <c r="OEX37" s="1279"/>
      <c r="OEY37" s="1278"/>
      <c r="OEZ37" s="1278"/>
      <c r="OFA37" s="1278"/>
      <c r="OFB37" s="1278"/>
      <c r="OFC37" s="1280"/>
      <c r="OFD37" s="1281"/>
      <c r="OFE37" s="1024"/>
      <c r="OFF37" s="1277"/>
      <c r="OFG37" s="1278"/>
      <c r="OFH37" s="1279"/>
      <c r="OFI37" s="1278"/>
      <c r="OFJ37" s="1278"/>
      <c r="OFK37" s="1278"/>
      <c r="OFL37" s="1278"/>
      <c r="OFM37" s="1280"/>
      <c r="OFN37" s="1281"/>
      <c r="OFO37" s="1024"/>
      <c r="OFP37" s="1277"/>
      <c r="OFQ37" s="1278"/>
      <c r="OFR37" s="1279"/>
      <c r="OFS37" s="1278"/>
      <c r="OFT37" s="1278"/>
      <c r="OFU37" s="1278"/>
      <c r="OFV37" s="1278"/>
      <c r="OFW37" s="1280"/>
      <c r="OFX37" s="1281"/>
      <c r="OFY37" s="1024"/>
      <c r="OFZ37" s="1277"/>
      <c r="OGA37" s="1278"/>
      <c r="OGB37" s="1279"/>
      <c r="OGC37" s="1278"/>
      <c r="OGD37" s="1278"/>
      <c r="OGE37" s="1278"/>
      <c r="OGF37" s="1278"/>
      <c r="OGG37" s="1280"/>
      <c r="OGH37" s="1281"/>
      <c r="OGI37" s="1024"/>
      <c r="OGJ37" s="1277"/>
      <c r="OGK37" s="1278"/>
      <c r="OGL37" s="1279"/>
      <c r="OGM37" s="1278"/>
      <c r="OGN37" s="1278"/>
      <c r="OGO37" s="1278"/>
      <c r="OGP37" s="1278"/>
      <c r="OGQ37" s="1280"/>
      <c r="OGR37" s="1281"/>
      <c r="OGS37" s="1024"/>
      <c r="OGT37" s="1277"/>
      <c r="OGU37" s="1278"/>
      <c r="OGV37" s="1279"/>
      <c r="OGW37" s="1278"/>
      <c r="OGX37" s="1278"/>
      <c r="OGY37" s="1278"/>
      <c r="OGZ37" s="1278"/>
      <c r="OHA37" s="1280"/>
      <c r="OHB37" s="1281"/>
      <c r="OHC37" s="1024"/>
      <c r="OHD37" s="1277"/>
      <c r="OHE37" s="1278"/>
      <c r="OHF37" s="1279"/>
      <c r="OHG37" s="1278"/>
      <c r="OHH37" s="1278"/>
      <c r="OHI37" s="1278"/>
      <c r="OHJ37" s="1278"/>
      <c r="OHK37" s="1280"/>
      <c r="OHL37" s="1281"/>
      <c r="OHM37" s="1024"/>
      <c r="OHN37" s="1277"/>
      <c r="OHO37" s="1278"/>
      <c r="OHP37" s="1279"/>
      <c r="OHQ37" s="1278"/>
      <c r="OHR37" s="1278"/>
      <c r="OHS37" s="1278"/>
      <c r="OHT37" s="1278"/>
      <c r="OHU37" s="1280"/>
      <c r="OHV37" s="1281"/>
      <c r="OHW37" s="1024"/>
      <c r="OHX37" s="1277"/>
      <c r="OHY37" s="1278"/>
      <c r="OHZ37" s="1279"/>
      <c r="OIA37" s="1278"/>
      <c r="OIB37" s="1278"/>
      <c r="OIC37" s="1278"/>
      <c r="OID37" s="1278"/>
      <c r="OIE37" s="1280"/>
      <c r="OIF37" s="1281"/>
      <c r="OIG37" s="1024"/>
      <c r="OIH37" s="1277"/>
      <c r="OII37" s="1278"/>
      <c r="OIJ37" s="1279"/>
      <c r="OIK37" s="1278"/>
      <c r="OIL37" s="1278"/>
      <c r="OIM37" s="1278"/>
      <c r="OIN37" s="1278"/>
      <c r="OIO37" s="1280"/>
      <c r="OIP37" s="1281"/>
      <c r="OIQ37" s="1024"/>
      <c r="OIR37" s="1277"/>
      <c r="OIS37" s="1278"/>
      <c r="OIT37" s="1279"/>
      <c r="OIU37" s="1278"/>
      <c r="OIV37" s="1278"/>
      <c r="OIW37" s="1278"/>
      <c r="OIX37" s="1278"/>
      <c r="OIY37" s="1280"/>
      <c r="OIZ37" s="1281"/>
      <c r="OJA37" s="1024"/>
      <c r="OJB37" s="1277"/>
      <c r="OJC37" s="1278"/>
      <c r="OJD37" s="1279"/>
      <c r="OJE37" s="1278"/>
      <c r="OJF37" s="1278"/>
      <c r="OJG37" s="1278"/>
      <c r="OJH37" s="1278"/>
      <c r="OJI37" s="1280"/>
      <c r="OJJ37" s="1281"/>
      <c r="OJK37" s="1024"/>
      <c r="OJL37" s="1277"/>
      <c r="OJM37" s="1278"/>
      <c r="OJN37" s="1279"/>
      <c r="OJO37" s="1278"/>
      <c r="OJP37" s="1278"/>
      <c r="OJQ37" s="1278"/>
      <c r="OJR37" s="1278"/>
      <c r="OJS37" s="1280"/>
      <c r="OJT37" s="1281"/>
      <c r="OJU37" s="1024"/>
      <c r="OJV37" s="1277"/>
      <c r="OJW37" s="1278"/>
      <c r="OJX37" s="1279"/>
      <c r="OJY37" s="1278"/>
      <c r="OJZ37" s="1278"/>
      <c r="OKA37" s="1278"/>
      <c r="OKB37" s="1278"/>
      <c r="OKC37" s="1280"/>
      <c r="OKD37" s="1281"/>
      <c r="OKE37" s="1024"/>
      <c r="OKF37" s="1277"/>
      <c r="OKG37" s="1278"/>
      <c r="OKH37" s="1279"/>
      <c r="OKI37" s="1278"/>
      <c r="OKJ37" s="1278"/>
      <c r="OKK37" s="1278"/>
      <c r="OKL37" s="1278"/>
      <c r="OKM37" s="1280"/>
      <c r="OKN37" s="1281"/>
      <c r="OKO37" s="1024"/>
      <c r="OKP37" s="1277"/>
      <c r="OKQ37" s="1278"/>
      <c r="OKR37" s="1279"/>
      <c r="OKS37" s="1278"/>
      <c r="OKT37" s="1278"/>
      <c r="OKU37" s="1278"/>
      <c r="OKV37" s="1278"/>
      <c r="OKW37" s="1280"/>
      <c r="OKX37" s="1281"/>
      <c r="OKY37" s="1024"/>
      <c r="OKZ37" s="1277"/>
      <c r="OLA37" s="1278"/>
      <c r="OLB37" s="1279"/>
      <c r="OLC37" s="1278"/>
      <c r="OLD37" s="1278"/>
      <c r="OLE37" s="1278"/>
      <c r="OLF37" s="1278"/>
      <c r="OLG37" s="1280"/>
      <c r="OLH37" s="1281"/>
      <c r="OLI37" s="1024"/>
      <c r="OLJ37" s="1277"/>
      <c r="OLK37" s="1278"/>
      <c r="OLL37" s="1279"/>
      <c r="OLM37" s="1278"/>
      <c r="OLN37" s="1278"/>
      <c r="OLO37" s="1278"/>
      <c r="OLP37" s="1278"/>
      <c r="OLQ37" s="1280"/>
      <c r="OLR37" s="1281"/>
      <c r="OLS37" s="1024"/>
      <c r="OLT37" s="1277"/>
      <c r="OLU37" s="1278"/>
      <c r="OLV37" s="1279"/>
      <c r="OLW37" s="1278"/>
      <c r="OLX37" s="1278"/>
      <c r="OLY37" s="1278"/>
      <c r="OLZ37" s="1278"/>
      <c r="OMA37" s="1280"/>
      <c r="OMB37" s="1281"/>
      <c r="OMC37" s="1024"/>
      <c r="OMD37" s="1277"/>
      <c r="OME37" s="1278"/>
      <c r="OMF37" s="1279"/>
      <c r="OMG37" s="1278"/>
      <c r="OMH37" s="1278"/>
      <c r="OMI37" s="1278"/>
      <c r="OMJ37" s="1278"/>
      <c r="OMK37" s="1280"/>
      <c r="OML37" s="1281"/>
      <c r="OMM37" s="1024"/>
      <c r="OMN37" s="1277"/>
      <c r="OMO37" s="1278"/>
      <c r="OMP37" s="1279"/>
      <c r="OMQ37" s="1278"/>
      <c r="OMR37" s="1278"/>
      <c r="OMS37" s="1278"/>
      <c r="OMT37" s="1278"/>
      <c r="OMU37" s="1280"/>
      <c r="OMV37" s="1281"/>
      <c r="OMW37" s="1024"/>
      <c r="OMX37" s="1277"/>
      <c r="OMY37" s="1278"/>
      <c r="OMZ37" s="1279"/>
      <c r="ONA37" s="1278"/>
      <c r="ONB37" s="1278"/>
      <c r="ONC37" s="1278"/>
      <c r="OND37" s="1278"/>
      <c r="ONE37" s="1280"/>
      <c r="ONF37" s="1281"/>
      <c r="ONG37" s="1024"/>
      <c r="ONH37" s="1277"/>
      <c r="ONI37" s="1278"/>
      <c r="ONJ37" s="1279"/>
      <c r="ONK37" s="1278"/>
      <c r="ONL37" s="1278"/>
      <c r="ONM37" s="1278"/>
      <c r="ONN37" s="1278"/>
      <c r="ONO37" s="1280"/>
      <c r="ONP37" s="1281"/>
      <c r="ONQ37" s="1024"/>
      <c r="ONR37" s="1277"/>
      <c r="ONS37" s="1278"/>
      <c r="ONT37" s="1279"/>
      <c r="ONU37" s="1278"/>
      <c r="ONV37" s="1278"/>
      <c r="ONW37" s="1278"/>
      <c r="ONX37" s="1278"/>
      <c r="ONY37" s="1280"/>
      <c r="ONZ37" s="1281"/>
      <c r="OOA37" s="1024"/>
      <c r="OOB37" s="1277"/>
      <c r="OOC37" s="1278"/>
      <c r="OOD37" s="1279"/>
      <c r="OOE37" s="1278"/>
      <c r="OOF37" s="1278"/>
      <c r="OOG37" s="1278"/>
      <c r="OOH37" s="1278"/>
      <c r="OOI37" s="1280"/>
      <c r="OOJ37" s="1281"/>
      <c r="OOK37" s="1024"/>
      <c r="OOL37" s="1277"/>
      <c r="OOM37" s="1278"/>
      <c r="OON37" s="1279"/>
      <c r="OOO37" s="1278"/>
      <c r="OOP37" s="1278"/>
      <c r="OOQ37" s="1278"/>
      <c r="OOR37" s="1278"/>
      <c r="OOS37" s="1280"/>
      <c r="OOT37" s="1281"/>
      <c r="OOU37" s="1024"/>
      <c r="OOV37" s="1277"/>
      <c r="OOW37" s="1278"/>
      <c r="OOX37" s="1279"/>
      <c r="OOY37" s="1278"/>
      <c r="OOZ37" s="1278"/>
      <c r="OPA37" s="1278"/>
      <c r="OPB37" s="1278"/>
      <c r="OPC37" s="1280"/>
      <c r="OPD37" s="1281"/>
      <c r="OPE37" s="1024"/>
      <c r="OPF37" s="1277"/>
      <c r="OPG37" s="1278"/>
      <c r="OPH37" s="1279"/>
      <c r="OPI37" s="1278"/>
      <c r="OPJ37" s="1278"/>
      <c r="OPK37" s="1278"/>
      <c r="OPL37" s="1278"/>
      <c r="OPM37" s="1280"/>
      <c r="OPN37" s="1281"/>
      <c r="OPO37" s="1024"/>
      <c r="OPP37" s="1277"/>
      <c r="OPQ37" s="1278"/>
      <c r="OPR37" s="1279"/>
      <c r="OPS37" s="1278"/>
      <c r="OPT37" s="1278"/>
      <c r="OPU37" s="1278"/>
      <c r="OPV37" s="1278"/>
      <c r="OPW37" s="1280"/>
      <c r="OPX37" s="1281"/>
      <c r="OPY37" s="1024"/>
      <c r="OPZ37" s="1277"/>
      <c r="OQA37" s="1278"/>
      <c r="OQB37" s="1279"/>
      <c r="OQC37" s="1278"/>
      <c r="OQD37" s="1278"/>
      <c r="OQE37" s="1278"/>
      <c r="OQF37" s="1278"/>
      <c r="OQG37" s="1280"/>
      <c r="OQH37" s="1281"/>
      <c r="OQI37" s="1024"/>
      <c r="OQJ37" s="1277"/>
      <c r="OQK37" s="1278"/>
      <c r="OQL37" s="1279"/>
      <c r="OQM37" s="1278"/>
      <c r="OQN37" s="1278"/>
      <c r="OQO37" s="1278"/>
      <c r="OQP37" s="1278"/>
      <c r="OQQ37" s="1280"/>
      <c r="OQR37" s="1281"/>
      <c r="OQS37" s="1024"/>
      <c r="OQT37" s="1277"/>
      <c r="OQU37" s="1278"/>
      <c r="OQV37" s="1279"/>
      <c r="OQW37" s="1278"/>
      <c r="OQX37" s="1278"/>
      <c r="OQY37" s="1278"/>
      <c r="OQZ37" s="1278"/>
      <c r="ORA37" s="1280"/>
      <c r="ORB37" s="1281"/>
      <c r="ORC37" s="1024"/>
      <c r="ORD37" s="1277"/>
      <c r="ORE37" s="1278"/>
      <c r="ORF37" s="1279"/>
      <c r="ORG37" s="1278"/>
      <c r="ORH37" s="1278"/>
      <c r="ORI37" s="1278"/>
      <c r="ORJ37" s="1278"/>
      <c r="ORK37" s="1280"/>
      <c r="ORL37" s="1281"/>
      <c r="ORM37" s="1024"/>
      <c r="ORN37" s="1277"/>
      <c r="ORO37" s="1278"/>
      <c r="ORP37" s="1279"/>
      <c r="ORQ37" s="1278"/>
      <c r="ORR37" s="1278"/>
      <c r="ORS37" s="1278"/>
      <c r="ORT37" s="1278"/>
      <c r="ORU37" s="1280"/>
      <c r="ORV37" s="1281"/>
      <c r="ORW37" s="1024"/>
      <c r="ORX37" s="1277"/>
      <c r="ORY37" s="1278"/>
      <c r="ORZ37" s="1279"/>
      <c r="OSA37" s="1278"/>
      <c r="OSB37" s="1278"/>
      <c r="OSC37" s="1278"/>
      <c r="OSD37" s="1278"/>
      <c r="OSE37" s="1280"/>
      <c r="OSF37" s="1281"/>
      <c r="OSG37" s="1024"/>
      <c r="OSH37" s="1277"/>
      <c r="OSI37" s="1278"/>
      <c r="OSJ37" s="1279"/>
      <c r="OSK37" s="1278"/>
      <c r="OSL37" s="1278"/>
      <c r="OSM37" s="1278"/>
      <c r="OSN37" s="1278"/>
      <c r="OSO37" s="1280"/>
      <c r="OSP37" s="1281"/>
      <c r="OSQ37" s="1024"/>
      <c r="OSR37" s="1277"/>
      <c r="OSS37" s="1278"/>
      <c r="OST37" s="1279"/>
      <c r="OSU37" s="1278"/>
      <c r="OSV37" s="1278"/>
      <c r="OSW37" s="1278"/>
      <c r="OSX37" s="1278"/>
      <c r="OSY37" s="1280"/>
      <c r="OSZ37" s="1281"/>
      <c r="OTA37" s="1024"/>
      <c r="OTB37" s="1277"/>
      <c r="OTC37" s="1278"/>
      <c r="OTD37" s="1279"/>
      <c r="OTE37" s="1278"/>
      <c r="OTF37" s="1278"/>
      <c r="OTG37" s="1278"/>
      <c r="OTH37" s="1278"/>
      <c r="OTI37" s="1280"/>
      <c r="OTJ37" s="1281"/>
      <c r="OTK37" s="1024"/>
      <c r="OTL37" s="1277"/>
      <c r="OTM37" s="1278"/>
      <c r="OTN37" s="1279"/>
      <c r="OTO37" s="1278"/>
      <c r="OTP37" s="1278"/>
      <c r="OTQ37" s="1278"/>
      <c r="OTR37" s="1278"/>
      <c r="OTS37" s="1280"/>
      <c r="OTT37" s="1281"/>
      <c r="OTU37" s="1024"/>
      <c r="OTV37" s="1277"/>
      <c r="OTW37" s="1278"/>
      <c r="OTX37" s="1279"/>
      <c r="OTY37" s="1278"/>
      <c r="OTZ37" s="1278"/>
      <c r="OUA37" s="1278"/>
      <c r="OUB37" s="1278"/>
      <c r="OUC37" s="1280"/>
      <c r="OUD37" s="1281"/>
      <c r="OUE37" s="1024"/>
      <c r="OUF37" s="1277"/>
      <c r="OUG37" s="1278"/>
      <c r="OUH37" s="1279"/>
      <c r="OUI37" s="1278"/>
      <c r="OUJ37" s="1278"/>
      <c r="OUK37" s="1278"/>
      <c r="OUL37" s="1278"/>
      <c r="OUM37" s="1280"/>
      <c r="OUN37" s="1281"/>
      <c r="OUO37" s="1024"/>
      <c r="OUP37" s="1277"/>
      <c r="OUQ37" s="1278"/>
      <c r="OUR37" s="1279"/>
      <c r="OUS37" s="1278"/>
      <c r="OUT37" s="1278"/>
      <c r="OUU37" s="1278"/>
      <c r="OUV37" s="1278"/>
      <c r="OUW37" s="1280"/>
      <c r="OUX37" s="1281"/>
      <c r="OUY37" s="1024"/>
      <c r="OUZ37" s="1277"/>
      <c r="OVA37" s="1278"/>
      <c r="OVB37" s="1279"/>
      <c r="OVC37" s="1278"/>
      <c r="OVD37" s="1278"/>
      <c r="OVE37" s="1278"/>
      <c r="OVF37" s="1278"/>
      <c r="OVG37" s="1280"/>
      <c r="OVH37" s="1281"/>
      <c r="OVI37" s="1024"/>
      <c r="OVJ37" s="1277"/>
      <c r="OVK37" s="1278"/>
      <c r="OVL37" s="1279"/>
      <c r="OVM37" s="1278"/>
      <c r="OVN37" s="1278"/>
      <c r="OVO37" s="1278"/>
      <c r="OVP37" s="1278"/>
      <c r="OVQ37" s="1280"/>
      <c r="OVR37" s="1281"/>
      <c r="OVS37" s="1024"/>
      <c r="OVT37" s="1277"/>
      <c r="OVU37" s="1278"/>
      <c r="OVV37" s="1279"/>
      <c r="OVW37" s="1278"/>
      <c r="OVX37" s="1278"/>
      <c r="OVY37" s="1278"/>
      <c r="OVZ37" s="1278"/>
      <c r="OWA37" s="1280"/>
      <c r="OWB37" s="1281"/>
      <c r="OWC37" s="1024"/>
      <c r="OWD37" s="1277"/>
      <c r="OWE37" s="1278"/>
      <c r="OWF37" s="1279"/>
      <c r="OWG37" s="1278"/>
      <c r="OWH37" s="1278"/>
      <c r="OWI37" s="1278"/>
      <c r="OWJ37" s="1278"/>
      <c r="OWK37" s="1280"/>
      <c r="OWL37" s="1281"/>
      <c r="OWM37" s="1024"/>
      <c r="OWN37" s="1277"/>
      <c r="OWO37" s="1278"/>
      <c r="OWP37" s="1279"/>
      <c r="OWQ37" s="1278"/>
      <c r="OWR37" s="1278"/>
      <c r="OWS37" s="1278"/>
      <c r="OWT37" s="1278"/>
      <c r="OWU37" s="1280"/>
      <c r="OWV37" s="1281"/>
      <c r="OWW37" s="1024"/>
      <c r="OWX37" s="1277"/>
      <c r="OWY37" s="1278"/>
      <c r="OWZ37" s="1279"/>
      <c r="OXA37" s="1278"/>
      <c r="OXB37" s="1278"/>
      <c r="OXC37" s="1278"/>
      <c r="OXD37" s="1278"/>
      <c r="OXE37" s="1280"/>
      <c r="OXF37" s="1281"/>
      <c r="OXG37" s="1024"/>
      <c r="OXH37" s="1277"/>
      <c r="OXI37" s="1278"/>
      <c r="OXJ37" s="1279"/>
      <c r="OXK37" s="1278"/>
      <c r="OXL37" s="1278"/>
      <c r="OXM37" s="1278"/>
      <c r="OXN37" s="1278"/>
      <c r="OXO37" s="1280"/>
      <c r="OXP37" s="1281"/>
      <c r="OXQ37" s="1024"/>
      <c r="OXR37" s="1277"/>
      <c r="OXS37" s="1278"/>
      <c r="OXT37" s="1279"/>
      <c r="OXU37" s="1278"/>
      <c r="OXV37" s="1278"/>
      <c r="OXW37" s="1278"/>
      <c r="OXX37" s="1278"/>
      <c r="OXY37" s="1280"/>
      <c r="OXZ37" s="1281"/>
      <c r="OYA37" s="1024"/>
      <c r="OYB37" s="1277"/>
      <c r="OYC37" s="1278"/>
      <c r="OYD37" s="1279"/>
      <c r="OYE37" s="1278"/>
      <c r="OYF37" s="1278"/>
      <c r="OYG37" s="1278"/>
      <c r="OYH37" s="1278"/>
      <c r="OYI37" s="1280"/>
      <c r="OYJ37" s="1281"/>
      <c r="OYK37" s="1024"/>
      <c r="OYL37" s="1277"/>
      <c r="OYM37" s="1278"/>
      <c r="OYN37" s="1279"/>
      <c r="OYO37" s="1278"/>
      <c r="OYP37" s="1278"/>
      <c r="OYQ37" s="1278"/>
      <c r="OYR37" s="1278"/>
      <c r="OYS37" s="1280"/>
      <c r="OYT37" s="1281"/>
      <c r="OYU37" s="1024"/>
      <c r="OYV37" s="1277"/>
      <c r="OYW37" s="1278"/>
      <c r="OYX37" s="1279"/>
      <c r="OYY37" s="1278"/>
      <c r="OYZ37" s="1278"/>
      <c r="OZA37" s="1278"/>
      <c r="OZB37" s="1278"/>
      <c r="OZC37" s="1280"/>
      <c r="OZD37" s="1281"/>
      <c r="OZE37" s="1024"/>
      <c r="OZF37" s="1277"/>
      <c r="OZG37" s="1278"/>
      <c r="OZH37" s="1279"/>
      <c r="OZI37" s="1278"/>
      <c r="OZJ37" s="1278"/>
      <c r="OZK37" s="1278"/>
      <c r="OZL37" s="1278"/>
      <c r="OZM37" s="1280"/>
      <c r="OZN37" s="1281"/>
      <c r="OZO37" s="1024"/>
      <c r="OZP37" s="1277"/>
      <c r="OZQ37" s="1278"/>
      <c r="OZR37" s="1279"/>
      <c r="OZS37" s="1278"/>
      <c r="OZT37" s="1278"/>
      <c r="OZU37" s="1278"/>
      <c r="OZV37" s="1278"/>
      <c r="OZW37" s="1280"/>
      <c r="OZX37" s="1281"/>
      <c r="OZY37" s="1024"/>
      <c r="OZZ37" s="1277"/>
      <c r="PAA37" s="1278"/>
      <c r="PAB37" s="1279"/>
      <c r="PAC37" s="1278"/>
      <c r="PAD37" s="1278"/>
      <c r="PAE37" s="1278"/>
      <c r="PAF37" s="1278"/>
      <c r="PAG37" s="1280"/>
      <c r="PAH37" s="1281"/>
      <c r="PAI37" s="1024"/>
      <c r="PAJ37" s="1277"/>
      <c r="PAK37" s="1278"/>
      <c r="PAL37" s="1279"/>
      <c r="PAM37" s="1278"/>
      <c r="PAN37" s="1278"/>
      <c r="PAO37" s="1278"/>
      <c r="PAP37" s="1278"/>
      <c r="PAQ37" s="1280"/>
      <c r="PAR37" s="1281"/>
      <c r="PAS37" s="1024"/>
      <c r="PAT37" s="1277"/>
      <c r="PAU37" s="1278"/>
      <c r="PAV37" s="1279"/>
      <c r="PAW37" s="1278"/>
      <c r="PAX37" s="1278"/>
      <c r="PAY37" s="1278"/>
      <c r="PAZ37" s="1278"/>
      <c r="PBA37" s="1280"/>
      <c r="PBB37" s="1281"/>
      <c r="PBC37" s="1024"/>
      <c r="PBD37" s="1277"/>
      <c r="PBE37" s="1278"/>
      <c r="PBF37" s="1279"/>
      <c r="PBG37" s="1278"/>
      <c r="PBH37" s="1278"/>
      <c r="PBI37" s="1278"/>
      <c r="PBJ37" s="1278"/>
      <c r="PBK37" s="1280"/>
      <c r="PBL37" s="1281"/>
      <c r="PBM37" s="1024"/>
      <c r="PBN37" s="1277"/>
      <c r="PBO37" s="1278"/>
      <c r="PBP37" s="1279"/>
      <c r="PBQ37" s="1278"/>
      <c r="PBR37" s="1278"/>
      <c r="PBS37" s="1278"/>
      <c r="PBT37" s="1278"/>
      <c r="PBU37" s="1280"/>
      <c r="PBV37" s="1281"/>
      <c r="PBW37" s="1024"/>
      <c r="PBX37" s="1277"/>
      <c r="PBY37" s="1278"/>
      <c r="PBZ37" s="1279"/>
      <c r="PCA37" s="1278"/>
      <c r="PCB37" s="1278"/>
      <c r="PCC37" s="1278"/>
      <c r="PCD37" s="1278"/>
      <c r="PCE37" s="1280"/>
      <c r="PCF37" s="1281"/>
      <c r="PCG37" s="1024"/>
      <c r="PCH37" s="1277"/>
      <c r="PCI37" s="1278"/>
      <c r="PCJ37" s="1279"/>
      <c r="PCK37" s="1278"/>
      <c r="PCL37" s="1278"/>
      <c r="PCM37" s="1278"/>
      <c r="PCN37" s="1278"/>
      <c r="PCO37" s="1280"/>
      <c r="PCP37" s="1281"/>
      <c r="PCQ37" s="1024"/>
      <c r="PCR37" s="1277"/>
      <c r="PCS37" s="1278"/>
      <c r="PCT37" s="1279"/>
      <c r="PCU37" s="1278"/>
      <c r="PCV37" s="1278"/>
      <c r="PCW37" s="1278"/>
      <c r="PCX37" s="1278"/>
      <c r="PCY37" s="1280"/>
      <c r="PCZ37" s="1281"/>
      <c r="PDA37" s="1024"/>
      <c r="PDB37" s="1277"/>
      <c r="PDC37" s="1278"/>
      <c r="PDD37" s="1279"/>
      <c r="PDE37" s="1278"/>
      <c r="PDF37" s="1278"/>
      <c r="PDG37" s="1278"/>
      <c r="PDH37" s="1278"/>
      <c r="PDI37" s="1280"/>
      <c r="PDJ37" s="1281"/>
      <c r="PDK37" s="1024"/>
      <c r="PDL37" s="1277"/>
      <c r="PDM37" s="1278"/>
      <c r="PDN37" s="1279"/>
      <c r="PDO37" s="1278"/>
      <c r="PDP37" s="1278"/>
      <c r="PDQ37" s="1278"/>
      <c r="PDR37" s="1278"/>
      <c r="PDS37" s="1280"/>
      <c r="PDT37" s="1281"/>
      <c r="PDU37" s="1024"/>
      <c r="PDV37" s="1277"/>
      <c r="PDW37" s="1278"/>
      <c r="PDX37" s="1279"/>
      <c r="PDY37" s="1278"/>
      <c r="PDZ37" s="1278"/>
      <c r="PEA37" s="1278"/>
      <c r="PEB37" s="1278"/>
      <c r="PEC37" s="1280"/>
      <c r="PED37" s="1281"/>
      <c r="PEE37" s="1024"/>
      <c r="PEF37" s="1277"/>
      <c r="PEG37" s="1278"/>
      <c r="PEH37" s="1279"/>
      <c r="PEI37" s="1278"/>
      <c r="PEJ37" s="1278"/>
      <c r="PEK37" s="1278"/>
      <c r="PEL37" s="1278"/>
      <c r="PEM37" s="1280"/>
      <c r="PEN37" s="1281"/>
      <c r="PEO37" s="1024"/>
      <c r="PEP37" s="1277"/>
      <c r="PEQ37" s="1278"/>
      <c r="PER37" s="1279"/>
      <c r="PES37" s="1278"/>
      <c r="PET37" s="1278"/>
      <c r="PEU37" s="1278"/>
      <c r="PEV37" s="1278"/>
      <c r="PEW37" s="1280"/>
      <c r="PEX37" s="1281"/>
      <c r="PEY37" s="1024"/>
      <c r="PEZ37" s="1277"/>
      <c r="PFA37" s="1278"/>
      <c r="PFB37" s="1279"/>
      <c r="PFC37" s="1278"/>
      <c r="PFD37" s="1278"/>
      <c r="PFE37" s="1278"/>
      <c r="PFF37" s="1278"/>
      <c r="PFG37" s="1280"/>
      <c r="PFH37" s="1281"/>
      <c r="PFI37" s="1024"/>
      <c r="PFJ37" s="1277"/>
      <c r="PFK37" s="1278"/>
      <c r="PFL37" s="1279"/>
      <c r="PFM37" s="1278"/>
      <c r="PFN37" s="1278"/>
      <c r="PFO37" s="1278"/>
      <c r="PFP37" s="1278"/>
      <c r="PFQ37" s="1280"/>
      <c r="PFR37" s="1281"/>
      <c r="PFS37" s="1024"/>
      <c r="PFT37" s="1277"/>
      <c r="PFU37" s="1278"/>
      <c r="PFV37" s="1279"/>
      <c r="PFW37" s="1278"/>
      <c r="PFX37" s="1278"/>
      <c r="PFY37" s="1278"/>
      <c r="PFZ37" s="1278"/>
      <c r="PGA37" s="1280"/>
      <c r="PGB37" s="1281"/>
      <c r="PGC37" s="1024"/>
      <c r="PGD37" s="1277"/>
      <c r="PGE37" s="1278"/>
      <c r="PGF37" s="1279"/>
      <c r="PGG37" s="1278"/>
      <c r="PGH37" s="1278"/>
      <c r="PGI37" s="1278"/>
      <c r="PGJ37" s="1278"/>
      <c r="PGK37" s="1280"/>
      <c r="PGL37" s="1281"/>
      <c r="PGM37" s="1024"/>
      <c r="PGN37" s="1277"/>
      <c r="PGO37" s="1278"/>
      <c r="PGP37" s="1279"/>
      <c r="PGQ37" s="1278"/>
      <c r="PGR37" s="1278"/>
      <c r="PGS37" s="1278"/>
      <c r="PGT37" s="1278"/>
      <c r="PGU37" s="1280"/>
      <c r="PGV37" s="1281"/>
      <c r="PGW37" s="1024"/>
      <c r="PGX37" s="1277"/>
      <c r="PGY37" s="1278"/>
      <c r="PGZ37" s="1279"/>
      <c r="PHA37" s="1278"/>
      <c r="PHB37" s="1278"/>
      <c r="PHC37" s="1278"/>
      <c r="PHD37" s="1278"/>
      <c r="PHE37" s="1280"/>
      <c r="PHF37" s="1281"/>
      <c r="PHG37" s="1024"/>
      <c r="PHH37" s="1277"/>
      <c r="PHI37" s="1278"/>
      <c r="PHJ37" s="1279"/>
      <c r="PHK37" s="1278"/>
      <c r="PHL37" s="1278"/>
      <c r="PHM37" s="1278"/>
      <c r="PHN37" s="1278"/>
      <c r="PHO37" s="1280"/>
      <c r="PHP37" s="1281"/>
      <c r="PHQ37" s="1024"/>
      <c r="PHR37" s="1277"/>
      <c r="PHS37" s="1278"/>
      <c r="PHT37" s="1279"/>
      <c r="PHU37" s="1278"/>
      <c r="PHV37" s="1278"/>
      <c r="PHW37" s="1278"/>
      <c r="PHX37" s="1278"/>
      <c r="PHY37" s="1280"/>
      <c r="PHZ37" s="1281"/>
      <c r="PIA37" s="1024"/>
      <c r="PIB37" s="1277"/>
      <c r="PIC37" s="1278"/>
      <c r="PID37" s="1279"/>
      <c r="PIE37" s="1278"/>
      <c r="PIF37" s="1278"/>
      <c r="PIG37" s="1278"/>
      <c r="PIH37" s="1278"/>
      <c r="PII37" s="1280"/>
      <c r="PIJ37" s="1281"/>
      <c r="PIK37" s="1024"/>
      <c r="PIL37" s="1277"/>
      <c r="PIM37" s="1278"/>
      <c r="PIN37" s="1279"/>
      <c r="PIO37" s="1278"/>
      <c r="PIP37" s="1278"/>
      <c r="PIQ37" s="1278"/>
      <c r="PIR37" s="1278"/>
      <c r="PIS37" s="1280"/>
      <c r="PIT37" s="1281"/>
      <c r="PIU37" s="1024"/>
      <c r="PIV37" s="1277"/>
      <c r="PIW37" s="1278"/>
      <c r="PIX37" s="1279"/>
      <c r="PIY37" s="1278"/>
      <c r="PIZ37" s="1278"/>
      <c r="PJA37" s="1278"/>
      <c r="PJB37" s="1278"/>
      <c r="PJC37" s="1280"/>
      <c r="PJD37" s="1281"/>
      <c r="PJE37" s="1024"/>
      <c r="PJF37" s="1277"/>
      <c r="PJG37" s="1278"/>
      <c r="PJH37" s="1279"/>
      <c r="PJI37" s="1278"/>
      <c r="PJJ37" s="1278"/>
      <c r="PJK37" s="1278"/>
      <c r="PJL37" s="1278"/>
      <c r="PJM37" s="1280"/>
      <c r="PJN37" s="1281"/>
      <c r="PJO37" s="1024"/>
      <c r="PJP37" s="1277"/>
      <c r="PJQ37" s="1278"/>
      <c r="PJR37" s="1279"/>
      <c r="PJS37" s="1278"/>
      <c r="PJT37" s="1278"/>
      <c r="PJU37" s="1278"/>
      <c r="PJV37" s="1278"/>
      <c r="PJW37" s="1280"/>
      <c r="PJX37" s="1281"/>
      <c r="PJY37" s="1024"/>
      <c r="PJZ37" s="1277"/>
      <c r="PKA37" s="1278"/>
      <c r="PKB37" s="1279"/>
      <c r="PKC37" s="1278"/>
      <c r="PKD37" s="1278"/>
      <c r="PKE37" s="1278"/>
      <c r="PKF37" s="1278"/>
      <c r="PKG37" s="1280"/>
      <c r="PKH37" s="1281"/>
      <c r="PKI37" s="1024"/>
      <c r="PKJ37" s="1277"/>
      <c r="PKK37" s="1278"/>
      <c r="PKL37" s="1279"/>
      <c r="PKM37" s="1278"/>
      <c r="PKN37" s="1278"/>
      <c r="PKO37" s="1278"/>
      <c r="PKP37" s="1278"/>
      <c r="PKQ37" s="1280"/>
      <c r="PKR37" s="1281"/>
      <c r="PKS37" s="1024"/>
      <c r="PKT37" s="1277"/>
      <c r="PKU37" s="1278"/>
      <c r="PKV37" s="1279"/>
      <c r="PKW37" s="1278"/>
      <c r="PKX37" s="1278"/>
      <c r="PKY37" s="1278"/>
      <c r="PKZ37" s="1278"/>
      <c r="PLA37" s="1280"/>
      <c r="PLB37" s="1281"/>
      <c r="PLC37" s="1024"/>
      <c r="PLD37" s="1277"/>
      <c r="PLE37" s="1278"/>
      <c r="PLF37" s="1279"/>
      <c r="PLG37" s="1278"/>
      <c r="PLH37" s="1278"/>
      <c r="PLI37" s="1278"/>
      <c r="PLJ37" s="1278"/>
      <c r="PLK37" s="1280"/>
      <c r="PLL37" s="1281"/>
      <c r="PLM37" s="1024"/>
      <c r="PLN37" s="1277"/>
      <c r="PLO37" s="1278"/>
      <c r="PLP37" s="1279"/>
      <c r="PLQ37" s="1278"/>
      <c r="PLR37" s="1278"/>
      <c r="PLS37" s="1278"/>
      <c r="PLT37" s="1278"/>
      <c r="PLU37" s="1280"/>
      <c r="PLV37" s="1281"/>
      <c r="PLW37" s="1024"/>
      <c r="PLX37" s="1277"/>
      <c r="PLY37" s="1278"/>
      <c r="PLZ37" s="1279"/>
      <c r="PMA37" s="1278"/>
      <c r="PMB37" s="1278"/>
      <c r="PMC37" s="1278"/>
      <c r="PMD37" s="1278"/>
      <c r="PME37" s="1280"/>
      <c r="PMF37" s="1281"/>
      <c r="PMG37" s="1024"/>
      <c r="PMH37" s="1277"/>
      <c r="PMI37" s="1278"/>
      <c r="PMJ37" s="1279"/>
      <c r="PMK37" s="1278"/>
      <c r="PML37" s="1278"/>
      <c r="PMM37" s="1278"/>
      <c r="PMN37" s="1278"/>
      <c r="PMO37" s="1280"/>
      <c r="PMP37" s="1281"/>
      <c r="PMQ37" s="1024"/>
      <c r="PMR37" s="1277"/>
      <c r="PMS37" s="1278"/>
      <c r="PMT37" s="1279"/>
      <c r="PMU37" s="1278"/>
      <c r="PMV37" s="1278"/>
      <c r="PMW37" s="1278"/>
      <c r="PMX37" s="1278"/>
      <c r="PMY37" s="1280"/>
      <c r="PMZ37" s="1281"/>
      <c r="PNA37" s="1024"/>
      <c r="PNB37" s="1277"/>
      <c r="PNC37" s="1278"/>
      <c r="PND37" s="1279"/>
      <c r="PNE37" s="1278"/>
      <c r="PNF37" s="1278"/>
      <c r="PNG37" s="1278"/>
      <c r="PNH37" s="1278"/>
      <c r="PNI37" s="1280"/>
      <c r="PNJ37" s="1281"/>
      <c r="PNK37" s="1024"/>
      <c r="PNL37" s="1277"/>
      <c r="PNM37" s="1278"/>
      <c r="PNN37" s="1279"/>
      <c r="PNO37" s="1278"/>
      <c r="PNP37" s="1278"/>
      <c r="PNQ37" s="1278"/>
      <c r="PNR37" s="1278"/>
      <c r="PNS37" s="1280"/>
      <c r="PNT37" s="1281"/>
      <c r="PNU37" s="1024"/>
      <c r="PNV37" s="1277"/>
      <c r="PNW37" s="1278"/>
      <c r="PNX37" s="1279"/>
      <c r="PNY37" s="1278"/>
      <c r="PNZ37" s="1278"/>
      <c r="POA37" s="1278"/>
      <c r="POB37" s="1278"/>
      <c r="POC37" s="1280"/>
      <c r="POD37" s="1281"/>
      <c r="POE37" s="1024"/>
      <c r="POF37" s="1277"/>
      <c r="POG37" s="1278"/>
      <c r="POH37" s="1279"/>
      <c r="POI37" s="1278"/>
      <c r="POJ37" s="1278"/>
      <c r="POK37" s="1278"/>
      <c r="POL37" s="1278"/>
      <c r="POM37" s="1280"/>
      <c r="PON37" s="1281"/>
      <c r="POO37" s="1024"/>
      <c r="POP37" s="1277"/>
      <c r="POQ37" s="1278"/>
      <c r="POR37" s="1279"/>
      <c r="POS37" s="1278"/>
      <c r="POT37" s="1278"/>
      <c r="POU37" s="1278"/>
      <c r="POV37" s="1278"/>
      <c r="POW37" s="1280"/>
      <c r="POX37" s="1281"/>
      <c r="POY37" s="1024"/>
      <c r="POZ37" s="1277"/>
      <c r="PPA37" s="1278"/>
      <c r="PPB37" s="1279"/>
      <c r="PPC37" s="1278"/>
      <c r="PPD37" s="1278"/>
      <c r="PPE37" s="1278"/>
      <c r="PPF37" s="1278"/>
      <c r="PPG37" s="1280"/>
      <c r="PPH37" s="1281"/>
      <c r="PPI37" s="1024"/>
      <c r="PPJ37" s="1277"/>
      <c r="PPK37" s="1278"/>
      <c r="PPL37" s="1279"/>
      <c r="PPM37" s="1278"/>
      <c r="PPN37" s="1278"/>
      <c r="PPO37" s="1278"/>
      <c r="PPP37" s="1278"/>
      <c r="PPQ37" s="1280"/>
      <c r="PPR37" s="1281"/>
      <c r="PPS37" s="1024"/>
      <c r="PPT37" s="1277"/>
      <c r="PPU37" s="1278"/>
      <c r="PPV37" s="1279"/>
      <c r="PPW37" s="1278"/>
      <c r="PPX37" s="1278"/>
      <c r="PPY37" s="1278"/>
      <c r="PPZ37" s="1278"/>
      <c r="PQA37" s="1280"/>
      <c r="PQB37" s="1281"/>
      <c r="PQC37" s="1024"/>
      <c r="PQD37" s="1277"/>
      <c r="PQE37" s="1278"/>
      <c r="PQF37" s="1279"/>
      <c r="PQG37" s="1278"/>
      <c r="PQH37" s="1278"/>
      <c r="PQI37" s="1278"/>
      <c r="PQJ37" s="1278"/>
      <c r="PQK37" s="1280"/>
      <c r="PQL37" s="1281"/>
      <c r="PQM37" s="1024"/>
      <c r="PQN37" s="1277"/>
      <c r="PQO37" s="1278"/>
      <c r="PQP37" s="1279"/>
      <c r="PQQ37" s="1278"/>
      <c r="PQR37" s="1278"/>
      <c r="PQS37" s="1278"/>
      <c r="PQT37" s="1278"/>
      <c r="PQU37" s="1280"/>
      <c r="PQV37" s="1281"/>
      <c r="PQW37" s="1024"/>
      <c r="PQX37" s="1277"/>
      <c r="PQY37" s="1278"/>
      <c r="PQZ37" s="1279"/>
      <c r="PRA37" s="1278"/>
      <c r="PRB37" s="1278"/>
      <c r="PRC37" s="1278"/>
      <c r="PRD37" s="1278"/>
      <c r="PRE37" s="1280"/>
      <c r="PRF37" s="1281"/>
      <c r="PRG37" s="1024"/>
      <c r="PRH37" s="1277"/>
      <c r="PRI37" s="1278"/>
      <c r="PRJ37" s="1279"/>
      <c r="PRK37" s="1278"/>
      <c r="PRL37" s="1278"/>
      <c r="PRM37" s="1278"/>
      <c r="PRN37" s="1278"/>
      <c r="PRO37" s="1280"/>
      <c r="PRP37" s="1281"/>
      <c r="PRQ37" s="1024"/>
      <c r="PRR37" s="1277"/>
      <c r="PRS37" s="1278"/>
      <c r="PRT37" s="1279"/>
      <c r="PRU37" s="1278"/>
      <c r="PRV37" s="1278"/>
      <c r="PRW37" s="1278"/>
      <c r="PRX37" s="1278"/>
      <c r="PRY37" s="1280"/>
      <c r="PRZ37" s="1281"/>
      <c r="PSA37" s="1024"/>
      <c r="PSB37" s="1277"/>
      <c r="PSC37" s="1278"/>
      <c r="PSD37" s="1279"/>
      <c r="PSE37" s="1278"/>
      <c r="PSF37" s="1278"/>
      <c r="PSG37" s="1278"/>
      <c r="PSH37" s="1278"/>
      <c r="PSI37" s="1280"/>
      <c r="PSJ37" s="1281"/>
      <c r="PSK37" s="1024"/>
      <c r="PSL37" s="1277"/>
      <c r="PSM37" s="1278"/>
      <c r="PSN37" s="1279"/>
      <c r="PSO37" s="1278"/>
      <c r="PSP37" s="1278"/>
      <c r="PSQ37" s="1278"/>
      <c r="PSR37" s="1278"/>
      <c r="PSS37" s="1280"/>
      <c r="PST37" s="1281"/>
      <c r="PSU37" s="1024"/>
      <c r="PSV37" s="1277"/>
      <c r="PSW37" s="1278"/>
      <c r="PSX37" s="1279"/>
      <c r="PSY37" s="1278"/>
      <c r="PSZ37" s="1278"/>
      <c r="PTA37" s="1278"/>
      <c r="PTB37" s="1278"/>
      <c r="PTC37" s="1280"/>
      <c r="PTD37" s="1281"/>
      <c r="PTE37" s="1024"/>
      <c r="PTF37" s="1277"/>
      <c r="PTG37" s="1278"/>
      <c r="PTH37" s="1279"/>
      <c r="PTI37" s="1278"/>
      <c r="PTJ37" s="1278"/>
      <c r="PTK37" s="1278"/>
      <c r="PTL37" s="1278"/>
      <c r="PTM37" s="1280"/>
      <c r="PTN37" s="1281"/>
      <c r="PTO37" s="1024"/>
      <c r="PTP37" s="1277"/>
      <c r="PTQ37" s="1278"/>
      <c r="PTR37" s="1279"/>
      <c r="PTS37" s="1278"/>
      <c r="PTT37" s="1278"/>
      <c r="PTU37" s="1278"/>
      <c r="PTV37" s="1278"/>
      <c r="PTW37" s="1280"/>
      <c r="PTX37" s="1281"/>
      <c r="PTY37" s="1024"/>
      <c r="PTZ37" s="1277"/>
      <c r="PUA37" s="1278"/>
      <c r="PUB37" s="1279"/>
      <c r="PUC37" s="1278"/>
      <c r="PUD37" s="1278"/>
      <c r="PUE37" s="1278"/>
      <c r="PUF37" s="1278"/>
      <c r="PUG37" s="1280"/>
      <c r="PUH37" s="1281"/>
      <c r="PUI37" s="1024"/>
      <c r="PUJ37" s="1277"/>
      <c r="PUK37" s="1278"/>
      <c r="PUL37" s="1279"/>
      <c r="PUM37" s="1278"/>
      <c r="PUN37" s="1278"/>
      <c r="PUO37" s="1278"/>
      <c r="PUP37" s="1278"/>
      <c r="PUQ37" s="1280"/>
      <c r="PUR37" s="1281"/>
      <c r="PUS37" s="1024"/>
      <c r="PUT37" s="1277"/>
      <c r="PUU37" s="1278"/>
      <c r="PUV37" s="1279"/>
      <c r="PUW37" s="1278"/>
      <c r="PUX37" s="1278"/>
      <c r="PUY37" s="1278"/>
      <c r="PUZ37" s="1278"/>
      <c r="PVA37" s="1280"/>
      <c r="PVB37" s="1281"/>
      <c r="PVC37" s="1024"/>
      <c r="PVD37" s="1277"/>
      <c r="PVE37" s="1278"/>
      <c r="PVF37" s="1279"/>
      <c r="PVG37" s="1278"/>
      <c r="PVH37" s="1278"/>
      <c r="PVI37" s="1278"/>
      <c r="PVJ37" s="1278"/>
      <c r="PVK37" s="1280"/>
      <c r="PVL37" s="1281"/>
      <c r="PVM37" s="1024"/>
      <c r="PVN37" s="1277"/>
      <c r="PVO37" s="1278"/>
      <c r="PVP37" s="1279"/>
      <c r="PVQ37" s="1278"/>
      <c r="PVR37" s="1278"/>
      <c r="PVS37" s="1278"/>
      <c r="PVT37" s="1278"/>
      <c r="PVU37" s="1280"/>
      <c r="PVV37" s="1281"/>
      <c r="PVW37" s="1024"/>
      <c r="PVX37" s="1277"/>
      <c r="PVY37" s="1278"/>
      <c r="PVZ37" s="1279"/>
      <c r="PWA37" s="1278"/>
      <c r="PWB37" s="1278"/>
      <c r="PWC37" s="1278"/>
      <c r="PWD37" s="1278"/>
      <c r="PWE37" s="1280"/>
      <c r="PWF37" s="1281"/>
      <c r="PWG37" s="1024"/>
      <c r="PWH37" s="1277"/>
      <c r="PWI37" s="1278"/>
      <c r="PWJ37" s="1279"/>
      <c r="PWK37" s="1278"/>
      <c r="PWL37" s="1278"/>
      <c r="PWM37" s="1278"/>
      <c r="PWN37" s="1278"/>
      <c r="PWO37" s="1280"/>
      <c r="PWP37" s="1281"/>
      <c r="PWQ37" s="1024"/>
      <c r="PWR37" s="1277"/>
      <c r="PWS37" s="1278"/>
      <c r="PWT37" s="1279"/>
      <c r="PWU37" s="1278"/>
      <c r="PWV37" s="1278"/>
      <c r="PWW37" s="1278"/>
      <c r="PWX37" s="1278"/>
      <c r="PWY37" s="1280"/>
      <c r="PWZ37" s="1281"/>
      <c r="PXA37" s="1024"/>
      <c r="PXB37" s="1277"/>
      <c r="PXC37" s="1278"/>
      <c r="PXD37" s="1279"/>
      <c r="PXE37" s="1278"/>
      <c r="PXF37" s="1278"/>
      <c r="PXG37" s="1278"/>
      <c r="PXH37" s="1278"/>
      <c r="PXI37" s="1280"/>
      <c r="PXJ37" s="1281"/>
      <c r="PXK37" s="1024"/>
      <c r="PXL37" s="1277"/>
      <c r="PXM37" s="1278"/>
      <c r="PXN37" s="1279"/>
      <c r="PXO37" s="1278"/>
      <c r="PXP37" s="1278"/>
      <c r="PXQ37" s="1278"/>
      <c r="PXR37" s="1278"/>
      <c r="PXS37" s="1280"/>
      <c r="PXT37" s="1281"/>
      <c r="PXU37" s="1024"/>
      <c r="PXV37" s="1277"/>
      <c r="PXW37" s="1278"/>
      <c r="PXX37" s="1279"/>
      <c r="PXY37" s="1278"/>
      <c r="PXZ37" s="1278"/>
      <c r="PYA37" s="1278"/>
      <c r="PYB37" s="1278"/>
      <c r="PYC37" s="1280"/>
      <c r="PYD37" s="1281"/>
      <c r="PYE37" s="1024"/>
      <c r="PYF37" s="1277"/>
      <c r="PYG37" s="1278"/>
      <c r="PYH37" s="1279"/>
      <c r="PYI37" s="1278"/>
      <c r="PYJ37" s="1278"/>
      <c r="PYK37" s="1278"/>
      <c r="PYL37" s="1278"/>
      <c r="PYM37" s="1280"/>
      <c r="PYN37" s="1281"/>
      <c r="PYO37" s="1024"/>
      <c r="PYP37" s="1277"/>
      <c r="PYQ37" s="1278"/>
      <c r="PYR37" s="1279"/>
      <c r="PYS37" s="1278"/>
      <c r="PYT37" s="1278"/>
      <c r="PYU37" s="1278"/>
      <c r="PYV37" s="1278"/>
      <c r="PYW37" s="1280"/>
      <c r="PYX37" s="1281"/>
      <c r="PYY37" s="1024"/>
      <c r="PYZ37" s="1277"/>
      <c r="PZA37" s="1278"/>
      <c r="PZB37" s="1279"/>
      <c r="PZC37" s="1278"/>
      <c r="PZD37" s="1278"/>
      <c r="PZE37" s="1278"/>
      <c r="PZF37" s="1278"/>
      <c r="PZG37" s="1280"/>
      <c r="PZH37" s="1281"/>
      <c r="PZI37" s="1024"/>
      <c r="PZJ37" s="1277"/>
      <c r="PZK37" s="1278"/>
      <c r="PZL37" s="1279"/>
      <c r="PZM37" s="1278"/>
      <c r="PZN37" s="1278"/>
      <c r="PZO37" s="1278"/>
      <c r="PZP37" s="1278"/>
      <c r="PZQ37" s="1280"/>
      <c r="PZR37" s="1281"/>
      <c r="PZS37" s="1024"/>
      <c r="PZT37" s="1277"/>
      <c r="PZU37" s="1278"/>
      <c r="PZV37" s="1279"/>
      <c r="PZW37" s="1278"/>
      <c r="PZX37" s="1278"/>
      <c r="PZY37" s="1278"/>
      <c r="PZZ37" s="1278"/>
      <c r="QAA37" s="1280"/>
      <c r="QAB37" s="1281"/>
      <c r="QAC37" s="1024"/>
      <c r="QAD37" s="1277"/>
      <c r="QAE37" s="1278"/>
      <c r="QAF37" s="1279"/>
      <c r="QAG37" s="1278"/>
      <c r="QAH37" s="1278"/>
      <c r="QAI37" s="1278"/>
      <c r="QAJ37" s="1278"/>
      <c r="QAK37" s="1280"/>
      <c r="QAL37" s="1281"/>
      <c r="QAM37" s="1024"/>
      <c r="QAN37" s="1277"/>
      <c r="QAO37" s="1278"/>
      <c r="QAP37" s="1279"/>
      <c r="QAQ37" s="1278"/>
      <c r="QAR37" s="1278"/>
      <c r="QAS37" s="1278"/>
      <c r="QAT37" s="1278"/>
      <c r="QAU37" s="1280"/>
      <c r="QAV37" s="1281"/>
      <c r="QAW37" s="1024"/>
      <c r="QAX37" s="1277"/>
      <c r="QAY37" s="1278"/>
      <c r="QAZ37" s="1279"/>
      <c r="QBA37" s="1278"/>
      <c r="QBB37" s="1278"/>
      <c r="QBC37" s="1278"/>
      <c r="QBD37" s="1278"/>
      <c r="QBE37" s="1280"/>
      <c r="QBF37" s="1281"/>
      <c r="QBG37" s="1024"/>
      <c r="QBH37" s="1277"/>
      <c r="QBI37" s="1278"/>
      <c r="QBJ37" s="1279"/>
      <c r="QBK37" s="1278"/>
      <c r="QBL37" s="1278"/>
      <c r="QBM37" s="1278"/>
      <c r="QBN37" s="1278"/>
      <c r="QBO37" s="1280"/>
      <c r="QBP37" s="1281"/>
      <c r="QBQ37" s="1024"/>
      <c r="QBR37" s="1277"/>
      <c r="QBS37" s="1278"/>
      <c r="QBT37" s="1279"/>
      <c r="QBU37" s="1278"/>
      <c r="QBV37" s="1278"/>
      <c r="QBW37" s="1278"/>
      <c r="QBX37" s="1278"/>
      <c r="QBY37" s="1280"/>
      <c r="QBZ37" s="1281"/>
      <c r="QCA37" s="1024"/>
      <c r="QCB37" s="1277"/>
      <c r="QCC37" s="1278"/>
      <c r="QCD37" s="1279"/>
      <c r="QCE37" s="1278"/>
      <c r="QCF37" s="1278"/>
      <c r="QCG37" s="1278"/>
      <c r="QCH37" s="1278"/>
      <c r="QCI37" s="1280"/>
      <c r="QCJ37" s="1281"/>
      <c r="QCK37" s="1024"/>
      <c r="QCL37" s="1277"/>
      <c r="QCM37" s="1278"/>
      <c r="QCN37" s="1279"/>
      <c r="QCO37" s="1278"/>
      <c r="QCP37" s="1278"/>
      <c r="QCQ37" s="1278"/>
      <c r="QCR37" s="1278"/>
      <c r="QCS37" s="1280"/>
      <c r="QCT37" s="1281"/>
      <c r="QCU37" s="1024"/>
      <c r="QCV37" s="1277"/>
      <c r="QCW37" s="1278"/>
      <c r="QCX37" s="1279"/>
      <c r="QCY37" s="1278"/>
      <c r="QCZ37" s="1278"/>
      <c r="QDA37" s="1278"/>
      <c r="QDB37" s="1278"/>
      <c r="QDC37" s="1280"/>
      <c r="QDD37" s="1281"/>
      <c r="QDE37" s="1024"/>
      <c r="QDF37" s="1277"/>
      <c r="QDG37" s="1278"/>
      <c r="QDH37" s="1279"/>
      <c r="QDI37" s="1278"/>
      <c r="QDJ37" s="1278"/>
      <c r="QDK37" s="1278"/>
      <c r="QDL37" s="1278"/>
      <c r="QDM37" s="1280"/>
      <c r="QDN37" s="1281"/>
      <c r="QDO37" s="1024"/>
      <c r="QDP37" s="1277"/>
      <c r="QDQ37" s="1278"/>
      <c r="QDR37" s="1279"/>
      <c r="QDS37" s="1278"/>
      <c r="QDT37" s="1278"/>
      <c r="QDU37" s="1278"/>
      <c r="QDV37" s="1278"/>
      <c r="QDW37" s="1280"/>
      <c r="QDX37" s="1281"/>
      <c r="QDY37" s="1024"/>
      <c r="QDZ37" s="1277"/>
      <c r="QEA37" s="1278"/>
      <c r="QEB37" s="1279"/>
      <c r="QEC37" s="1278"/>
      <c r="QED37" s="1278"/>
      <c r="QEE37" s="1278"/>
      <c r="QEF37" s="1278"/>
      <c r="QEG37" s="1280"/>
      <c r="QEH37" s="1281"/>
      <c r="QEI37" s="1024"/>
      <c r="QEJ37" s="1277"/>
      <c r="QEK37" s="1278"/>
      <c r="QEL37" s="1279"/>
      <c r="QEM37" s="1278"/>
      <c r="QEN37" s="1278"/>
      <c r="QEO37" s="1278"/>
      <c r="QEP37" s="1278"/>
      <c r="QEQ37" s="1280"/>
      <c r="QER37" s="1281"/>
      <c r="QES37" s="1024"/>
      <c r="QET37" s="1277"/>
      <c r="QEU37" s="1278"/>
      <c r="QEV37" s="1279"/>
      <c r="QEW37" s="1278"/>
      <c r="QEX37" s="1278"/>
      <c r="QEY37" s="1278"/>
      <c r="QEZ37" s="1278"/>
      <c r="QFA37" s="1280"/>
      <c r="QFB37" s="1281"/>
      <c r="QFC37" s="1024"/>
      <c r="QFD37" s="1277"/>
      <c r="QFE37" s="1278"/>
      <c r="QFF37" s="1279"/>
      <c r="QFG37" s="1278"/>
      <c r="QFH37" s="1278"/>
      <c r="QFI37" s="1278"/>
      <c r="QFJ37" s="1278"/>
      <c r="QFK37" s="1280"/>
      <c r="QFL37" s="1281"/>
      <c r="QFM37" s="1024"/>
      <c r="QFN37" s="1277"/>
      <c r="QFO37" s="1278"/>
      <c r="QFP37" s="1279"/>
      <c r="QFQ37" s="1278"/>
      <c r="QFR37" s="1278"/>
      <c r="QFS37" s="1278"/>
      <c r="QFT37" s="1278"/>
      <c r="QFU37" s="1280"/>
      <c r="QFV37" s="1281"/>
      <c r="QFW37" s="1024"/>
      <c r="QFX37" s="1277"/>
      <c r="QFY37" s="1278"/>
      <c r="QFZ37" s="1279"/>
      <c r="QGA37" s="1278"/>
      <c r="QGB37" s="1278"/>
      <c r="QGC37" s="1278"/>
      <c r="QGD37" s="1278"/>
      <c r="QGE37" s="1280"/>
      <c r="QGF37" s="1281"/>
      <c r="QGG37" s="1024"/>
      <c r="QGH37" s="1277"/>
      <c r="QGI37" s="1278"/>
      <c r="QGJ37" s="1279"/>
      <c r="QGK37" s="1278"/>
      <c r="QGL37" s="1278"/>
      <c r="QGM37" s="1278"/>
      <c r="QGN37" s="1278"/>
      <c r="QGO37" s="1280"/>
      <c r="QGP37" s="1281"/>
      <c r="QGQ37" s="1024"/>
      <c r="QGR37" s="1277"/>
      <c r="QGS37" s="1278"/>
      <c r="QGT37" s="1279"/>
      <c r="QGU37" s="1278"/>
      <c r="QGV37" s="1278"/>
      <c r="QGW37" s="1278"/>
      <c r="QGX37" s="1278"/>
      <c r="QGY37" s="1280"/>
      <c r="QGZ37" s="1281"/>
      <c r="QHA37" s="1024"/>
      <c r="QHB37" s="1277"/>
      <c r="QHC37" s="1278"/>
      <c r="QHD37" s="1279"/>
      <c r="QHE37" s="1278"/>
      <c r="QHF37" s="1278"/>
      <c r="QHG37" s="1278"/>
      <c r="QHH37" s="1278"/>
      <c r="QHI37" s="1280"/>
      <c r="QHJ37" s="1281"/>
      <c r="QHK37" s="1024"/>
      <c r="QHL37" s="1277"/>
      <c r="QHM37" s="1278"/>
      <c r="QHN37" s="1279"/>
      <c r="QHO37" s="1278"/>
      <c r="QHP37" s="1278"/>
      <c r="QHQ37" s="1278"/>
      <c r="QHR37" s="1278"/>
      <c r="QHS37" s="1280"/>
      <c r="QHT37" s="1281"/>
      <c r="QHU37" s="1024"/>
      <c r="QHV37" s="1277"/>
      <c r="QHW37" s="1278"/>
      <c r="QHX37" s="1279"/>
      <c r="QHY37" s="1278"/>
      <c r="QHZ37" s="1278"/>
      <c r="QIA37" s="1278"/>
      <c r="QIB37" s="1278"/>
      <c r="QIC37" s="1280"/>
      <c r="QID37" s="1281"/>
      <c r="QIE37" s="1024"/>
      <c r="QIF37" s="1277"/>
      <c r="QIG37" s="1278"/>
      <c r="QIH37" s="1279"/>
      <c r="QII37" s="1278"/>
      <c r="QIJ37" s="1278"/>
      <c r="QIK37" s="1278"/>
      <c r="QIL37" s="1278"/>
      <c r="QIM37" s="1280"/>
      <c r="QIN37" s="1281"/>
      <c r="QIO37" s="1024"/>
      <c r="QIP37" s="1277"/>
      <c r="QIQ37" s="1278"/>
      <c r="QIR37" s="1279"/>
      <c r="QIS37" s="1278"/>
      <c r="QIT37" s="1278"/>
      <c r="QIU37" s="1278"/>
      <c r="QIV37" s="1278"/>
      <c r="QIW37" s="1280"/>
      <c r="QIX37" s="1281"/>
      <c r="QIY37" s="1024"/>
      <c r="QIZ37" s="1277"/>
      <c r="QJA37" s="1278"/>
      <c r="QJB37" s="1279"/>
      <c r="QJC37" s="1278"/>
      <c r="QJD37" s="1278"/>
      <c r="QJE37" s="1278"/>
      <c r="QJF37" s="1278"/>
      <c r="QJG37" s="1280"/>
      <c r="QJH37" s="1281"/>
      <c r="QJI37" s="1024"/>
      <c r="QJJ37" s="1277"/>
      <c r="QJK37" s="1278"/>
      <c r="QJL37" s="1279"/>
      <c r="QJM37" s="1278"/>
      <c r="QJN37" s="1278"/>
      <c r="QJO37" s="1278"/>
      <c r="QJP37" s="1278"/>
      <c r="QJQ37" s="1280"/>
      <c r="QJR37" s="1281"/>
      <c r="QJS37" s="1024"/>
      <c r="QJT37" s="1277"/>
      <c r="QJU37" s="1278"/>
      <c r="QJV37" s="1279"/>
      <c r="QJW37" s="1278"/>
      <c r="QJX37" s="1278"/>
      <c r="QJY37" s="1278"/>
      <c r="QJZ37" s="1278"/>
      <c r="QKA37" s="1280"/>
      <c r="QKB37" s="1281"/>
      <c r="QKC37" s="1024"/>
      <c r="QKD37" s="1277"/>
      <c r="QKE37" s="1278"/>
      <c r="QKF37" s="1279"/>
      <c r="QKG37" s="1278"/>
      <c r="QKH37" s="1278"/>
      <c r="QKI37" s="1278"/>
      <c r="QKJ37" s="1278"/>
      <c r="QKK37" s="1280"/>
      <c r="QKL37" s="1281"/>
      <c r="QKM37" s="1024"/>
      <c r="QKN37" s="1277"/>
      <c r="QKO37" s="1278"/>
      <c r="QKP37" s="1279"/>
      <c r="QKQ37" s="1278"/>
      <c r="QKR37" s="1278"/>
      <c r="QKS37" s="1278"/>
      <c r="QKT37" s="1278"/>
      <c r="QKU37" s="1280"/>
      <c r="QKV37" s="1281"/>
      <c r="QKW37" s="1024"/>
      <c r="QKX37" s="1277"/>
      <c r="QKY37" s="1278"/>
      <c r="QKZ37" s="1279"/>
      <c r="QLA37" s="1278"/>
      <c r="QLB37" s="1278"/>
      <c r="QLC37" s="1278"/>
      <c r="QLD37" s="1278"/>
      <c r="QLE37" s="1280"/>
      <c r="QLF37" s="1281"/>
      <c r="QLG37" s="1024"/>
      <c r="QLH37" s="1277"/>
      <c r="QLI37" s="1278"/>
      <c r="QLJ37" s="1279"/>
      <c r="QLK37" s="1278"/>
      <c r="QLL37" s="1278"/>
      <c r="QLM37" s="1278"/>
      <c r="QLN37" s="1278"/>
      <c r="QLO37" s="1280"/>
      <c r="QLP37" s="1281"/>
      <c r="QLQ37" s="1024"/>
      <c r="QLR37" s="1277"/>
      <c r="QLS37" s="1278"/>
      <c r="QLT37" s="1279"/>
      <c r="QLU37" s="1278"/>
      <c r="QLV37" s="1278"/>
      <c r="QLW37" s="1278"/>
      <c r="QLX37" s="1278"/>
      <c r="QLY37" s="1280"/>
      <c r="QLZ37" s="1281"/>
      <c r="QMA37" s="1024"/>
      <c r="QMB37" s="1277"/>
      <c r="QMC37" s="1278"/>
      <c r="QMD37" s="1279"/>
      <c r="QME37" s="1278"/>
      <c r="QMF37" s="1278"/>
      <c r="QMG37" s="1278"/>
      <c r="QMH37" s="1278"/>
      <c r="QMI37" s="1280"/>
      <c r="QMJ37" s="1281"/>
      <c r="QMK37" s="1024"/>
      <c r="QML37" s="1277"/>
      <c r="QMM37" s="1278"/>
      <c r="QMN37" s="1279"/>
      <c r="QMO37" s="1278"/>
      <c r="QMP37" s="1278"/>
      <c r="QMQ37" s="1278"/>
      <c r="QMR37" s="1278"/>
      <c r="QMS37" s="1280"/>
      <c r="QMT37" s="1281"/>
      <c r="QMU37" s="1024"/>
      <c r="QMV37" s="1277"/>
      <c r="QMW37" s="1278"/>
      <c r="QMX37" s="1279"/>
      <c r="QMY37" s="1278"/>
      <c r="QMZ37" s="1278"/>
      <c r="QNA37" s="1278"/>
      <c r="QNB37" s="1278"/>
      <c r="QNC37" s="1280"/>
      <c r="QND37" s="1281"/>
      <c r="QNE37" s="1024"/>
      <c r="QNF37" s="1277"/>
      <c r="QNG37" s="1278"/>
      <c r="QNH37" s="1279"/>
      <c r="QNI37" s="1278"/>
      <c r="QNJ37" s="1278"/>
      <c r="QNK37" s="1278"/>
      <c r="QNL37" s="1278"/>
      <c r="QNM37" s="1280"/>
      <c r="QNN37" s="1281"/>
      <c r="QNO37" s="1024"/>
      <c r="QNP37" s="1277"/>
      <c r="QNQ37" s="1278"/>
      <c r="QNR37" s="1279"/>
      <c r="QNS37" s="1278"/>
      <c r="QNT37" s="1278"/>
      <c r="QNU37" s="1278"/>
      <c r="QNV37" s="1278"/>
      <c r="QNW37" s="1280"/>
      <c r="QNX37" s="1281"/>
      <c r="QNY37" s="1024"/>
      <c r="QNZ37" s="1277"/>
      <c r="QOA37" s="1278"/>
      <c r="QOB37" s="1279"/>
      <c r="QOC37" s="1278"/>
      <c r="QOD37" s="1278"/>
      <c r="QOE37" s="1278"/>
      <c r="QOF37" s="1278"/>
      <c r="QOG37" s="1280"/>
      <c r="QOH37" s="1281"/>
      <c r="QOI37" s="1024"/>
      <c r="QOJ37" s="1277"/>
      <c r="QOK37" s="1278"/>
      <c r="QOL37" s="1279"/>
      <c r="QOM37" s="1278"/>
      <c r="QON37" s="1278"/>
      <c r="QOO37" s="1278"/>
      <c r="QOP37" s="1278"/>
      <c r="QOQ37" s="1280"/>
      <c r="QOR37" s="1281"/>
      <c r="QOS37" s="1024"/>
      <c r="QOT37" s="1277"/>
      <c r="QOU37" s="1278"/>
      <c r="QOV37" s="1279"/>
      <c r="QOW37" s="1278"/>
      <c r="QOX37" s="1278"/>
      <c r="QOY37" s="1278"/>
      <c r="QOZ37" s="1278"/>
      <c r="QPA37" s="1280"/>
      <c r="QPB37" s="1281"/>
      <c r="QPC37" s="1024"/>
      <c r="QPD37" s="1277"/>
      <c r="QPE37" s="1278"/>
      <c r="QPF37" s="1279"/>
      <c r="QPG37" s="1278"/>
      <c r="QPH37" s="1278"/>
      <c r="QPI37" s="1278"/>
      <c r="QPJ37" s="1278"/>
      <c r="QPK37" s="1280"/>
      <c r="QPL37" s="1281"/>
      <c r="QPM37" s="1024"/>
      <c r="QPN37" s="1277"/>
      <c r="QPO37" s="1278"/>
      <c r="QPP37" s="1279"/>
      <c r="QPQ37" s="1278"/>
      <c r="QPR37" s="1278"/>
      <c r="QPS37" s="1278"/>
      <c r="QPT37" s="1278"/>
      <c r="QPU37" s="1280"/>
      <c r="QPV37" s="1281"/>
      <c r="QPW37" s="1024"/>
      <c r="QPX37" s="1277"/>
      <c r="QPY37" s="1278"/>
      <c r="QPZ37" s="1279"/>
      <c r="QQA37" s="1278"/>
      <c r="QQB37" s="1278"/>
      <c r="QQC37" s="1278"/>
      <c r="QQD37" s="1278"/>
      <c r="QQE37" s="1280"/>
      <c r="QQF37" s="1281"/>
      <c r="QQG37" s="1024"/>
      <c r="QQH37" s="1277"/>
      <c r="QQI37" s="1278"/>
      <c r="QQJ37" s="1279"/>
      <c r="QQK37" s="1278"/>
      <c r="QQL37" s="1278"/>
      <c r="QQM37" s="1278"/>
      <c r="QQN37" s="1278"/>
      <c r="QQO37" s="1280"/>
      <c r="QQP37" s="1281"/>
      <c r="QQQ37" s="1024"/>
      <c r="QQR37" s="1277"/>
      <c r="QQS37" s="1278"/>
      <c r="QQT37" s="1279"/>
      <c r="QQU37" s="1278"/>
      <c r="QQV37" s="1278"/>
      <c r="QQW37" s="1278"/>
      <c r="QQX37" s="1278"/>
      <c r="QQY37" s="1280"/>
      <c r="QQZ37" s="1281"/>
      <c r="QRA37" s="1024"/>
      <c r="QRB37" s="1277"/>
      <c r="QRC37" s="1278"/>
      <c r="QRD37" s="1279"/>
      <c r="QRE37" s="1278"/>
      <c r="QRF37" s="1278"/>
      <c r="QRG37" s="1278"/>
      <c r="QRH37" s="1278"/>
      <c r="QRI37" s="1280"/>
      <c r="QRJ37" s="1281"/>
      <c r="QRK37" s="1024"/>
      <c r="QRL37" s="1277"/>
      <c r="QRM37" s="1278"/>
      <c r="QRN37" s="1279"/>
      <c r="QRO37" s="1278"/>
      <c r="QRP37" s="1278"/>
      <c r="QRQ37" s="1278"/>
      <c r="QRR37" s="1278"/>
      <c r="QRS37" s="1280"/>
      <c r="QRT37" s="1281"/>
      <c r="QRU37" s="1024"/>
      <c r="QRV37" s="1277"/>
      <c r="QRW37" s="1278"/>
      <c r="QRX37" s="1279"/>
      <c r="QRY37" s="1278"/>
      <c r="QRZ37" s="1278"/>
      <c r="QSA37" s="1278"/>
      <c r="QSB37" s="1278"/>
      <c r="QSC37" s="1280"/>
      <c r="QSD37" s="1281"/>
      <c r="QSE37" s="1024"/>
      <c r="QSF37" s="1277"/>
      <c r="QSG37" s="1278"/>
      <c r="QSH37" s="1279"/>
      <c r="QSI37" s="1278"/>
      <c r="QSJ37" s="1278"/>
      <c r="QSK37" s="1278"/>
      <c r="QSL37" s="1278"/>
      <c r="QSM37" s="1280"/>
      <c r="QSN37" s="1281"/>
      <c r="QSO37" s="1024"/>
      <c r="QSP37" s="1277"/>
      <c r="QSQ37" s="1278"/>
      <c r="QSR37" s="1279"/>
      <c r="QSS37" s="1278"/>
      <c r="QST37" s="1278"/>
      <c r="QSU37" s="1278"/>
      <c r="QSV37" s="1278"/>
      <c r="QSW37" s="1280"/>
      <c r="QSX37" s="1281"/>
      <c r="QSY37" s="1024"/>
      <c r="QSZ37" s="1277"/>
      <c r="QTA37" s="1278"/>
      <c r="QTB37" s="1279"/>
      <c r="QTC37" s="1278"/>
      <c r="QTD37" s="1278"/>
      <c r="QTE37" s="1278"/>
      <c r="QTF37" s="1278"/>
      <c r="QTG37" s="1280"/>
      <c r="QTH37" s="1281"/>
      <c r="QTI37" s="1024"/>
      <c r="QTJ37" s="1277"/>
      <c r="QTK37" s="1278"/>
      <c r="QTL37" s="1279"/>
      <c r="QTM37" s="1278"/>
      <c r="QTN37" s="1278"/>
      <c r="QTO37" s="1278"/>
      <c r="QTP37" s="1278"/>
      <c r="QTQ37" s="1280"/>
      <c r="QTR37" s="1281"/>
      <c r="QTS37" s="1024"/>
      <c r="QTT37" s="1277"/>
      <c r="QTU37" s="1278"/>
      <c r="QTV37" s="1279"/>
      <c r="QTW37" s="1278"/>
      <c r="QTX37" s="1278"/>
      <c r="QTY37" s="1278"/>
      <c r="QTZ37" s="1278"/>
      <c r="QUA37" s="1280"/>
      <c r="QUB37" s="1281"/>
      <c r="QUC37" s="1024"/>
      <c r="QUD37" s="1277"/>
      <c r="QUE37" s="1278"/>
      <c r="QUF37" s="1279"/>
      <c r="QUG37" s="1278"/>
      <c r="QUH37" s="1278"/>
      <c r="QUI37" s="1278"/>
      <c r="QUJ37" s="1278"/>
      <c r="QUK37" s="1280"/>
      <c r="QUL37" s="1281"/>
      <c r="QUM37" s="1024"/>
      <c r="QUN37" s="1277"/>
      <c r="QUO37" s="1278"/>
      <c r="QUP37" s="1279"/>
      <c r="QUQ37" s="1278"/>
      <c r="QUR37" s="1278"/>
      <c r="QUS37" s="1278"/>
      <c r="QUT37" s="1278"/>
      <c r="QUU37" s="1280"/>
      <c r="QUV37" s="1281"/>
      <c r="QUW37" s="1024"/>
      <c r="QUX37" s="1277"/>
      <c r="QUY37" s="1278"/>
      <c r="QUZ37" s="1279"/>
      <c r="QVA37" s="1278"/>
      <c r="QVB37" s="1278"/>
      <c r="QVC37" s="1278"/>
      <c r="QVD37" s="1278"/>
      <c r="QVE37" s="1280"/>
      <c r="QVF37" s="1281"/>
      <c r="QVG37" s="1024"/>
      <c r="QVH37" s="1277"/>
      <c r="QVI37" s="1278"/>
      <c r="QVJ37" s="1279"/>
      <c r="QVK37" s="1278"/>
      <c r="QVL37" s="1278"/>
      <c r="QVM37" s="1278"/>
      <c r="QVN37" s="1278"/>
      <c r="QVO37" s="1280"/>
      <c r="QVP37" s="1281"/>
      <c r="QVQ37" s="1024"/>
      <c r="QVR37" s="1277"/>
      <c r="QVS37" s="1278"/>
      <c r="QVT37" s="1279"/>
      <c r="QVU37" s="1278"/>
      <c r="QVV37" s="1278"/>
      <c r="QVW37" s="1278"/>
      <c r="QVX37" s="1278"/>
      <c r="QVY37" s="1280"/>
      <c r="QVZ37" s="1281"/>
      <c r="QWA37" s="1024"/>
      <c r="QWB37" s="1277"/>
      <c r="QWC37" s="1278"/>
      <c r="QWD37" s="1279"/>
      <c r="QWE37" s="1278"/>
      <c r="QWF37" s="1278"/>
      <c r="QWG37" s="1278"/>
      <c r="QWH37" s="1278"/>
      <c r="QWI37" s="1280"/>
      <c r="QWJ37" s="1281"/>
      <c r="QWK37" s="1024"/>
      <c r="QWL37" s="1277"/>
      <c r="QWM37" s="1278"/>
      <c r="QWN37" s="1279"/>
      <c r="QWO37" s="1278"/>
      <c r="QWP37" s="1278"/>
      <c r="QWQ37" s="1278"/>
      <c r="QWR37" s="1278"/>
      <c r="QWS37" s="1280"/>
      <c r="QWT37" s="1281"/>
      <c r="QWU37" s="1024"/>
      <c r="QWV37" s="1277"/>
      <c r="QWW37" s="1278"/>
      <c r="QWX37" s="1279"/>
      <c r="QWY37" s="1278"/>
      <c r="QWZ37" s="1278"/>
      <c r="QXA37" s="1278"/>
      <c r="QXB37" s="1278"/>
      <c r="QXC37" s="1280"/>
      <c r="QXD37" s="1281"/>
      <c r="QXE37" s="1024"/>
      <c r="QXF37" s="1277"/>
      <c r="QXG37" s="1278"/>
      <c r="QXH37" s="1279"/>
      <c r="QXI37" s="1278"/>
      <c r="QXJ37" s="1278"/>
      <c r="QXK37" s="1278"/>
      <c r="QXL37" s="1278"/>
      <c r="QXM37" s="1280"/>
      <c r="QXN37" s="1281"/>
      <c r="QXO37" s="1024"/>
      <c r="QXP37" s="1277"/>
      <c r="QXQ37" s="1278"/>
      <c r="QXR37" s="1279"/>
      <c r="QXS37" s="1278"/>
      <c r="QXT37" s="1278"/>
      <c r="QXU37" s="1278"/>
      <c r="QXV37" s="1278"/>
      <c r="QXW37" s="1280"/>
      <c r="QXX37" s="1281"/>
      <c r="QXY37" s="1024"/>
      <c r="QXZ37" s="1277"/>
      <c r="QYA37" s="1278"/>
      <c r="QYB37" s="1279"/>
      <c r="QYC37" s="1278"/>
      <c r="QYD37" s="1278"/>
      <c r="QYE37" s="1278"/>
      <c r="QYF37" s="1278"/>
      <c r="QYG37" s="1280"/>
      <c r="QYH37" s="1281"/>
      <c r="QYI37" s="1024"/>
      <c r="QYJ37" s="1277"/>
      <c r="QYK37" s="1278"/>
      <c r="QYL37" s="1279"/>
      <c r="QYM37" s="1278"/>
      <c r="QYN37" s="1278"/>
      <c r="QYO37" s="1278"/>
      <c r="QYP37" s="1278"/>
      <c r="QYQ37" s="1280"/>
      <c r="QYR37" s="1281"/>
      <c r="QYS37" s="1024"/>
      <c r="QYT37" s="1277"/>
      <c r="QYU37" s="1278"/>
      <c r="QYV37" s="1279"/>
      <c r="QYW37" s="1278"/>
      <c r="QYX37" s="1278"/>
      <c r="QYY37" s="1278"/>
      <c r="QYZ37" s="1278"/>
      <c r="QZA37" s="1280"/>
      <c r="QZB37" s="1281"/>
      <c r="QZC37" s="1024"/>
      <c r="QZD37" s="1277"/>
      <c r="QZE37" s="1278"/>
      <c r="QZF37" s="1279"/>
      <c r="QZG37" s="1278"/>
      <c r="QZH37" s="1278"/>
      <c r="QZI37" s="1278"/>
      <c r="QZJ37" s="1278"/>
      <c r="QZK37" s="1280"/>
      <c r="QZL37" s="1281"/>
      <c r="QZM37" s="1024"/>
      <c r="QZN37" s="1277"/>
      <c r="QZO37" s="1278"/>
      <c r="QZP37" s="1279"/>
      <c r="QZQ37" s="1278"/>
      <c r="QZR37" s="1278"/>
      <c r="QZS37" s="1278"/>
      <c r="QZT37" s="1278"/>
      <c r="QZU37" s="1280"/>
      <c r="QZV37" s="1281"/>
      <c r="QZW37" s="1024"/>
      <c r="QZX37" s="1277"/>
      <c r="QZY37" s="1278"/>
      <c r="QZZ37" s="1279"/>
      <c r="RAA37" s="1278"/>
      <c r="RAB37" s="1278"/>
      <c r="RAC37" s="1278"/>
      <c r="RAD37" s="1278"/>
      <c r="RAE37" s="1280"/>
      <c r="RAF37" s="1281"/>
      <c r="RAG37" s="1024"/>
      <c r="RAH37" s="1277"/>
      <c r="RAI37" s="1278"/>
      <c r="RAJ37" s="1279"/>
      <c r="RAK37" s="1278"/>
      <c r="RAL37" s="1278"/>
      <c r="RAM37" s="1278"/>
      <c r="RAN37" s="1278"/>
      <c r="RAO37" s="1280"/>
      <c r="RAP37" s="1281"/>
      <c r="RAQ37" s="1024"/>
      <c r="RAR37" s="1277"/>
      <c r="RAS37" s="1278"/>
      <c r="RAT37" s="1279"/>
      <c r="RAU37" s="1278"/>
      <c r="RAV37" s="1278"/>
      <c r="RAW37" s="1278"/>
      <c r="RAX37" s="1278"/>
      <c r="RAY37" s="1280"/>
      <c r="RAZ37" s="1281"/>
      <c r="RBA37" s="1024"/>
      <c r="RBB37" s="1277"/>
      <c r="RBC37" s="1278"/>
      <c r="RBD37" s="1279"/>
      <c r="RBE37" s="1278"/>
      <c r="RBF37" s="1278"/>
      <c r="RBG37" s="1278"/>
      <c r="RBH37" s="1278"/>
      <c r="RBI37" s="1280"/>
      <c r="RBJ37" s="1281"/>
      <c r="RBK37" s="1024"/>
      <c r="RBL37" s="1277"/>
      <c r="RBM37" s="1278"/>
      <c r="RBN37" s="1279"/>
      <c r="RBO37" s="1278"/>
      <c r="RBP37" s="1278"/>
      <c r="RBQ37" s="1278"/>
      <c r="RBR37" s="1278"/>
      <c r="RBS37" s="1280"/>
      <c r="RBT37" s="1281"/>
      <c r="RBU37" s="1024"/>
      <c r="RBV37" s="1277"/>
      <c r="RBW37" s="1278"/>
      <c r="RBX37" s="1279"/>
      <c r="RBY37" s="1278"/>
      <c r="RBZ37" s="1278"/>
      <c r="RCA37" s="1278"/>
      <c r="RCB37" s="1278"/>
      <c r="RCC37" s="1280"/>
      <c r="RCD37" s="1281"/>
      <c r="RCE37" s="1024"/>
      <c r="RCF37" s="1277"/>
      <c r="RCG37" s="1278"/>
      <c r="RCH37" s="1279"/>
      <c r="RCI37" s="1278"/>
      <c r="RCJ37" s="1278"/>
      <c r="RCK37" s="1278"/>
      <c r="RCL37" s="1278"/>
      <c r="RCM37" s="1280"/>
      <c r="RCN37" s="1281"/>
      <c r="RCO37" s="1024"/>
      <c r="RCP37" s="1277"/>
      <c r="RCQ37" s="1278"/>
      <c r="RCR37" s="1279"/>
      <c r="RCS37" s="1278"/>
      <c r="RCT37" s="1278"/>
      <c r="RCU37" s="1278"/>
      <c r="RCV37" s="1278"/>
      <c r="RCW37" s="1280"/>
      <c r="RCX37" s="1281"/>
      <c r="RCY37" s="1024"/>
      <c r="RCZ37" s="1277"/>
      <c r="RDA37" s="1278"/>
      <c r="RDB37" s="1279"/>
      <c r="RDC37" s="1278"/>
      <c r="RDD37" s="1278"/>
      <c r="RDE37" s="1278"/>
      <c r="RDF37" s="1278"/>
      <c r="RDG37" s="1280"/>
      <c r="RDH37" s="1281"/>
      <c r="RDI37" s="1024"/>
      <c r="RDJ37" s="1277"/>
      <c r="RDK37" s="1278"/>
      <c r="RDL37" s="1279"/>
      <c r="RDM37" s="1278"/>
      <c r="RDN37" s="1278"/>
      <c r="RDO37" s="1278"/>
      <c r="RDP37" s="1278"/>
      <c r="RDQ37" s="1280"/>
      <c r="RDR37" s="1281"/>
      <c r="RDS37" s="1024"/>
      <c r="RDT37" s="1277"/>
      <c r="RDU37" s="1278"/>
      <c r="RDV37" s="1279"/>
      <c r="RDW37" s="1278"/>
      <c r="RDX37" s="1278"/>
      <c r="RDY37" s="1278"/>
      <c r="RDZ37" s="1278"/>
      <c r="REA37" s="1280"/>
      <c r="REB37" s="1281"/>
      <c r="REC37" s="1024"/>
      <c r="RED37" s="1277"/>
      <c r="REE37" s="1278"/>
      <c r="REF37" s="1279"/>
      <c r="REG37" s="1278"/>
      <c r="REH37" s="1278"/>
      <c r="REI37" s="1278"/>
      <c r="REJ37" s="1278"/>
      <c r="REK37" s="1280"/>
      <c r="REL37" s="1281"/>
      <c r="REM37" s="1024"/>
      <c r="REN37" s="1277"/>
      <c r="REO37" s="1278"/>
      <c r="REP37" s="1279"/>
      <c r="REQ37" s="1278"/>
      <c r="RER37" s="1278"/>
      <c r="RES37" s="1278"/>
      <c r="RET37" s="1278"/>
      <c r="REU37" s="1280"/>
      <c r="REV37" s="1281"/>
      <c r="REW37" s="1024"/>
      <c r="REX37" s="1277"/>
      <c r="REY37" s="1278"/>
      <c r="REZ37" s="1279"/>
      <c r="RFA37" s="1278"/>
      <c r="RFB37" s="1278"/>
      <c r="RFC37" s="1278"/>
      <c r="RFD37" s="1278"/>
      <c r="RFE37" s="1280"/>
      <c r="RFF37" s="1281"/>
      <c r="RFG37" s="1024"/>
      <c r="RFH37" s="1277"/>
      <c r="RFI37" s="1278"/>
      <c r="RFJ37" s="1279"/>
      <c r="RFK37" s="1278"/>
      <c r="RFL37" s="1278"/>
      <c r="RFM37" s="1278"/>
      <c r="RFN37" s="1278"/>
      <c r="RFO37" s="1280"/>
      <c r="RFP37" s="1281"/>
      <c r="RFQ37" s="1024"/>
      <c r="RFR37" s="1277"/>
      <c r="RFS37" s="1278"/>
      <c r="RFT37" s="1279"/>
      <c r="RFU37" s="1278"/>
      <c r="RFV37" s="1278"/>
      <c r="RFW37" s="1278"/>
      <c r="RFX37" s="1278"/>
      <c r="RFY37" s="1280"/>
      <c r="RFZ37" s="1281"/>
      <c r="RGA37" s="1024"/>
      <c r="RGB37" s="1277"/>
      <c r="RGC37" s="1278"/>
      <c r="RGD37" s="1279"/>
      <c r="RGE37" s="1278"/>
      <c r="RGF37" s="1278"/>
      <c r="RGG37" s="1278"/>
      <c r="RGH37" s="1278"/>
      <c r="RGI37" s="1280"/>
      <c r="RGJ37" s="1281"/>
      <c r="RGK37" s="1024"/>
      <c r="RGL37" s="1277"/>
      <c r="RGM37" s="1278"/>
      <c r="RGN37" s="1279"/>
      <c r="RGO37" s="1278"/>
      <c r="RGP37" s="1278"/>
      <c r="RGQ37" s="1278"/>
      <c r="RGR37" s="1278"/>
      <c r="RGS37" s="1280"/>
      <c r="RGT37" s="1281"/>
      <c r="RGU37" s="1024"/>
      <c r="RGV37" s="1277"/>
      <c r="RGW37" s="1278"/>
      <c r="RGX37" s="1279"/>
      <c r="RGY37" s="1278"/>
      <c r="RGZ37" s="1278"/>
      <c r="RHA37" s="1278"/>
      <c r="RHB37" s="1278"/>
      <c r="RHC37" s="1280"/>
      <c r="RHD37" s="1281"/>
      <c r="RHE37" s="1024"/>
      <c r="RHF37" s="1277"/>
      <c r="RHG37" s="1278"/>
      <c r="RHH37" s="1279"/>
      <c r="RHI37" s="1278"/>
      <c r="RHJ37" s="1278"/>
      <c r="RHK37" s="1278"/>
      <c r="RHL37" s="1278"/>
      <c r="RHM37" s="1280"/>
      <c r="RHN37" s="1281"/>
      <c r="RHO37" s="1024"/>
      <c r="RHP37" s="1277"/>
      <c r="RHQ37" s="1278"/>
      <c r="RHR37" s="1279"/>
      <c r="RHS37" s="1278"/>
      <c r="RHT37" s="1278"/>
      <c r="RHU37" s="1278"/>
      <c r="RHV37" s="1278"/>
      <c r="RHW37" s="1280"/>
      <c r="RHX37" s="1281"/>
      <c r="RHY37" s="1024"/>
      <c r="RHZ37" s="1277"/>
      <c r="RIA37" s="1278"/>
      <c r="RIB37" s="1279"/>
      <c r="RIC37" s="1278"/>
      <c r="RID37" s="1278"/>
      <c r="RIE37" s="1278"/>
      <c r="RIF37" s="1278"/>
      <c r="RIG37" s="1280"/>
      <c r="RIH37" s="1281"/>
      <c r="RII37" s="1024"/>
      <c r="RIJ37" s="1277"/>
      <c r="RIK37" s="1278"/>
      <c r="RIL37" s="1279"/>
      <c r="RIM37" s="1278"/>
      <c r="RIN37" s="1278"/>
      <c r="RIO37" s="1278"/>
      <c r="RIP37" s="1278"/>
      <c r="RIQ37" s="1280"/>
      <c r="RIR37" s="1281"/>
      <c r="RIS37" s="1024"/>
      <c r="RIT37" s="1277"/>
      <c r="RIU37" s="1278"/>
      <c r="RIV37" s="1279"/>
      <c r="RIW37" s="1278"/>
      <c r="RIX37" s="1278"/>
      <c r="RIY37" s="1278"/>
      <c r="RIZ37" s="1278"/>
      <c r="RJA37" s="1280"/>
      <c r="RJB37" s="1281"/>
      <c r="RJC37" s="1024"/>
      <c r="RJD37" s="1277"/>
      <c r="RJE37" s="1278"/>
      <c r="RJF37" s="1279"/>
      <c r="RJG37" s="1278"/>
      <c r="RJH37" s="1278"/>
      <c r="RJI37" s="1278"/>
      <c r="RJJ37" s="1278"/>
      <c r="RJK37" s="1280"/>
      <c r="RJL37" s="1281"/>
      <c r="RJM37" s="1024"/>
      <c r="RJN37" s="1277"/>
      <c r="RJO37" s="1278"/>
      <c r="RJP37" s="1279"/>
      <c r="RJQ37" s="1278"/>
      <c r="RJR37" s="1278"/>
      <c r="RJS37" s="1278"/>
      <c r="RJT37" s="1278"/>
      <c r="RJU37" s="1280"/>
      <c r="RJV37" s="1281"/>
      <c r="RJW37" s="1024"/>
      <c r="RJX37" s="1277"/>
      <c r="RJY37" s="1278"/>
      <c r="RJZ37" s="1279"/>
      <c r="RKA37" s="1278"/>
      <c r="RKB37" s="1278"/>
      <c r="RKC37" s="1278"/>
      <c r="RKD37" s="1278"/>
      <c r="RKE37" s="1280"/>
      <c r="RKF37" s="1281"/>
      <c r="RKG37" s="1024"/>
      <c r="RKH37" s="1277"/>
      <c r="RKI37" s="1278"/>
      <c r="RKJ37" s="1279"/>
      <c r="RKK37" s="1278"/>
      <c r="RKL37" s="1278"/>
      <c r="RKM37" s="1278"/>
      <c r="RKN37" s="1278"/>
      <c r="RKO37" s="1280"/>
      <c r="RKP37" s="1281"/>
      <c r="RKQ37" s="1024"/>
      <c r="RKR37" s="1277"/>
      <c r="RKS37" s="1278"/>
      <c r="RKT37" s="1279"/>
      <c r="RKU37" s="1278"/>
      <c r="RKV37" s="1278"/>
      <c r="RKW37" s="1278"/>
      <c r="RKX37" s="1278"/>
      <c r="RKY37" s="1280"/>
      <c r="RKZ37" s="1281"/>
      <c r="RLA37" s="1024"/>
      <c r="RLB37" s="1277"/>
      <c r="RLC37" s="1278"/>
      <c r="RLD37" s="1279"/>
      <c r="RLE37" s="1278"/>
      <c r="RLF37" s="1278"/>
      <c r="RLG37" s="1278"/>
      <c r="RLH37" s="1278"/>
      <c r="RLI37" s="1280"/>
      <c r="RLJ37" s="1281"/>
      <c r="RLK37" s="1024"/>
      <c r="RLL37" s="1277"/>
      <c r="RLM37" s="1278"/>
      <c r="RLN37" s="1279"/>
      <c r="RLO37" s="1278"/>
      <c r="RLP37" s="1278"/>
      <c r="RLQ37" s="1278"/>
      <c r="RLR37" s="1278"/>
      <c r="RLS37" s="1280"/>
      <c r="RLT37" s="1281"/>
      <c r="RLU37" s="1024"/>
      <c r="RLV37" s="1277"/>
      <c r="RLW37" s="1278"/>
      <c r="RLX37" s="1279"/>
      <c r="RLY37" s="1278"/>
      <c r="RLZ37" s="1278"/>
      <c r="RMA37" s="1278"/>
      <c r="RMB37" s="1278"/>
      <c r="RMC37" s="1280"/>
      <c r="RMD37" s="1281"/>
      <c r="RME37" s="1024"/>
      <c r="RMF37" s="1277"/>
      <c r="RMG37" s="1278"/>
      <c r="RMH37" s="1279"/>
      <c r="RMI37" s="1278"/>
      <c r="RMJ37" s="1278"/>
      <c r="RMK37" s="1278"/>
      <c r="RML37" s="1278"/>
      <c r="RMM37" s="1280"/>
      <c r="RMN37" s="1281"/>
      <c r="RMO37" s="1024"/>
      <c r="RMP37" s="1277"/>
      <c r="RMQ37" s="1278"/>
      <c r="RMR37" s="1279"/>
      <c r="RMS37" s="1278"/>
      <c r="RMT37" s="1278"/>
      <c r="RMU37" s="1278"/>
      <c r="RMV37" s="1278"/>
      <c r="RMW37" s="1280"/>
      <c r="RMX37" s="1281"/>
      <c r="RMY37" s="1024"/>
      <c r="RMZ37" s="1277"/>
      <c r="RNA37" s="1278"/>
      <c r="RNB37" s="1279"/>
      <c r="RNC37" s="1278"/>
      <c r="RND37" s="1278"/>
      <c r="RNE37" s="1278"/>
      <c r="RNF37" s="1278"/>
      <c r="RNG37" s="1280"/>
      <c r="RNH37" s="1281"/>
      <c r="RNI37" s="1024"/>
      <c r="RNJ37" s="1277"/>
      <c r="RNK37" s="1278"/>
      <c r="RNL37" s="1279"/>
      <c r="RNM37" s="1278"/>
      <c r="RNN37" s="1278"/>
      <c r="RNO37" s="1278"/>
      <c r="RNP37" s="1278"/>
      <c r="RNQ37" s="1280"/>
      <c r="RNR37" s="1281"/>
      <c r="RNS37" s="1024"/>
      <c r="RNT37" s="1277"/>
      <c r="RNU37" s="1278"/>
      <c r="RNV37" s="1279"/>
      <c r="RNW37" s="1278"/>
      <c r="RNX37" s="1278"/>
      <c r="RNY37" s="1278"/>
      <c r="RNZ37" s="1278"/>
      <c r="ROA37" s="1280"/>
      <c r="ROB37" s="1281"/>
      <c r="ROC37" s="1024"/>
      <c r="ROD37" s="1277"/>
      <c r="ROE37" s="1278"/>
      <c r="ROF37" s="1279"/>
      <c r="ROG37" s="1278"/>
      <c r="ROH37" s="1278"/>
      <c r="ROI37" s="1278"/>
      <c r="ROJ37" s="1278"/>
      <c r="ROK37" s="1280"/>
      <c r="ROL37" s="1281"/>
      <c r="ROM37" s="1024"/>
      <c r="RON37" s="1277"/>
      <c r="ROO37" s="1278"/>
      <c r="ROP37" s="1279"/>
      <c r="ROQ37" s="1278"/>
      <c r="ROR37" s="1278"/>
      <c r="ROS37" s="1278"/>
      <c r="ROT37" s="1278"/>
      <c r="ROU37" s="1280"/>
      <c r="ROV37" s="1281"/>
      <c r="ROW37" s="1024"/>
      <c r="ROX37" s="1277"/>
      <c r="ROY37" s="1278"/>
      <c r="ROZ37" s="1279"/>
      <c r="RPA37" s="1278"/>
      <c r="RPB37" s="1278"/>
      <c r="RPC37" s="1278"/>
      <c r="RPD37" s="1278"/>
      <c r="RPE37" s="1280"/>
      <c r="RPF37" s="1281"/>
      <c r="RPG37" s="1024"/>
      <c r="RPH37" s="1277"/>
      <c r="RPI37" s="1278"/>
      <c r="RPJ37" s="1279"/>
      <c r="RPK37" s="1278"/>
      <c r="RPL37" s="1278"/>
      <c r="RPM37" s="1278"/>
      <c r="RPN37" s="1278"/>
      <c r="RPO37" s="1280"/>
      <c r="RPP37" s="1281"/>
      <c r="RPQ37" s="1024"/>
      <c r="RPR37" s="1277"/>
      <c r="RPS37" s="1278"/>
      <c r="RPT37" s="1279"/>
      <c r="RPU37" s="1278"/>
      <c r="RPV37" s="1278"/>
      <c r="RPW37" s="1278"/>
      <c r="RPX37" s="1278"/>
      <c r="RPY37" s="1280"/>
      <c r="RPZ37" s="1281"/>
      <c r="RQA37" s="1024"/>
      <c r="RQB37" s="1277"/>
      <c r="RQC37" s="1278"/>
      <c r="RQD37" s="1279"/>
      <c r="RQE37" s="1278"/>
      <c r="RQF37" s="1278"/>
      <c r="RQG37" s="1278"/>
      <c r="RQH37" s="1278"/>
      <c r="RQI37" s="1280"/>
      <c r="RQJ37" s="1281"/>
      <c r="RQK37" s="1024"/>
      <c r="RQL37" s="1277"/>
      <c r="RQM37" s="1278"/>
      <c r="RQN37" s="1279"/>
      <c r="RQO37" s="1278"/>
      <c r="RQP37" s="1278"/>
      <c r="RQQ37" s="1278"/>
      <c r="RQR37" s="1278"/>
      <c r="RQS37" s="1280"/>
      <c r="RQT37" s="1281"/>
      <c r="RQU37" s="1024"/>
      <c r="RQV37" s="1277"/>
      <c r="RQW37" s="1278"/>
      <c r="RQX37" s="1279"/>
      <c r="RQY37" s="1278"/>
      <c r="RQZ37" s="1278"/>
      <c r="RRA37" s="1278"/>
      <c r="RRB37" s="1278"/>
      <c r="RRC37" s="1280"/>
      <c r="RRD37" s="1281"/>
      <c r="RRE37" s="1024"/>
      <c r="RRF37" s="1277"/>
      <c r="RRG37" s="1278"/>
      <c r="RRH37" s="1279"/>
      <c r="RRI37" s="1278"/>
      <c r="RRJ37" s="1278"/>
      <c r="RRK37" s="1278"/>
      <c r="RRL37" s="1278"/>
      <c r="RRM37" s="1280"/>
      <c r="RRN37" s="1281"/>
      <c r="RRO37" s="1024"/>
      <c r="RRP37" s="1277"/>
      <c r="RRQ37" s="1278"/>
      <c r="RRR37" s="1279"/>
      <c r="RRS37" s="1278"/>
      <c r="RRT37" s="1278"/>
      <c r="RRU37" s="1278"/>
      <c r="RRV37" s="1278"/>
      <c r="RRW37" s="1280"/>
      <c r="RRX37" s="1281"/>
      <c r="RRY37" s="1024"/>
      <c r="RRZ37" s="1277"/>
      <c r="RSA37" s="1278"/>
      <c r="RSB37" s="1279"/>
      <c r="RSC37" s="1278"/>
      <c r="RSD37" s="1278"/>
      <c r="RSE37" s="1278"/>
      <c r="RSF37" s="1278"/>
      <c r="RSG37" s="1280"/>
      <c r="RSH37" s="1281"/>
      <c r="RSI37" s="1024"/>
      <c r="RSJ37" s="1277"/>
      <c r="RSK37" s="1278"/>
      <c r="RSL37" s="1279"/>
      <c r="RSM37" s="1278"/>
      <c r="RSN37" s="1278"/>
      <c r="RSO37" s="1278"/>
      <c r="RSP37" s="1278"/>
      <c r="RSQ37" s="1280"/>
      <c r="RSR37" s="1281"/>
      <c r="RSS37" s="1024"/>
      <c r="RST37" s="1277"/>
      <c r="RSU37" s="1278"/>
      <c r="RSV37" s="1279"/>
      <c r="RSW37" s="1278"/>
      <c r="RSX37" s="1278"/>
      <c r="RSY37" s="1278"/>
      <c r="RSZ37" s="1278"/>
      <c r="RTA37" s="1280"/>
      <c r="RTB37" s="1281"/>
      <c r="RTC37" s="1024"/>
      <c r="RTD37" s="1277"/>
      <c r="RTE37" s="1278"/>
      <c r="RTF37" s="1279"/>
      <c r="RTG37" s="1278"/>
      <c r="RTH37" s="1278"/>
      <c r="RTI37" s="1278"/>
      <c r="RTJ37" s="1278"/>
      <c r="RTK37" s="1280"/>
      <c r="RTL37" s="1281"/>
      <c r="RTM37" s="1024"/>
      <c r="RTN37" s="1277"/>
      <c r="RTO37" s="1278"/>
      <c r="RTP37" s="1279"/>
      <c r="RTQ37" s="1278"/>
      <c r="RTR37" s="1278"/>
      <c r="RTS37" s="1278"/>
      <c r="RTT37" s="1278"/>
      <c r="RTU37" s="1280"/>
      <c r="RTV37" s="1281"/>
      <c r="RTW37" s="1024"/>
      <c r="RTX37" s="1277"/>
      <c r="RTY37" s="1278"/>
      <c r="RTZ37" s="1279"/>
      <c r="RUA37" s="1278"/>
      <c r="RUB37" s="1278"/>
      <c r="RUC37" s="1278"/>
      <c r="RUD37" s="1278"/>
      <c r="RUE37" s="1280"/>
      <c r="RUF37" s="1281"/>
      <c r="RUG37" s="1024"/>
      <c r="RUH37" s="1277"/>
      <c r="RUI37" s="1278"/>
      <c r="RUJ37" s="1279"/>
      <c r="RUK37" s="1278"/>
      <c r="RUL37" s="1278"/>
      <c r="RUM37" s="1278"/>
      <c r="RUN37" s="1278"/>
      <c r="RUO37" s="1280"/>
      <c r="RUP37" s="1281"/>
      <c r="RUQ37" s="1024"/>
      <c r="RUR37" s="1277"/>
      <c r="RUS37" s="1278"/>
      <c r="RUT37" s="1279"/>
      <c r="RUU37" s="1278"/>
      <c r="RUV37" s="1278"/>
      <c r="RUW37" s="1278"/>
      <c r="RUX37" s="1278"/>
      <c r="RUY37" s="1280"/>
      <c r="RUZ37" s="1281"/>
      <c r="RVA37" s="1024"/>
      <c r="RVB37" s="1277"/>
      <c r="RVC37" s="1278"/>
      <c r="RVD37" s="1279"/>
      <c r="RVE37" s="1278"/>
      <c r="RVF37" s="1278"/>
      <c r="RVG37" s="1278"/>
      <c r="RVH37" s="1278"/>
      <c r="RVI37" s="1280"/>
      <c r="RVJ37" s="1281"/>
      <c r="RVK37" s="1024"/>
      <c r="RVL37" s="1277"/>
      <c r="RVM37" s="1278"/>
      <c r="RVN37" s="1279"/>
      <c r="RVO37" s="1278"/>
      <c r="RVP37" s="1278"/>
      <c r="RVQ37" s="1278"/>
      <c r="RVR37" s="1278"/>
      <c r="RVS37" s="1280"/>
      <c r="RVT37" s="1281"/>
      <c r="RVU37" s="1024"/>
      <c r="RVV37" s="1277"/>
      <c r="RVW37" s="1278"/>
      <c r="RVX37" s="1279"/>
      <c r="RVY37" s="1278"/>
      <c r="RVZ37" s="1278"/>
      <c r="RWA37" s="1278"/>
      <c r="RWB37" s="1278"/>
      <c r="RWC37" s="1280"/>
      <c r="RWD37" s="1281"/>
      <c r="RWE37" s="1024"/>
      <c r="RWF37" s="1277"/>
      <c r="RWG37" s="1278"/>
      <c r="RWH37" s="1279"/>
      <c r="RWI37" s="1278"/>
      <c r="RWJ37" s="1278"/>
      <c r="RWK37" s="1278"/>
      <c r="RWL37" s="1278"/>
      <c r="RWM37" s="1280"/>
      <c r="RWN37" s="1281"/>
      <c r="RWO37" s="1024"/>
      <c r="RWP37" s="1277"/>
      <c r="RWQ37" s="1278"/>
      <c r="RWR37" s="1279"/>
      <c r="RWS37" s="1278"/>
      <c r="RWT37" s="1278"/>
      <c r="RWU37" s="1278"/>
      <c r="RWV37" s="1278"/>
      <c r="RWW37" s="1280"/>
      <c r="RWX37" s="1281"/>
      <c r="RWY37" s="1024"/>
      <c r="RWZ37" s="1277"/>
      <c r="RXA37" s="1278"/>
      <c r="RXB37" s="1279"/>
      <c r="RXC37" s="1278"/>
      <c r="RXD37" s="1278"/>
      <c r="RXE37" s="1278"/>
      <c r="RXF37" s="1278"/>
      <c r="RXG37" s="1280"/>
      <c r="RXH37" s="1281"/>
      <c r="RXI37" s="1024"/>
      <c r="RXJ37" s="1277"/>
      <c r="RXK37" s="1278"/>
      <c r="RXL37" s="1279"/>
      <c r="RXM37" s="1278"/>
      <c r="RXN37" s="1278"/>
      <c r="RXO37" s="1278"/>
      <c r="RXP37" s="1278"/>
      <c r="RXQ37" s="1280"/>
      <c r="RXR37" s="1281"/>
      <c r="RXS37" s="1024"/>
      <c r="RXT37" s="1277"/>
      <c r="RXU37" s="1278"/>
      <c r="RXV37" s="1279"/>
      <c r="RXW37" s="1278"/>
      <c r="RXX37" s="1278"/>
      <c r="RXY37" s="1278"/>
      <c r="RXZ37" s="1278"/>
      <c r="RYA37" s="1280"/>
      <c r="RYB37" s="1281"/>
      <c r="RYC37" s="1024"/>
      <c r="RYD37" s="1277"/>
      <c r="RYE37" s="1278"/>
      <c r="RYF37" s="1279"/>
      <c r="RYG37" s="1278"/>
      <c r="RYH37" s="1278"/>
      <c r="RYI37" s="1278"/>
      <c r="RYJ37" s="1278"/>
      <c r="RYK37" s="1280"/>
      <c r="RYL37" s="1281"/>
      <c r="RYM37" s="1024"/>
      <c r="RYN37" s="1277"/>
      <c r="RYO37" s="1278"/>
      <c r="RYP37" s="1279"/>
      <c r="RYQ37" s="1278"/>
      <c r="RYR37" s="1278"/>
      <c r="RYS37" s="1278"/>
      <c r="RYT37" s="1278"/>
      <c r="RYU37" s="1280"/>
      <c r="RYV37" s="1281"/>
      <c r="RYW37" s="1024"/>
      <c r="RYX37" s="1277"/>
      <c r="RYY37" s="1278"/>
      <c r="RYZ37" s="1279"/>
      <c r="RZA37" s="1278"/>
      <c r="RZB37" s="1278"/>
      <c r="RZC37" s="1278"/>
      <c r="RZD37" s="1278"/>
      <c r="RZE37" s="1280"/>
      <c r="RZF37" s="1281"/>
      <c r="RZG37" s="1024"/>
      <c r="RZH37" s="1277"/>
      <c r="RZI37" s="1278"/>
      <c r="RZJ37" s="1279"/>
      <c r="RZK37" s="1278"/>
      <c r="RZL37" s="1278"/>
      <c r="RZM37" s="1278"/>
      <c r="RZN37" s="1278"/>
      <c r="RZO37" s="1280"/>
      <c r="RZP37" s="1281"/>
      <c r="RZQ37" s="1024"/>
      <c r="RZR37" s="1277"/>
      <c r="RZS37" s="1278"/>
      <c r="RZT37" s="1279"/>
      <c r="RZU37" s="1278"/>
      <c r="RZV37" s="1278"/>
      <c r="RZW37" s="1278"/>
      <c r="RZX37" s="1278"/>
      <c r="RZY37" s="1280"/>
      <c r="RZZ37" s="1281"/>
      <c r="SAA37" s="1024"/>
      <c r="SAB37" s="1277"/>
      <c r="SAC37" s="1278"/>
      <c r="SAD37" s="1279"/>
      <c r="SAE37" s="1278"/>
      <c r="SAF37" s="1278"/>
      <c r="SAG37" s="1278"/>
      <c r="SAH37" s="1278"/>
      <c r="SAI37" s="1280"/>
      <c r="SAJ37" s="1281"/>
      <c r="SAK37" s="1024"/>
      <c r="SAL37" s="1277"/>
      <c r="SAM37" s="1278"/>
      <c r="SAN37" s="1279"/>
      <c r="SAO37" s="1278"/>
      <c r="SAP37" s="1278"/>
      <c r="SAQ37" s="1278"/>
      <c r="SAR37" s="1278"/>
      <c r="SAS37" s="1280"/>
      <c r="SAT37" s="1281"/>
      <c r="SAU37" s="1024"/>
      <c r="SAV37" s="1277"/>
      <c r="SAW37" s="1278"/>
      <c r="SAX37" s="1279"/>
      <c r="SAY37" s="1278"/>
      <c r="SAZ37" s="1278"/>
      <c r="SBA37" s="1278"/>
      <c r="SBB37" s="1278"/>
      <c r="SBC37" s="1280"/>
      <c r="SBD37" s="1281"/>
      <c r="SBE37" s="1024"/>
      <c r="SBF37" s="1277"/>
      <c r="SBG37" s="1278"/>
      <c r="SBH37" s="1279"/>
      <c r="SBI37" s="1278"/>
      <c r="SBJ37" s="1278"/>
      <c r="SBK37" s="1278"/>
      <c r="SBL37" s="1278"/>
      <c r="SBM37" s="1280"/>
      <c r="SBN37" s="1281"/>
      <c r="SBO37" s="1024"/>
      <c r="SBP37" s="1277"/>
      <c r="SBQ37" s="1278"/>
      <c r="SBR37" s="1279"/>
      <c r="SBS37" s="1278"/>
      <c r="SBT37" s="1278"/>
      <c r="SBU37" s="1278"/>
      <c r="SBV37" s="1278"/>
      <c r="SBW37" s="1280"/>
      <c r="SBX37" s="1281"/>
      <c r="SBY37" s="1024"/>
      <c r="SBZ37" s="1277"/>
      <c r="SCA37" s="1278"/>
      <c r="SCB37" s="1279"/>
      <c r="SCC37" s="1278"/>
      <c r="SCD37" s="1278"/>
      <c r="SCE37" s="1278"/>
      <c r="SCF37" s="1278"/>
      <c r="SCG37" s="1280"/>
      <c r="SCH37" s="1281"/>
      <c r="SCI37" s="1024"/>
      <c r="SCJ37" s="1277"/>
      <c r="SCK37" s="1278"/>
      <c r="SCL37" s="1279"/>
      <c r="SCM37" s="1278"/>
      <c r="SCN37" s="1278"/>
      <c r="SCO37" s="1278"/>
      <c r="SCP37" s="1278"/>
      <c r="SCQ37" s="1280"/>
      <c r="SCR37" s="1281"/>
      <c r="SCS37" s="1024"/>
      <c r="SCT37" s="1277"/>
      <c r="SCU37" s="1278"/>
      <c r="SCV37" s="1279"/>
      <c r="SCW37" s="1278"/>
      <c r="SCX37" s="1278"/>
      <c r="SCY37" s="1278"/>
      <c r="SCZ37" s="1278"/>
      <c r="SDA37" s="1280"/>
      <c r="SDB37" s="1281"/>
      <c r="SDC37" s="1024"/>
      <c r="SDD37" s="1277"/>
      <c r="SDE37" s="1278"/>
      <c r="SDF37" s="1279"/>
      <c r="SDG37" s="1278"/>
      <c r="SDH37" s="1278"/>
      <c r="SDI37" s="1278"/>
      <c r="SDJ37" s="1278"/>
      <c r="SDK37" s="1280"/>
      <c r="SDL37" s="1281"/>
      <c r="SDM37" s="1024"/>
      <c r="SDN37" s="1277"/>
      <c r="SDO37" s="1278"/>
      <c r="SDP37" s="1279"/>
      <c r="SDQ37" s="1278"/>
      <c r="SDR37" s="1278"/>
      <c r="SDS37" s="1278"/>
      <c r="SDT37" s="1278"/>
      <c r="SDU37" s="1280"/>
      <c r="SDV37" s="1281"/>
      <c r="SDW37" s="1024"/>
      <c r="SDX37" s="1277"/>
      <c r="SDY37" s="1278"/>
      <c r="SDZ37" s="1279"/>
      <c r="SEA37" s="1278"/>
      <c r="SEB37" s="1278"/>
      <c r="SEC37" s="1278"/>
      <c r="SED37" s="1278"/>
      <c r="SEE37" s="1280"/>
      <c r="SEF37" s="1281"/>
      <c r="SEG37" s="1024"/>
      <c r="SEH37" s="1277"/>
      <c r="SEI37" s="1278"/>
      <c r="SEJ37" s="1279"/>
      <c r="SEK37" s="1278"/>
      <c r="SEL37" s="1278"/>
      <c r="SEM37" s="1278"/>
      <c r="SEN37" s="1278"/>
      <c r="SEO37" s="1280"/>
      <c r="SEP37" s="1281"/>
      <c r="SEQ37" s="1024"/>
      <c r="SER37" s="1277"/>
      <c r="SES37" s="1278"/>
      <c r="SET37" s="1279"/>
      <c r="SEU37" s="1278"/>
      <c r="SEV37" s="1278"/>
      <c r="SEW37" s="1278"/>
      <c r="SEX37" s="1278"/>
      <c r="SEY37" s="1280"/>
      <c r="SEZ37" s="1281"/>
      <c r="SFA37" s="1024"/>
      <c r="SFB37" s="1277"/>
      <c r="SFC37" s="1278"/>
      <c r="SFD37" s="1279"/>
      <c r="SFE37" s="1278"/>
      <c r="SFF37" s="1278"/>
      <c r="SFG37" s="1278"/>
      <c r="SFH37" s="1278"/>
      <c r="SFI37" s="1280"/>
      <c r="SFJ37" s="1281"/>
      <c r="SFK37" s="1024"/>
      <c r="SFL37" s="1277"/>
      <c r="SFM37" s="1278"/>
      <c r="SFN37" s="1279"/>
      <c r="SFO37" s="1278"/>
      <c r="SFP37" s="1278"/>
      <c r="SFQ37" s="1278"/>
      <c r="SFR37" s="1278"/>
      <c r="SFS37" s="1280"/>
      <c r="SFT37" s="1281"/>
      <c r="SFU37" s="1024"/>
      <c r="SFV37" s="1277"/>
      <c r="SFW37" s="1278"/>
      <c r="SFX37" s="1279"/>
      <c r="SFY37" s="1278"/>
      <c r="SFZ37" s="1278"/>
      <c r="SGA37" s="1278"/>
      <c r="SGB37" s="1278"/>
      <c r="SGC37" s="1280"/>
      <c r="SGD37" s="1281"/>
      <c r="SGE37" s="1024"/>
      <c r="SGF37" s="1277"/>
      <c r="SGG37" s="1278"/>
      <c r="SGH37" s="1279"/>
      <c r="SGI37" s="1278"/>
      <c r="SGJ37" s="1278"/>
      <c r="SGK37" s="1278"/>
      <c r="SGL37" s="1278"/>
      <c r="SGM37" s="1280"/>
      <c r="SGN37" s="1281"/>
      <c r="SGO37" s="1024"/>
      <c r="SGP37" s="1277"/>
      <c r="SGQ37" s="1278"/>
      <c r="SGR37" s="1279"/>
      <c r="SGS37" s="1278"/>
      <c r="SGT37" s="1278"/>
      <c r="SGU37" s="1278"/>
      <c r="SGV37" s="1278"/>
      <c r="SGW37" s="1280"/>
      <c r="SGX37" s="1281"/>
      <c r="SGY37" s="1024"/>
      <c r="SGZ37" s="1277"/>
      <c r="SHA37" s="1278"/>
      <c r="SHB37" s="1279"/>
      <c r="SHC37" s="1278"/>
      <c r="SHD37" s="1278"/>
      <c r="SHE37" s="1278"/>
      <c r="SHF37" s="1278"/>
      <c r="SHG37" s="1280"/>
      <c r="SHH37" s="1281"/>
      <c r="SHI37" s="1024"/>
      <c r="SHJ37" s="1277"/>
      <c r="SHK37" s="1278"/>
      <c r="SHL37" s="1279"/>
      <c r="SHM37" s="1278"/>
      <c r="SHN37" s="1278"/>
      <c r="SHO37" s="1278"/>
      <c r="SHP37" s="1278"/>
      <c r="SHQ37" s="1280"/>
      <c r="SHR37" s="1281"/>
      <c r="SHS37" s="1024"/>
      <c r="SHT37" s="1277"/>
      <c r="SHU37" s="1278"/>
      <c r="SHV37" s="1279"/>
      <c r="SHW37" s="1278"/>
      <c r="SHX37" s="1278"/>
      <c r="SHY37" s="1278"/>
      <c r="SHZ37" s="1278"/>
      <c r="SIA37" s="1280"/>
      <c r="SIB37" s="1281"/>
      <c r="SIC37" s="1024"/>
      <c r="SID37" s="1277"/>
      <c r="SIE37" s="1278"/>
      <c r="SIF37" s="1279"/>
      <c r="SIG37" s="1278"/>
      <c r="SIH37" s="1278"/>
      <c r="SII37" s="1278"/>
      <c r="SIJ37" s="1278"/>
      <c r="SIK37" s="1280"/>
      <c r="SIL37" s="1281"/>
      <c r="SIM37" s="1024"/>
      <c r="SIN37" s="1277"/>
      <c r="SIO37" s="1278"/>
      <c r="SIP37" s="1279"/>
      <c r="SIQ37" s="1278"/>
      <c r="SIR37" s="1278"/>
      <c r="SIS37" s="1278"/>
      <c r="SIT37" s="1278"/>
      <c r="SIU37" s="1280"/>
      <c r="SIV37" s="1281"/>
      <c r="SIW37" s="1024"/>
      <c r="SIX37" s="1277"/>
      <c r="SIY37" s="1278"/>
      <c r="SIZ37" s="1279"/>
      <c r="SJA37" s="1278"/>
      <c r="SJB37" s="1278"/>
      <c r="SJC37" s="1278"/>
      <c r="SJD37" s="1278"/>
      <c r="SJE37" s="1280"/>
      <c r="SJF37" s="1281"/>
      <c r="SJG37" s="1024"/>
      <c r="SJH37" s="1277"/>
      <c r="SJI37" s="1278"/>
      <c r="SJJ37" s="1279"/>
      <c r="SJK37" s="1278"/>
      <c r="SJL37" s="1278"/>
      <c r="SJM37" s="1278"/>
      <c r="SJN37" s="1278"/>
      <c r="SJO37" s="1280"/>
      <c r="SJP37" s="1281"/>
      <c r="SJQ37" s="1024"/>
      <c r="SJR37" s="1277"/>
      <c r="SJS37" s="1278"/>
      <c r="SJT37" s="1279"/>
      <c r="SJU37" s="1278"/>
      <c r="SJV37" s="1278"/>
      <c r="SJW37" s="1278"/>
      <c r="SJX37" s="1278"/>
      <c r="SJY37" s="1280"/>
      <c r="SJZ37" s="1281"/>
      <c r="SKA37" s="1024"/>
      <c r="SKB37" s="1277"/>
      <c r="SKC37" s="1278"/>
      <c r="SKD37" s="1279"/>
      <c r="SKE37" s="1278"/>
      <c r="SKF37" s="1278"/>
      <c r="SKG37" s="1278"/>
      <c r="SKH37" s="1278"/>
      <c r="SKI37" s="1280"/>
      <c r="SKJ37" s="1281"/>
      <c r="SKK37" s="1024"/>
      <c r="SKL37" s="1277"/>
      <c r="SKM37" s="1278"/>
      <c r="SKN37" s="1279"/>
      <c r="SKO37" s="1278"/>
      <c r="SKP37" s="1278"/>
      <c r="SKQ37" s="1278"/>
      <c r="SKR37" s="1278"/>
      <c r="SKS37" s="1280"/>
      <c r="SKT37" s="1281"/>
      <c r="SKU37" s="1024"/>
      <c r="SKV37" s="1277"/>
      <c r="SKW37" s="1278"/>
      <c r="SKX37" s="1279"/>
      <c r="SKY37" s="1278"/>
      <c r="SKZ37" s="1278"/>
      <c r="SLA37" s="1278"/>
      <c r="SLB37" s="1278"/>
      <c r="SLC37" s="1280"/>
      <c r="SLD37" s="1281"/>
      <c r="SLE37" s="1024"/>
      <c r="SLF37" s="1277"/>
      <c r="SLG37" s="1278"/>
      <c r="SLH37" s="1279"/>
      <c r="SLI37" s="1278"/>
      <c r="SLJ37" s="1278"/>
      <c r="SLK37" s="1278"/>
      <c r="SLL37" s="1278"/>
      <c r="SLM37" s="1280"/>
      <c r="SLN37" s="1281"/>
      <c r="SLO37" s="1024"/>
      <c r="SLP37" s="1277"/>
      <c r="SLQ37" s="1278"/>
      <c r="SLR37" s="1279"/>
      <c r="SLS37" s="1278"/>
      <c r="SLT37" s="1278"/>
      <c r="SLU37" s="1278"/>
      <c r="SLV37" s="1278"/>
      <c r="SLW37" s="1280"/>
      <c r="SLX37" s="1281"/>
      <c r="SLY37" s="1024"/>
      <c r="SLZ37" s="1277"/>
      <c r="SMA37" s="1278"/>
      <c r="SMB37" s="1279"/>
      <c r="SMC37" s="1278"/>
      <c r="SMD37" s="1278"/>
      <c r="SME37" s="1278"/>
      <c r="SMF37" s="1278"/>
      <c r="SMG37" s="1280"/>
      <c r="SMH37" s="1281"/>
      <c r="SMI37" s="1024"/>
      <c r="SMJ37" s="1277"/>
      <c r="SMK37" s="1278"/>
      <c r="SML37" s="1279"/>
      <c r="SMM37" s="1278"/>
      <c r="SMN37" s="1278"/>
      <c r="SMO37" s="1278"/>
      <c r="SMP37" s="1278"/>
      <c r="SMQ37" s="1280"/>
      <c r="SMR37" s="1281"/>
      <c r="SMS37" s="1024"/>
      <c r="SMT37" s="1277"/>
      <c r="SMU37" s="1278"/>
      <c r="SMV37" s="1279"/>
      <c r="SMW37" s="1278"/>
      <c r="SMX37" s="1278"/>
      <c r="SMY37" s="1278"/>
      <c r="SMZ37" s="1278"/>
      <c r="SNA37" s="1280"/>
      <c r="SNB37" s="1281"/>
      <c r="SNC37" s="1024"/>
      <c r="SND37" s="1277"/>
      <c r="SNE37" s="1278"/>
      <c r="SNF37" s="1279"/>
      <c r="SNG37" s="1278"/>
      <c r="SNH37" s="1278"/>
      <c r="SNI37" s="1278"/>
      <c r="SNJ37" s="1278"/>
      <c r="SNK37" s="1280"/>
      <c r="SNL37" s="1281"/>
      <c r="SNM37" s="1024"/>
      <c r="SNN37" s="1277"/>
      <c r="SNO37" s="1278"/>
      <c r="SNP37" s="1279"/>
      <c r="SNQ37" s="1278"/>
      <c r="SNR37" s="1278"/>
      <c r="SNS37" s="1278"/>
      <c r="SNT37" s="1278"/>
      <c r="SNU37" s="1280"/>
      <c r="SNV37" s="1281"/>
      <c r="SNW37" s="1024"/>
      <c r="SNX37" s="1277"/>
      <c r="SNY37" s="1278"/>
      <c r="SNZ37" s="1279"/>
      <c r="SOA37" s="1278"/>
      <c r="SOB37" s="1278"/>
      <c r="SOC37" s="1278"/>
      <c r="SOD37" s="1278"/>
      <c r="SOE37" s="1280"/>
      <c r="SOF37" s="1281"/>
      <c r="SOG37" s="1024"/>
      <c r="SOH37" s="1277"/>
      <c r="SOI37" s="1278"/>
      <c r="SOJ37" s="1279"/>
      <c r="SOK37" s="1278"/>
      <c r="SOL37" s="1278"/>
      <c r="SOM37" s="1278"/>
      <c r="SON37" s="1278"/>
      <c r="SOO37" s="1280"/>
      <c r="SOP37" s="1281"/>
      <c r="SOQ37" s="1024"/>
      <c r="SOR37" s="1277"/>
      <c r="SOS37" s="1278"/>
      <c r="SOT37" s="1279"/>
      <c r="SOU37" s="1278"/>
      <c r="SOV37" s="1278"/>
      <c r="SOW37" s="1278"/>
      <c r="SOX37" s="1278"/>
      <c r="SOY37" s="1280"/>
      <c r="SOZ37" s="1281"/>
      <c r="SPA37" s="1024"/>
      <c r="SPB37" s="1277"/>
      <c r="SPC37" s="1278"/>
      <c r="SPD37" s="1279"/>
      <c r="SPE37" s="1278"/>
      <c r="SPF37" s="1278"/>
      <c r="SPG37" s="1278"/>
      <c r="SPH37" s="1278"/>
      <c r="SPI37" s="1280"/>
      <c r="SPJ37" s="1281"/>
      <c r="SPK37" s="1024"/>
      <c r="SPL37" s="1277"/>
      <c r="SPM37" s="1278"/>
      <c r="SPN37" s="1279"/>
      <c r="SPO37" s="1278"/>
      <c r="SPP37" s="1278"/>
      <c r="SPQ37" s="1278"/>
      <c r="SPR37" s="1278"/>
      <c r="SPS37" s="1280"/>
      <c r="SPT37" s="1281"/>
      <c r="SPU37" s="1024"/>
      <c r="SPV37" s="1277"/>
      <c r="SPW37" s="1278"/>
      <c r="SPX37" s="1279"/>
      <c r="SPY37" s="1278"/>
      <c r="SPZ37" s="1278"/>
      <c r="SQA37" s="1278"/>
      <c r="SQB37" s="1278"/>
      <c r="SQC37" s="1280"/>
      <c r="SQD37" s="1281"/>
      <c r="SQE37" s="1024"/>
      <c r="SQF37" s="1277"/>
      <c r="SQG37" s="1278"/>
      <c r="SQH37" s="1279"/>
      <c r="SQI37" s="1278"/>
      <c r="SQJ37" s="1278"/>
      <c r="SQK37" s="1278"/>
      <c r="SQL37" s="1278"/>
      <c r="SQM37" s="1280"/>
      <c r="SQN37" s="1281"/>
      <c r="SQO37" s="1024"/>
      <c r="SQP37" s="1277"/>
      <c r="SQQ37" s="1278"/>
      <c r="SQR37" s="1279"/>
      <c r="SQS37" s="1278"/>
      <c r="SQT37" s="1278"/>
      <c r="SQU37" s="1278"/>
      <c r="SQV37" s="1278"/>
      <c r="SQW37" s="1280"/>
      <c r="SQX37" s="1281"/>
      <c r="SQY37" s="1024"/>
      <c r="SQZ37" s="1277"/>
      <c r="SRA37" s="1278"/>
      <c r="SRB37" s="1279"/>
      <c r="SRC37" s="1278"/>
      <c r="SRD37" s="1278"/>
      <c r="SRE37" s="1278"/>
      <c r="SRF37" s="1278"/>
      <c r="SRG37" s="1280"/>
      <c r="SRH37" s="1281"/>
      <c r="SRI37" s="1024"/>
      <c r="SRJ37" s="1277"/>
      <c r="SRK37" s="1278"/>
      <c r="SRL37" s="1279"/>
      <c r="SRM37" s="1278"/>
      <c r="SRN37" s="1278"/>
      <c r="SRO37" s="1278"/>
      <c r="SRP37" s="1278"/>
      <c r="SRQ37" s="1280"/>
      <c r="SRR37" s="1281"/>
      <c r="SRS37" s="1024"/>
      <c r="SRT37" s="1277"/>
      <c r="SRU37" s="1278"/>
      <c r="SRV37" s="1279"/>
      <c r="SRW37" s="1278"/>
      <c r="SRX37" s="1278"/>
      <c r="SRY37" s="1278"/>
      <c r="SRZ37" s="1278"/>
      <c r="SSA37" s="1280"/>
      <c r="SSB37" s="1281"/>
      <c r="SSC37" s="1024"/>
      <c r="SSD37" s="1277"/>
      <c r="SSE37" s="1278"/>
      <c r="SSF37" s="1279"/>
      <c r="SSG37" s="1278"/>
      <c r="SSH37" s="1278"/>
      <c r="SSI37" s="1278"/>
      <c r="SSJ37" s="1278"/>
      <c r="SSK37" s="1280"/>
      <c r="SSL37" s="1281"/>
      <c r="SSM37" s="1024"/>
      <c r="SSN37" s="1277"/>
      <c r="SSO37" s="1278"/>
      <c r="SSP37" s="1279"/>
      <c r="SSQ37" s="1278"/>
      <c r="SSR37" s="1278"/>
      <c r="SSS37" s="1278"/>
      <c r="SST37" s="1278"/>
      <c r="SSU37" s="1280"/>
      <c r="SSV37" s="1281"/>
      <c r="SSW37" s="1024"/>
      <c r="SSX37" s="1277"/>
      <c r="SSY37" s="1278"/>
      <c r="SSZ37" s="1279"/>
      <c r="STA37" s="1278"/>
      <c r="STB37" s="1278"/>
      <c r="STC37" s="1278"/>
      <c r="STD37" s="1278"/>
      <c r="STE37" s="1280"/>
      <c r="STF37" s="1281"/>
      <c r="STG37" s="1024"/>
      <c r="STH37" s="1277"/>
      <c r="STI37" s="1278"/>
      <c r="STJ37" s="1279"/>
      <c r="STK37" s="1278"/>
      <c r="STL37" s="1278"/>
      <c r="STM37" s="1278"/>
      <c r="STN37" s="1278"/>
      <c r="STO37" s="1280"/>
      <c r="STP37" s="1281"/>
      <c r="STQ37" s="1024"/>
      <c r="STR37" s="1277"/>
      <c r="STS37" s="1278"/>
      <c r="STT37" s="1279"/>
      <c r="STU37" s="1278"/>
      <c r="STV37" s="1278"/>
      <c r="STW37" s="1278"/>
      <c r="STX37" s="1278"/>
      <c r="STY37" s="1280"/>
      <c r="STZ37" s="1281"/>
      <c r="SUA37" s="1024"/>
      <c r="SUB37" s="1277"/>
      <c r="SUC37" s="1278"/>
      <c r="SUD37" s="1279"/>
      <c r="SUE37" s="1278"/>
      <c r="SUF37" s="1278"/>
      <c r="SUG37" s="1278"/>
      <c r="SUH37" s="1278"/>
      <c r="SUI37" s="1280"/>
      <c r="SUJ37" s="1281"/>
      <c r="SUK37" s="1024"/>
      <c r="SUL37" s="1277"/>
      <c r="SUM37" s="1278"/>
      <c r="SUN37" s="1279"/>
      <c r="SUO37" s="1278"/>
      <c r="SUP37" s="1278"/>
      <c r="SUQ37" s="1278"/>
      <c r="SUR37" s="1278"/>
      <c r="SUS37" s="1280"/>
      <c r="SUT37" s="1281"/>
      <c r="SUU37" s="1024"/>
      <c r="SUV37" s="1277"/>
      <c r="SUW37" s="1278"/>
      <c r="SUX37" s="1279"/>
      <c r="SUY37" s="1278"/>
      <c r="SUZ37" s="1278"/>
      <c r="SVA37" s="1278"/>
      <c r="SVB37" s="1278"/>
      <c r="SVC37" s="1280"/>
      <c r="SVD37" s="1281"/>
      <c r="SVE37" s="1024"/>
      <c r="SVF37" s="1277"/>
      <c r="SVG37" s="1278"/>
      <c r="SVH37" s="1279"/>
      <c r="SVI37" s="1278"/>
      <c r="SVJ37" s="1278"/>
      <c r="SVK37" s="1278"/>
      <c r="SVL37" s="1278"/>
      <c r="SVM37" s="1280"/>
      <c r="SVN37" s="1281"/>
      <c r="SVO37" s="1024"/>
      <c r="SVP37" s="1277"/>
      <c r="SVQ37" s="1278"/>
      <c r="SVR37" s="1279"/>
      <c r="SVS37" s="1278"/>
      <c r="SVT37" s="1278"/>
      <c r="SVU37" s="1278"/>
      <c r="SVV37" s="1278"/>
      <c r="SVW37" s="1280"/>
      <c r="SVX37" s="1281"/>
      <c r="SVY37" s="1024"/>
      <c r="SVZ37" s="1277"/>
      <c r="SWA37" s="1278"/>
      <c r="SWB37" s="1279"/>
      <c r="SWC37" s="1278"/>
      <c r="SWD37" s="1278"/>
      <c r="SWE37" s="1278"/>
      <c r="SWF37" s="1278"/>
      <c r="SWG37" s="1280"/>
      <c r="SWH37" s="1281"/>
      <c r="SWI37" s="1024"/>
      <c r="SWJ37" s="1277"/>
      <c r="SWK37" s="1278"/>
      <c r="SWL37" s="1279"/>
      <c r="SWM37" s="1278"/>
      <c r="SWN37" s="1278"/>
      <c r="SWO37" s="1278"/>
      <c r="SWP37" s="1278"/>
      <c r="SWQ37" s="1280"/>
      <c r="SWR37" s="1281"/>
      <c r="SWS37" s="1024"/>
      <c r="SWT37" s="1277"/>
      <c r="SWU37" s="1278"/>
      <c r="SWV37" s="1279"/>
      <c r="SWW37" s="1278"/>
      <c r="SWX37" s="1278"/>
      <c r="SWY37" s="1278"/>
      <c r="SWZ37" s="1278"/>
      <c r="SXA37" s="1280"/>
      <c r="SXB37" s="1281"/>
      <c r="SXC37" s="1024"/>
      <c r="SXD37" s="1277"/>
      <c r="SXE37" s="1278"/>
      <c r="SXF37" s="1279"/>
      <c r="SXG37" s="1278"/>
      <c r="SXH37" s="1278"/>
      <c r="SXI37" s="1278"/>
      <c r="SXJ37" s="1278"/>
      <c r="SXK37" s="1280"/>
      <c r="SXL37" s="1281"/>
      <c r="SXM37" s="1024"/>
      <c r="SXN37" s="1277"/>
      <c r="SXO37" s="1278"/>
      <c r="SXP37" s="1279"/>
      <c r="SXQ37" s="1278"/>
      <c r="SXR37" s="1278"/>
      <c r="SXS37" s="1278"/>
      <c r="SXT37" s="1278"/>
      <c r="SXU37" s="1280"/>
      <c r="SXV37" s="1281"/>
      <c r="SXW37" s="1024"/>
      <c r="SXX37" s="1277"/>
      <c r="SXY37" s="1278"/>
      <c r="SXZ37" s="1279"/>
      <c r="SYA37" s="1278"/>
      <c r="SYB37" s="1278"/>
      <c r="SYC37" s="1278"/>
      <c r="SYD37" s="1278"/>
      <c r="SYE37" s="1280"/>
      <c r="SYF37" s="1281"/>
      <c r="SYG37" s="1024"/>
      <c r="SYH37" s="1277"/>
      <c r="SYI37" s="1278"/>
      <c r="SYJ37" s="1279"/>
      <c r="SYK37" s="1278"/>
      <c r="SYL37" s="1278"/>
      <c r="SYM37" s="1278"/>
      <c r="SYN37" s="1278"/>
      <c r="SYO37" s="1280"/>
      <c r="SYP37" s="1281"/>
      <c r="SYQ37" s="1024"/>
      <c r="SYR37" s="1277"/>
      <c r="SYS37" s="1278"/>
      <c r="SYT37" s="1279"/>
      <c r="SYU37" s="1278"/>
      <c r="SYV37" s="1278"/>
      <c r="SYW37" s="1278"/>
      <c r="SYX37" s="1278"/>
      <c r="SYY37" s="1280"/>
      <c r="SYZ37" s="1281"/>
      <c r="SZA37" s="1024"/>
      <c r="SZB37" s="1277"/>
      <c r="SZC37" s="1278"/>
      <c r="SZD37" s="1279"/>
      <c r="SZE37" s="1278"/>
      <c r="SZF37" s="1278"/>
      <c r="SZG37" s="1278"/>
      <c r="SZH37" s="1278"/>
      <c r="SZI37" s="1280"/>
      <c r="SZJ37" s="1281"/>
      <c r="SZK37" s="1024"/>
      <c r="SZL37" s="1277"/>
      <c r="SZM37" s="1278"/>
      <c r="SZN37" s="1279"/>
      <c r="SZO37" s="1278"/>
      <c r="SZP37" s="1278"/>
      <c r="SZQ37" s="1278"/>
      <c r="SZR37" s="1278"/>
      <c r="SZS37" s="1280"/>
      <c r="SZT37" s="1281"/>
      <c r="SZU37" s="1024"/>
      <c r="SZV37" s="1277"/>
      <c r="SZW37" s="1278"/>
      <c r="SZX37" s="1279"/>
      <c r="SZY37" s="1278"/>
      <c r="SZZ37" s="1278"/>
      <c r="TAA37" s="1278"/>
      <c r="TAB37" s="1278"/>
      <c r="TAC37" s="1280"/>
      <c r="TAD37" s="1281"/>
      <c r="TAE37" s="1024"/>
      <c r="TAF37" s="1277"/>
      <c r="TAG37" s="1278"/>
      <c r="TAH37" s="1279"/>
      <c r="TAI37" s="1278"/>
      <c r="TAJ37" s="1278"/>
      <c r="TAK37" s="1278"/>
      <c r="TAL37" s="1278"/>
      <c r="TAM37" s="1280"/>
      <c r="TAN37" s="1281"/>
      <c r="TAO37" s="1024"/>
      <c r="TAP37" s="1277"/>
      <c r="TAQ37" s="1278"/>
      <c r="TAR37" s="1279"/>
      <c r="TAS37" s="1278"/>
      <c r="TAT37" s="1278"/>
      <c r="TAU37" s="1278"/>
      <c r="TAV37" s="1278"/>
      <c r="TAW37" s="1280"/>
      <c r="TAX37" s="1281"/>
      <c r="TAY37" s="1024"/>
      <c r="TAZ37" s="1277"/>
      <c r="TBA37" s="1278"/>
      <c r="TBB37" s="1279"/>
      <c r="TBC37" s="1278"/>
      <c r="TBD37" s="1278"/>
      <c r="TBE37" s="1278"/>
      <c r="TBF37" s="1278"/>
      <c r="TBG37" s="1280"/>
      <c r="TBH37" s="1281"/>
      <c r="TBI37" s="1024"/>
      <c r="TBJ37" s="1277"/>
      <c r="TBK37" s="1278"/>
      <c r="TBL37" s="1279"/>
      <c r="TBM37" s="1278"/>
      <c r="TBN37" s="1278"/>
      <c r="TBO37" s="1278"/>
      <c r="TBP37" s="1278"/>
      <c r="TBQ37" s="1280"/>
      <c r="TBR37" s="1281"/>
      <c r="TBS37" s="1024"/>
      <c r="TBT37" s="1277"/>
      <c r="TBU37" s="1278"/>
      <c r="TBV37" s="1279"/>
      <c r="TBW37" s="1278"/>
      <c r="TBX37" s="1278"/>
      <c r="TBY37" s="1278"/>
      <c r="TBZ37" s="1278"/>
      <c r="TCA37" s="1280"/>
      <c r="TCB37" s="1281"/>
      <c r="TCC37" s="1024"/>
      <c r="TCD37" s="1277"/>
      <c r="TCE37" s="1278"/>
      <c r="TCF37" s="1279"/>
      <c r="TCG37" s="1278"/>
      <c r="TCH37" s="1278"/>
      <c r="TCI37" s="1278"/>
      <c r="TCJ37" s="1278"/>
      <c r="TCK37" s="1280"/>
      <c r="TCL37" s="1281"/>
      <c r="TCM37" s="1024"/>
      <c r="TCN37" s="1277"/>
      <c r="TCO37" s="1278"/>
      <c r="TCP37" s="1279"/>
      <c r="TCQ37" s="1278"/>
      <c r="TCR37" s="1278"/>
      <c r="TCS37" s="1278"/>
      <c r="TCT37" s="1278"/>
      <c r="TCU37" s="1280"/>
      <c r="TCV37" s="1281"/>
      <c r="TCW37" s="1024"/>
      <c r="TCX37" s="1277"/>
      <c r="TCY37" s="1278"/>
      <c r="TCZ37" s="1279"/>
      <c r="TDA37" s="1278"/>
      <c r="TDB37" s="1278"/>
      <c r="TDC37" s="1278"/>
      <c r="TDD37" s="1278"/>
      <c r="TDE37" s="1280"/>
      <c r="TDF37" s="1281"/>
      <c r="TDG37" s="1024"/>
      <c r="TDH37" s="1277"/>
      <c r="TDI37" s="1278"/>
      <c r="TDJ37" s="1279"/>
      <c r="TDK37" s="1278"/>
      <c r="TDL37" s="1278"/>
      <c r="TDM37" s="1278"/>
      <c r="TDN37" s="1278"/>
      <c r="TDO37" s="1280"/>
      <c r="TDP37" s="1281"/>
      <c r="TDQ37" s="1024"/>
      <c r="TDR37" s="1277"/>
      <c r="TDS37" s="1278"/>
      <c r="TDT37" s="1279"/>
      <c r="TDU37" s="1278"/>
      <c r="TDV37" s="1278"/>
      <c r="TDW37" s="1278"/>
      <c r="TDX37" s="1278"/>
      <c r="TDY37" s="1280"/>
      <c r="TDZ37" s="1281"/>
      <c r="TEA37" s="1024"/>
      <c r="TEB37" s="1277"/>
      <c r="TEC37" s="1278"/>
      <c r="TED37" s="1279"/>
      <c r="TEE37" s="1278"/>
      <c r="TEF37" s="1278"/>
      <c r="TEG37" s="1278"/>
      <c r="TEH37" s="1278"/>
      <c r="TEI37" s="1280"/>
      <c r="TEJ37" s="1281"/>
      <c r="TEK37" s="1024"/>
      <c r="TEL37" s="1277"/>
      <c r="TEM37" s="1278"/>
      <c r="TEN37" s="1279"/>
      <c r="TEO37" s="1278"/>
      <c r="TEP37" s="1278"/>
      <c r="TEQ37" s="1278"/>
      <c r="TER37" s="1278"/>
      <c r="TES37" s="1280"/>
      <c r="TET37" s="1281"/>
      <c r="TEU37" s="1024"/>
      <c r="TEV37" s="1277"/>
      <c r="TEW37" s="1278"/>
      <c r="TEX37" s="1279"/>
      <c r="TEY37" s="1278"/>
      <c r="TEZ37" s="1278"/>
      <c r="TFA37" s="1278"/>
      <c r="TFB37" s="1278"/>
      <c r="TFC37" s="1280"/>
      <c r="TFD37" s="1281"/>
      <c r="TFE37" s="1024"/>
      <c r="TFF37" s="1277"/>
      <c r="TFG37" s="1278"/>
      <c r="TFH37" s="1279"/>
      <c r="TFI37" s="1278"/>
      <c r="TFJ37" s="1278"/>
      <c r="TFK37" s="1278"/>
      <c r="TFL37" s="1278"/>
      <c r="TFM37" s="1280"/>
      <c r="TFN37" s="1281"/>
      <c r="TFO37" s="1024"/>
      <c r="TFP37" s="1277"/>
      <c r="TFQ37" s="1278"/>
      <c r="TFR37" s="1279"/>
      <c r="TFS37" s="1278"/>
      <c r="TFT37" s="1278"/>
      <c r="TFU37" s="1278"/>
      <c r="TFV37" s="1278"/>
      <c r="TFW37" s="1280"/>
      <c r="TFX37" s="1281"/>
      <c r="TFY37" s="1024"/>
      <c r="TFZ37" s="1277"/>
      <c r="TGA37" s="1278"/>
      <c r="TGB37" s="1279"/>
      <c r="TGC37" s="1278"/>
      <c r="TGD37" s="1278"/>
      <c r="TGE37" s="1278"/>
      <c r="TGF37" s="1278"/>
      <c r="TGG37" s="1280"/>
      <c r="TGH37" s="1281"/>
      <c r="TGI37" s="1024"/>
      <c r="TGJ37" s="1277"/>
      <c r="TGK37" s="1278"/>
      <c r="TGL37" s="1279"/>
      <c r="TGM37" s="1278"/>
      <c r="TGN37" s="1278"/>
      <c r="TGO37" s="1278"/>
      <c r="TGP37" s="1278"/>
      <c r="TGQ37" s="1280"/>
      <c r="TGR37" s="1281"/>
      <c r="TGS37" s="1024"/>
      <c r="TGT37" s="1277"/>
      <c r="TGU37" s="1278"/>
      <c r="TGV37" s="1279"/>
      <c r="TGW37" s="1278"/>
      <c r="TGX37" s="1278"/>
      <c r="TGY37" s="1278"/>
      <c r="TGZ37" s="1278"/>
      <c r="THA37" s="1280"/>
      <c r="THB37" s="1281"/>
      <c r="THC37" s="1024"/>
      <c r="THD37" s="1277"/>
      <c r="THE37" s="1278"/>
      <c r="THF37" s="1279"/>
      <c r="THG37" s="1278"/>
      <c r="THH37" s="1278"/>
      <c r="THI37" s="1278"/>
      <c r="THJ37" s="1278"/>
      <c r="THK37" s="1280"/>
      <c r="THL37" s="1281"/>
      <c r="THM37" s="1024"/>
      <c r="THN37" s="1277"/>
      <c r="THO37" s="1278"/>
      <c r="THP37" s="1279"/>
      <c r="THQ37" s="1278"/>
      <c r="THR37" s="1278"/>
      <c r="THS37" s="1278"/>
      <c r="THT37" s="1278"/>
      <c r="THU37" s="1280"/>
      <c r="THV37" s="1281"/>
      <c r="THW37" s="1024"/>
      <c r="THX37" s="1277"/>
      <c r="THY37" s="1278"/>
      <c r="THZ37" s="1279"/>
      <c r="TIA37" s="1278"/>
      <c r="TIB37" s="1278"/>
      <c r="TIC37" s="1278"/>
      <c r="TID37" s="1278"/>
      <c r="TIE37" s="1280"/>
      <c r="TIF37" s="1281"/>
      <c r="TIG37" s="1024"/>
      <c r="TIH37" s="1277"/>
      <c r="TII37" s="1278"/>
      <c r="TIJ37" s="1279"/>
      <c r="TIK37" s="1278"/>
      <c r="TIL37" s="1278"/>
      <c r="TIM37" s="1278"/>
      <c r="TIN37" s="1278"/>
      <c r="TIO37" s="1280"/>
      <c r="TIP37" s="1281"/>
      <c r="TIQ37" s="1024"/>
      <c r="TIR37" s="1277"/>
      <c r="TIS37" s="1278"/>
      <c r="TIT37" s="1279"/>
      <c r="TIU37" s="1278"/>
      <c r="TIV37" s="1278"/>
      <c r="TIW37" s="1278"/>
      <c r="TIX37" s="1278"/>
      <c r="TIY37" s="1280"/>
      <c r="TIZ37" s="1281"/>
      <c r="TJA37" s="1024"/>
      <c r="TJB37" s="1277"/>
      <c r="TJC37" s="1278"/>
      <c r="TJD37" s="1279"/>
      <c r="TJE37" s="1278"/>
      <c r="TJF37" s="1278"/>
      <c r="TJG37" s="1278"/>
      <c r="TJH37" s="1278"/>
      <c r="TJI37" s="1280"/>
      <c r="TJJ37" s="1281"/>
      <c r="TJK37" s="1024"/>
      <c r="TJL37" s="1277"/>
      <c r="TJM37" s="1278"/>
      <c r="TJN37" s="1279"/>
      <c r="TJO37" s="1278"/>
      <c r="TJP37" s="1278"/>
      <c r="TJQ37" s="1278"/>
      <c r="TJR37" s="1278"/>
      <c r="TJS37" s="1280"/>
      <c r="TJT37" s="1281"/>
      <c r="TJU37" s="1024"/>
      <c r="TJV37" s="1277"/>
      <c r="TJW37" s="1278"/>
      <c r="TJX37" s="1279"/>
      <c r="TJY37" s="1278"/>
      <c r="TJZ37" s="1278"/>
      <c r="TKA37" s="1278"/>
      <c r="TKB37" s="1278"/>
      <c r="TKC37" s="1280"/>
      <c r="TKD37" s="1281"/>
      <c r="TKE37" s="1024"/>
      <c r="TKF37" s="1277"/>
      <c r="TKG37" s="1278"/>
      <c r="TKH37" s="1279"/>
      <c r="TKI37" s="1278"/>
      <c r="TKJ37" s="1278"/>
      <c r="TKK37" s="1278"/>
      <c r="TKL37" s="1278"/>
      <c r="TKM37" s="1280"/>
      <c r="TKN37" s="1281"/>
      <c r="TKO37" s="1024"/>
      <c r="TKP37" s="1277"/>
      <c r="TKQ37" s="1278"/>
      <c r="TKR37" s="1279"/>
      <c r="TKS37" s="1278"/>
      <c r="TKT37" s="1278"/>
      <c r="TKU37" s="1278"/>
      <c r="TKV37" s="1278"/>
      <c r="TKW37" s="1280"/>
      <c r="TKX37" s="1281"/>
      <c r="TKY37" s="1024"/>
      <c r="TKZ37" s="1277"/>
      <c r="TLA37" s="1278"/>
      <c r="TLB37" s="1279"/>
      <c r="TLC37" s="1278"/>
      <c r="TLD37" s="1278"/>
      <c r="TLE37" s="1278"/>
      <c r="TLF37" s="1278"/>
      <c r="TLG37" s="1280"/>
      <c r="TLH37" s="1281"/>
      <c r="TLI37" s="1024"/>
      <c r="TLJ37" s="1277"/>
      <c r="TLK37" s="1278"/>
      <c r="TLL37" s="1279"/>
      <c r="TLM37" s="1278"/>
      <c r="TLN37" s="1278"/>
      <c r="TLO37" s="1278"/>
      <c r="TLP37" s="1278"/>
      <c r="TLQ37" s="1280"/>
      <c r="TLR37" s="1281"/>
      <c r="TLS37" s="1024"/>
      <c r="TLT37" s="1277"/>
      <c r="TLU37" s="1278"/>
      <c r="TLV37" s="1279"/>
      <c r="TLW37" s="1278"/>
      <c r="TLX37" s="1278"/>
      <c r="TLY37" s="1278"/>
      <c r="TLZ37" s="1278"/>
      <c r="TMA37" s="1280"/>
      <c r="TMB37" s="1281"/>
      <c r="TMC37" s="1024"/>
      <c r="TMD37" s="1277"/>
      <c r="TME37" s="1278"/>
      <c r="TMF37" s="1279"/>
      <c r="TMG37" s="1278"/>
      <c r="TMH37" s="1278"/>
      <c r="TMI37" s="1278"/>
      <c r="TMJ37" s="1278"/>
      <c r="TMK37" s="1280"/>
      <c r="TML37" s="1281"/>
      <c r="TMM37" s="1024"/>
      <c r="TMN37" s="1277"/>
      <c r="TMO37" s="1278"/>
      <c r="TMP37" s="1279"/>
      <c r="TMQ37" s="1278"/>
      <c r="TMR37" s="1278"/>
      <c r="TMS37" s="1278"/>
      <c r="TMT37" s="1278"/>
      <c r="TMU37" s="1280"/>
      <c r="TMV37" s="1281"/>
      <c r="TMW37" s="1024"/>
      <c r="TMX37" s="1277"/>
      <c r="TMY37" s="1278"/>
      <c r="TMZ37" s="1279"/>
      <c r="TNA37" s="1278"/>
      <c r="TNB37" s="1278"/>
      <c r="TNC37" s="1278"/>
      <c r="TND37" s="1278"/>
      <c r="TNE37" s="1280"/>
      <c r="TNF37" s="1281"/>
      <c r="TNG37" s="1024"/>
      <c r="TNH37" s="1277"/>
      <c r="TNI37" s="1278"/>
      <c r="TNJ37" s="1279"/>
      <c r="TNK37" s="1278"/>
      <c r="TNL37" s="1278"/>
      <c r="TNM37" s="1278"/>
      <c r="TNN37" s="1278"/>
      <c r="TNO37" s="1280"/>
      <c r="TNP37" s="1281"/>
      <c r="TNQ37" s="1024"/>
      <c r="TNR37" s="1277"/>
      <c r="TNS37" s="1278"/>
      <c r="TNT37" s="1279"/>
      <c r="TNU37" s="1278"/>
      <c r="TNV37" s="1278"/>
      <c r="TNW37" s="1278"/>
      <c r="TNX37" s="1278"/>
      <c r="TNY37" s="1280"/>
      <c r="TNZ37" s="1281"/>
      <c r="TOA37" s="1024"/>
      <c r="TOB37" s="1277"/>
      <c r="TOC37" s="1278"/>
      <c r="TOD37" s="1279"/>
      <c r="TOE37" s="1278"/>
      <c r="TOF37" s="1278"/>
      <c r="TOG37" s="1278"/>
      <c r="TOH37" s="1278"/>
      <c r="TOI37" s="1280"/>
      <c r="TOJ37" s="1281"/>
      <c r="TOK37" s="1024"/>
      <c r="TOL37" s="1277"/>
      <c r="TOM37" s="1278"/>
      <c r="TON37" s="1279"/>
      <c r="TOO37" s="1278"/>
      <c r="TOP37" s="1278"/>
      <c r="TOQ37" s="1278"/>
      <c r="TOR37" s="1278"/>
      <c r="TOS37" s="1280"/>
      <c r="TOT37" s="1281"/>
      <c r="TOU37" s="1024"/>
      <c r="TOV37" s="1277"/>
      <c r="TOW37" s="1278"/>
      <c r="TOX37" s="1279"/>
      <c r="TOY37" s="1278"/>
      <c r="TOZ37" s="1278"/>
      <c r="TPA37" s="1278"/>
      <c r="TPB37" s="1278"/>
      <c r="TPC37" s="1280"/>
      <c r="TPD37" s="1281"/>
      <c r="TPE37" s="1024"/>
      <c r="TPF37" s="1277"/>
      <c r="TPG37" s="1278"/>
      <c r="TPH37" s="1279"/>
      <c r="TPI37" s="1278"/>
      <c r="TPJ37" s="1278"/>
      <c r="TPK37" s="1278"/>
      <c r="TPL37" s="1278"/>
      <c r="TPM37" s="1280"/>
      <c r="TPN37" s="1281"/>
      <c r="TPO37" s="1024"/>
      <c r="TPP37" s="1277"/>
      <c r="TPQ37" s="1278"/>
      <c r="TPR37" s="1279"/>
      <c r="TPS37" s="1278"/>
      <c r="TPT37" s="1278"/>
      <c r="TPU37" s="1278"/>
      <c r="TPV37" s="1278"/>
      <c r="TPW37" s="1280"/>
      <c r="TPX37" s="1281"/>
      <c r="TPY37" s="1024"/>
      <c r="TPZ37" s="1277"/>
      <c r="TQA37" s="1278"/>
      <c r="TQB37" s="1279"/>
      <c r="TQC37" s="1278"/>
      <c r="TQD37" s="1278"/>
      <c r="TQE37" s="1278"/>
      <c r="TQF37" s="1278"/>
      <c r="TQG37" s="1280"/>
      <c r="TQH37" s="1281"/>
      <c r="TQI37" s="1024"/>
      <c r="TQJ37" s="1277"/>
      <c r="TQK37" s="1278"/>
      <c r="TQL37" s="1279"/>
      <c r="TQM37" s="1278"/>
      <c r="TQN37" s="1278"/>
      <c r="TQO37" s="1278"/>
      <c r="TQP37" s="1278"/>
      <c r="TQQ37" s="1280"/>
      <c r="TQR37" s="1281"/>
      <c r="TQS37" s="1024"/>
      <c r="TQT37" s="1277"/>
      <c r="TQU37" s="1278"/>
      <c r="TQV37" s="1279"/>
      <c r="TQW37" s="1278"/>
      <c r="TQX37" s="1278"/>
      <c r="TQY37" s="1278"/>
      <c r="TQZ37" s="1278"/>
      <c r="TRA37" s="1280"/>
      <c r="TRB37" s="1281"/>
      <c r="TRC37" s="1024"/>
      <c r="TRD37" s="1277"/>
      <c r="TRE37" s="1278"/>
      <c r="TRF37" s="1279"/>
      <c r="TRG37" s="1278"/>
      <c r="TRH37" s="1278"/>
      <c r="TRI37" s="1278"/>
      <c r="TRJ37" s="1278"/>
      <c r="TRK37" s="1280"/>
      <c r="TRL37" s="1281"/>
      <c r="TRM37" s="1024"/>
      <c r="TRN37" s="1277"/>
      <c r="TRO37" s="1278"/>
      <c r="TRP37" s="1279"/>
      <c r="TRQ37" s="1278"/>
      <c r="TRR37" s="1278"/>
      <c r="TRS37" s="1278"/>
      <c r="TRT37" s="1278"/>
      <c r="TRU37" s="1280"/>
      <c r="TRV37" s="1281"/>
      <c r="TRW37" s="1024"/>
      <c r="TRX37" s="1277"/>
      <c r="TRY37" s="1278"/>
      <c r="TRZ37" s="1279"/>
      <c r="TSA37" s="1278"/>
      <c r="TSB37" s="1278"/>
      <c r="TSC37" s="1278"/>
      <c r="TSD37" s="1278"/>
      <c r="TSE37" s="1280"/>
      <c r="TSF37" s="1281"/>
      <c r="TSG37" s="1024"/>
      <c r="TSH37" s="1277"/>
      <c r="TSI37" s="1278"/>
      <c r="TSJ37" s="1279"/>
      <c r="TSK37" s="1278"/>
      <c r="TSL37" s="1278"/>
      <c r="TSM37" s="1278"/>
      <c r="TSN37" s="1278"/>
      <c r="TSO37" s="1280"/>
      <c r="TSP37" s="1281"/>
      <c r="TSQ37" s="1024"/>
      <c r="TSR37" s="1277"/>
      <c r="TSS37" s="1278"/>
      <c r="TST37" s="1279"/>
      <c r="TSU37" s="1278"/>
      <c r="TSV37" s="1278"/>
      <c r="TSW37" s="1278"/>
      <c r="TSX37" s="1278"/>
      <c r="TSY37" s="1280"/>
      <c r="TSZ37" s="1281"/>
      <c r="TTA37" s="1024"/>
      <c r="TTB37" s="1277"/>
      <c r="TTC37" s="1278"/>
      <c r="TTD37" s="1279"/>
      <c r="TTE37" s="1278"/>
      <c r="TTF37" s="1278"/>
      <c r="TTG37" s="1278"/>
      <c r="TTH37" s="1278"/>
      <c r="TTI37" s="1280"/>
      <c r="TTJ37" s="1281"/>
      <c r="TTK37" s="1024"/>
      <c r="TTL37" s="1277"/>
      <c r="TTM37" s="1278"/>
      <c r="TTN37" s="1279"/>
      <c r="TTO37" s="1278"/>
      <c r="TTP37" s="1278"/>
      <c r="TTQ37" s="1278"/>
      <c r="TTR37" s="1278"/>
      <c r="TTS37" s="1280"/>
      <c r="TTT37" s="1281"/>
      <c r="TTU37" s="1024"/>
      <c r="TTV37" s="1277"/>
      <c r="TTW37" s="1278"/>
      <c r="TTX37" s="1279"/>
      <c r="TTY37" s="1278"/>
      <c r="TTZ37" s="1278"/>
      <c r="TUA37" s="1278"/>
      <c r="TUB37" s="1278"/>
      <c r="TUC37" s="1280"/>
      <c r="TUD37" s="1281"/>
      <c r="TUE37" s="1024"/>
      <c r="TUF37" s="1277"/>
      <c r="TUG37" s="1278"/>
      <c r="TUH37" s="1279"/>
      <c r="TUI37" s="1278"/>
      <c r="TUJ37" s="1278"/>
      <c r="TUK37" s="1278"/>
      <c r="TUL37" s="1278"/>
      <c r="TUM37" s="1280"/>
      <c r="TUN37" s="1281"/>
      <c r="TUO37" s="1024"/>
      <c r="TUP37" s="1277"/>
      <c r="TUQ37" s="1278"/>
      <c r="TUR37" s="1279"/>
      <c r="TUS37" s="1278"/>
      <c r="TUT37" s="1278"/>
      <c r="TUU37" s="1278"/>
      <c r="TUV37" s="1278"/>
      <c r="TUW37" s="1280"/>
      <c r="TUX37" s="1281"/>
      <c r="TUY37" s="1024"/>
      <c r="TUZ37" s="1277"/>
      <c r="TVA37" s="1278"/>
      <c r="TVB37" s="1279"/>
      <c r="TVC37" s="1278"/>
      <c r="TVD37" s="1278"/>
      <c r="TVE37" s="1278"/>
      <c r="TVF37" s="1278"/>
      <c r="TVG37" s="1280"/>
      <c r="TVH37" s="1281"/>
      <c r="TVI37" s="1024"/>
      <c r="TVJ37" s="1277"/>
      <c r="TVK37" s="1278"/>
      <c r="TVL37" s="1279"/>
      <c r="TVM37" s="1278"/>
      <c r="TVN37" s="1278"/>
      <c r="TVO37" s="1278"/>
      <c r="TVP37" s="1278"/>
      <c r="TVQ37" s="1280"/>
      <c r="TVR37" s="1281"/>
      <c r="TVS37" s="1024"/>
      <c r="TVT37" s="1277"/>
      <c r="TVU37" s="1278"/>
      <c r="TVV37" s="1279"/>
      <c r="TVW37" s="1278"/>
      <c r="TVX37" s="1278"/>
      <c r="TVY37" s="1278"/>
      <c r="TVZ37" s="1278"/>
      <c r="TWA37" s="1280"/>
      <c r="TWB37" s="1281"/>
      <c r="TWC37" s="1024"/>
      <c r="TWD37" s="1277"/>
      <c r="TWE37" s="1278"/>
      <c r="TWF37" s="1279"/>
      <c r="TWG37" s="1278"/>
      <c r="TWH37" s="1278"/>
      <c r="TWI37" s="1278"/>
      <c r="TWJ37" s="1278"/>
      <c r="TWK37" s="1280"/>
      <c r="TWL37" s="1281"/>
      <c r="TWM37" s="1024"/>
      <c r="TWN37" s="1277"/>
      <c r="TWO37" s="1278"/>
      <c r="TWP37" s="1279"/>
      <c r="TWQ37" s="1278"/>
      <c r="TWR37" s="1278"/>
      <c r="TWS37" s="1278"/>
      <c r="TWT37" s="1278"/>
      <c r="TWU37" s="1280"/>
      <c r="TWV37" s="1281"/>
      <c r="TWW37" s="1024"/>
      <c r="TWX37" s="1277"/>
      <c r="TWY37" s="1278"/>
      <c r="TWZ37" s="1279"/>
      <c r="TXA37" s="1278"/>
      <c r="TXB37" s="1278"/>
      <c r="TXC37" s="1278"/>
      <c r="TXD37" s="1278"/>
      <c r="TXE37" s="1280"/>
      <c r="TXF37" s="1281"/>
      <c r="TXG37" s="1024"/>
      <c r="TXH37" s="1277"/>
      <c r="TXI37" s="1278"/>
      <c r="TXJ37" s="1279"/>
      <c r="TXK37" s="1278"/>
      <c r="TXL37" s="1278"/>
      <c r="TXM37" s="1278"/>
      <c r="TXN37" s="1278"/>
      <c r="TXO37" s="1280"/>
      <c r="TXP37" s="1281"/>
      <c r="TXQ37" s="1024"/>
      <c r="TXR37" s="1277"/>
      <c r="TXS37" s="1278"/>
      <c r="TXT37" s="1279"/>
      <c r="TXU37" s="1278"/>
      <c r="TXV37" s="1278"/>
      <c r="TXW37" s="1278"/>
      <c r="TXX37" s="1278"/>
      <c r="TXY37" s="1280"/>
      <c r="TXZ37" s="1281"/>
      <c r="TYA37" s="1024"/>
      <c r="TYB37" s="1277"/>
      <c r="TYC37" s="1278"/>
      <c r="TYD37" s="1279"/>
      <c r="TYE37" s="1278"/>
      <c r="TYF37" s="1278"/>
      <c r="TYG37" s="1278"/>
      <c r="TYH37" s="1278"/>
      <c r="TYI37" s="1280"/>
      <c r="TYJ37" s="1281"/>
      <c r="TYK37" s="1024"/>
      <c r="TYL37" s="1277"/>
      <c r="TYM37" s="1278"/>
      <c r="TYN37" s="1279"/>
      <c r="TYO37" s="1278"/>
      <c r="TYP37" s="1278"/>
      <c r="TYQ37" s="1278"/>
      <c r="TYR37" s="1278"/>
      <c r="TYS37" s="1280"/>
      <c r="TYT37" s="1281"/>
      <c r="TYU37" s="1024"/>
      <c r="TYV37" s="1277"/>
      <c r="TYW37" s="1278"/>
      <c r="TYX37" s="1279"/>
      <c r="TYY37" s="1278"/>
      <c r="TYZ37" s="1278"/>
      <c r="TZA37" s="1278"/>
      <c r="TZB37" s="1278"/>
      <c r="TZC37" s="1280"/>
      <c r="TZD37" s="1281"/>
      <c r="TZE37" s="1024"/>
      <c r="TZF37" s="1277"/>
      <c r="TZG37" s="1278"/>
      <c r="TZH37" s="1279"/>
      <c r="TZI37" s="1278"/>
      <c r="TZJ37" s="1278"/>
      <c r="TZK37" s="1278"/>
      <c r="TZL37" s="1278"/>
      <c r="TZM37" s="1280"/>
      <c r="TZN37" s="1281"/>
      <c r="TZO37" s="1024"/>
      <c r="TZP37" s="1277"/>
      <c r="TZQ37" s="1278"/>
      <c r="TZR37" s="1279"/>
      <c r="TZS37" s="1278"/>
      <c r="TZT37" s="1278"/>
      <c r="TZU37" s="1278"/>
      <c r="TZV37" s="1278"/>
      <c r="TZW37" s="1280"/>
      <c r="TZX37" s="1281"/>
      <c r="TZY37" s="1024"/>
      <c r="TZZ37" s="1277"/>
      <c r="UAA37" s="1278"/>
      <c r="UAB37" s="1279"/>
      <c r="UAC37" s="1278"/>
      <c r="UAD37" s="1278"/>
      <c r="UAE37" s="1278"/>
      <c r="UAF37" s="1278"/>
      <c r="UAG37" s="1280"/>
      <c r="UAH37" s="1281"/>
      <c r="UAI37" s="1024"/>
      <c r="UAJ37" s="1277"/>
      <c r="UAK37" s="1278"/>
      <c r="UAL37" s="1279"/>
      <c r="UAM37" s="1278"/>
      <c r="UAN37" s="1278"/>
      <c r="UAO37" s="1278"/>
      <c r="UAP37" s="1278"/>
      <c r="UAQ37" s="1280"/>
      <c r="UAR37" s="1281"/>
      <c r="UAS37" s="1024"/>
      <c r="UAT37" s="1277"/>
      <c r="UAU37" s="1278"/>
      <c r="UAV37" s="1279"/>
      <c r="UAW37" s="1278"/>
      <c r="UAX37" s="1278"/>
      <c r="UAY37" s="1278"/>
      <c r="UAZ37" s="1278"/>
      <c r="UBA37" s="1280"/>
      <c r="UBB37" s="1281"/>
      <c r="UBC37" s="1024"/>
      <c r="UBD37" s="1277"/>
      <c r="UBE37" s="1278"/>
      <c r="UBF37" s="1279"/>
      <c r="UBG37" s="1278"/>
      <c r="UBH37" s="1278"/>
      <c r="UBI37" s="1278"/>
      <c r="UBJ37" s="1278"/>
      <c r="UBK37" s="1280"/>
      <c r="UBL37" s="1281"/>
      <c r="UBM37" s="1024"/>
      <c r="UBN37" s="1277"/>
      <c r="UBO37" s="1278"/>
      <c r="UBP37" s="1279"/>
      <c r="UBQ37" s="1278"/>
      <c r="UBR37" s="1278"/>
      <c r="UBS37" s="1278"/>
      <c r="UBT37" s="1278"/>
      <c r="UBU37" s="1280"/>
      <c r="UBV37" s="1281"/>
      <c r="UBW37" s="1024"/>
      <c r="UBX37" s="1277"/>
      <c r="UBY37" s="1278"/>
      <c r="UBZ37" s="1279"/>
      <c r="UCA37" s="1278"/>
      <c r="UCB37" s="1278"/>
      <c r="UCC37" s="1278"/>
      <c r="UCD37" s="1278"/>
      <c r="UCE37" s="1280"/>
      <c r="UCF37" s="1281"/>
      <c r="UCG37" s="1024"/>
      <c r="UCH37" s="1277"/>
      <c r="UCI37" s="1278"/>
      <c r="UCJ37" s="1279"/>
      <c r="UCK37" s="1278"/>
      <c r="UCL37" s="1278"/>
      <c r="UCM37" s="1278"/>
      <c r="UCN37" s="1278"/>
      <c r="UCO37" s="1280"/>
      <c r="UCP37" s="1281"/>
      <c r="UCQ37" s="1024"/>
      <c r="UCR37" s="1277"/>
      <c r="UCS37" s="1278"/>
      <c r="UCT37" s="1279"/>
      <c r="UCU37" s="1278"/>
      <c r="UCV37" s="1278"/>
      <c r="UCW37" s="1278"/>
      <c r="UCX37" s="1278"/>
      <c r="UCY37" s="1280"/>
      <c r="UCZ37" s="1281"/>
      <c r="UDA37" s="1024"/>
      <c r="UDB37" s="1277"/>
      <c r="UDC37" s="1278"/>
      <c r="UDD37" s="1279"/>
      <c r="UDE37" s="1278"/>
      <c r="UDF37" s="1278"/>
      <c r="UDG37" s="1278"/>
      <c r="UDH37" s="1278"/>
      <c r="UDI37" s="1280"/>
      <c r="UDJ37" s="1281"/>
      <c r="UDK37" s="1024"/>
      <c r="UDL37" s="1277"/>
      <c r="UDM37" s="1278"/>
      <c r="UDN37" s="1279"/>
      <c r="UDO37" s="1278"/>
      <c r="UDP37" s="1278"/>
      <c r="UDQ37" s="1278"/>
      <c r="UDR37" s="1278"/>
      <c r="UDS37" s="1280"/>
      <c r="UDT37" s="1281"/>
      <c r="UDU37" s="1024"/>
      <c r="UDV37" s="1277"/>
      <c r="UDW37" s="1278"/>
      <c r="UDX37" s="1279"/>
      <c r="UDY37" s="1278"/>
      <c r="UDZ37" s="1278"/>
      <c r="UEA37" s="1278"/>
      <c r="UEB37" s="1278"/>
      <c r="UEC37" s="1280"/>
      <c r="UED37" s="1281"/>
      <c r="UEE37" s="1024"/>
      <c r="UEF37" s="1277"/>
      <c r="UEG37" s="1278"/>
      <c r="UEH37" s="1279"/>
      <c r="UEI37" s="1278"/>
      <c r="UEJ37" s="1278"/>
      <c r="UEK37" s="1278"/>
      <c r="UEL37" s="1278"/>
      <c r="UEM37" s="1280"/>
      <c r="UEN37" s="1281"/>
      <c r="UEO37" s="1024"/>
      <c r="UEP37" s="1277"/>
      <c r="UEQ37" s="1278"/>
      <c r="UER37" s="1279"/>
      <c r="UES37" s="1278"/>
      <c r="UET37" s="1278"/>
      <c r="UEU37" s="1278"/>
      <c r="UEV37" s="1278"/>
      <c r="UEW37" s="1280"/>
      <c r="UEX37" s="1281"/>
      <c r="UEY37" s="1024"/>
      <c r="UEZ37" s="1277"/>
      <c r="UFA37" s="1278"/>
      <c r="UFB37" s="1279"/>
      <c r="UFC37" s="1278"/>
      <c r="UFD37" s="1278"/>
      <c r="UFE37" s="1278"/>
      <c r="UFF37" s="1278"/>
      <c r="UFG37" s="1280"/>
      <c r="UFH37" s="1281"/>
      <c r="UFI37" s="1024"/>
      <c r="UFJ37" s="1277"/>
      <c r="UFK37" s="1278"/>
      <c r="UFL37" s="1279"/>
      <c r="UFM37" s="1278"/>
      <c r="UFN37" s="1278"/>
      <c r="UFO37" s="1278"/>
      <c r="UFP37" s="1278"/>
      <c r="UFQ37" s="1280"/>
      <c r="UFR37" s="1281"/>
      <c r="UFS37" s="1024"/>
      <c r="UFT37" s="1277"/>
      <c r="UFU37" s="1278"/>
      <c r="UFV37" s="1279"/>
      <c r="UFW37" s="1278"/>
      <c r="UFX37" s="1278"/>
      <c r="UFY37" s="1278"/>
      <c r="UFZ37" s="1278"/>
      <c r="UGA37" s="1280"/>
      <c r="UGB37" s="1281"/>
      <c r="UGC37" s="1024"/>
      <c r="UGD37" s="1277"/>
      <c r="UGE37" s="1278"/>
      <c r="UGF37" s="1279"/>
      <c r="UGG37" s="1278"/>
      <c r="UGH37" s="1278"/>
      <c r="UGI37" s="1278"/>
      <c r="UGJ37" s="1278"/>
      <c r="UGK37" s="1280"/>
      <c r="UGL37" s="1281"/>
      <c r="UGM37" s="1024"/>
      <c r="UGN37" s="1277"/>
      <c r="UGO37" s="1278"/>
      <c r="UGP37" s="1279"/>
      <c r="UGQ37" s="1278"/>
      <c r="UGR37" s="1278"/>
      <c r="UGS37" s="1278"/>
      <c r="UGT37" s="1278"/>
      <c r="UGU37" s="1280"/>
      <c r="UGV37" s="1281"/>
      <c r="UGW37" s="1024"/>
      <c r="UGX37" s="1277"/>
      <c r="UGY37" s="1278"/>
      <c r="UGZ37" s="1279"/>
      <c r="UHA37" s="1278"/>
      <c r="UHB37" s="1278"/>
      <c r="UHC37" s="1278"/>
      <c r="UHD37" s="1278"/>
      <c r="UHE37" s="1280"/>
      <c r="UHF37" s="1281"/>
      <c r="UHG37" s="1024"/>
      <c r="UHH37" s="1277"/>
      <c r="UHI37" s="1278"/>
      <c r="UHJ37" s="1279"/>
      <c r="UHK37" s="1278"/>
      <c r="UHL37" s="1278"/>
      <c r="UHM37" s="1278"/>
      <c r="UHN37" s="1278"/>
      <c r="UHO37" s="1280"/>
      <c r="UHP37" s="1281"/>
      <c r="UHQ37" s="1024"/>
      <c r="UHR37" s="1277"/>
      <c r="UHS37" s="1278"/>
      <c r="UHT37" s="1279"/>
      <c r="UHU37" s="1278"/>
      <c r="UHV37" s="1278"/>
      <c r="UHW37" s="1278"/>
      <c r="UHX37" s="1278"/>
      <c r="UHY37" s="1280"/>
      <c r="UHZ37" s="1281"/>
      <c r="UIA37" s="1024"/>
      <c r="UIB37" s="1277"/>
      <c r="UIC37" s="1278"/>
      <c r="UID37" s="1279"/>
      <c r="UIE37" s="1278"/>
      <c r="UIF37" s="1278"/>
      <c r="UIG37" s="1278"/>
      <c r="UIH37" s="1278"/>
      <c r="UII37" s="1280"/>
      <c r="UIJ37" s="1281"/>
      <c r="UIK37" s="1024"/>
      <c r="UIL37" s="1277"/>
      <c r="UIM37" s="1278"/>
      <c r="UIN37" s="1279"/>
      <c r="UIO37" s="1278"/>
      <c r="UIP37" s="1278"/>
      <c r="UIQ37" s="1278"/>
      <c r="UIR37" s="1278"/>
      <c r="UIS37" s="1280"/>
      <c r="UIT37" s="1281"/>
      <c r="UIU37" s="1024"/>
      <c r="UIV37" s="1277"/>
      <c r="UIW37" s="1278"/>
      <c r="UIX37" s="1279"/>
      <c r="UIY37" s="1278"/>
      <c r="UIZ37" s="1278"/>
      <c r="UJA37" s="1278"/>
      <c r="UJB37" s="1278"/>
      <c r="UJC37" s="1280"/>
      <c r="UJD37" s="1281"/>
      <c r="UJE37" s="1024"/>
      <c r="UJF37" s="1277"/>
      <c r="UJG37" s="1278"/>
      <c r="UJH37" s="1279"/>
      <c r="UJI37" s="1278"/>
      <c r="UJJ37" s="1278"/>
      <c r="UJK37" s="1278"/>
      <c r="UJL37" s="1278"/>
      <c r="UJM37" s="1280"/>
      <c r="UJN37" s="1281"/>
      <c r="UJO37" s="1024"/>
      <c r="UJP37" s="1277"/>
      <c r="UJQ37" s="1278"/>
      <c r="UJR37" s="1279"/>
      <c r="UJS37" s="1278"/>
      <c r="UJT37" s="1278"/>
      <c r="UJU37" s="1278"/>
      <c r="UJV37" s="1278"/>
      <c r="UJW37" s="1280"/>
      <c r="UJX37" s="1281"/>
      <c r="UJY37" s="1024"/>
      <c r="UJZ37" s="1277"/>
      <c r="UKA37" s="1278"/>
      <c r="UKB37" s="1279"/>
      <c r="UKC37" s="1278"/>
      <c r="UKD37" s="1278"/>
      <c r="UKE37" s="1278"/>
      <c r="UKF37" s="1278"/>
      <c r="UKG37" s="1280"/>
      <c r="UKH37" s="1281"/>
      <c r="UKI37" s="1024"/>
      <c r="UKJ37" s="1277"/>
      <c r="UKK37" s="1278"/>
      <c r="UKL37" s="1279"/>
      <c r="UKM37" s="1278"/>
      <c r="UKN37" s="1278"/>
      <c r="UKO37" s="1278"/>
      <c r="UKP37" s="1278"/>
      <c r="UKQ37" s="1280"/>
      <c r="UKR37" s="1281"/>
      <c r="UKS37" s="1024"/>
      <c r="UKT37" s="1277"/>
      <c r="UKU37" s="1278"/>
      <c r="UKV37" s="1279"/>
      <c r="UKW37" s="1278"/>
      <c r="UKX37" s="1278"/>
      <c r="UKY37" s="1278"/>
      <c r="UKZ37" s="1278"/>
      <c r="ULA37" s="1280"/>
      <c r="ULB37" s="1281"/>
      <c r="ULC37" s="1024"/>
      <c r="ULD37" s="1277"/>
      <c r="ULE37" s="1278"/>
      <c r="ULF37" s="1279"/>
      <c r="ULG37" s="1278"/>
      <c r="ULH37" s="1278"/>
      <c r="ULI37" s="1278"/>
      <c r="ULJ37" s="1278"/>
      <c r="ULK37" s="1280"/>
      <c r="ULL37" s="1281"/>
      <c r="ULM37" s="1024"/>
      <c r="ULN37" s="1277"/>
      <c r="ULO37" s="1278"/>
      <c r="ULP37" s="1279"/>
      <c r="ULQ37" s="1278"/>
      <c r="ULR37" s="1278"/>
      <c r="ULS37" s="1278"/>
      <c r="ULT37" s="1278"/>
      <c r="ULU37" s="1280"/>
      <c r="ULV37" s="1281"/>
      <c r="ULW37" s="1024"/>
      <c r="ULX37" s="1277"/>
      <c r="ULY37" s="1278"/>
      <c r="ULZ37" s="1279"/>
      <c r="UMA37" s="1278"/>
      <c r="UMB37" s="1278"/>
      <c r="UMC37" s="1278"/>
      <c r="UMD37" s="1278"/>
      <c r="UME37" s="1280"/>
      <c r="UMF37" s="1281"/>
      <c r="UMG37" s="1024"/>
      <c r="UMH37" s="1277"/>
      <c r="UMI37" s="1278"/>
      <c r="UMJ37" s="1279"/>
      <c r="UMK37" s="1278"/>
      <c r="UML37" s="1278"/>
      <c r="UMM37" s="1278"/>
      <c r="UMN37" s="1278"/>
      <c r="UMO37" s="1280"/>
      <c r="UMP37" s="1281"/>
      <c r="UMQ37" s="1024"/>
      <c r="UMR37" s="1277"/>
      <c r="UMS37" s="1278"/>
      <c r="UMT37" s="1279"/>
      <c r="UMU37" s="1278"/>
      <c r="UMV37" s="1278"/>
      <c r="UMW37" s="1278"/>
      <c r="UMX37" s="1278"/>
      <c r="UMY37" s="1280"/>
      <c r="UMZ37" s="1281"/>
      <c r="UNA37" s="1024"/>
      <c r="UNB37" s="1277"/>
      <c r="UNC37" s="1278"/>
      <c r="UND37" s="1279"/>
      <c r="UNE37" s="1278"/>
      <c r="UNF37" s="1278"/>
      <c r="UNG37" s="1278"/>
      <c r="UNH37" s="1278"/>
      <c r="UNI37" s="1280"/>
      <c r="UNJ37" s="1281"/>
      <c r="UNK37" s="1024"/>
      <c r="UNL37" s="1277"/>
      <c r="UNM37" s="1278"/>
      <c r="UNN37" s="1279"/>
      <c r="UNO37" s="1278"/>
      <c r="UNP37" s="1278"/>
      <c r="UNQ37" s="1278"/>
      <c r="UNR37" s="1278"/>
      <c r="UNS37" s="1280"/>
      <c r="UNT37" s="1281"/>
      <c r="UNU37" s="1024"/>
      <c r="UNV37" s="1277"/>
      <c r="UNW37" s="1278"/>
      <c r="UNX37" s="1279"/>
      <c r="UNY37" s="1278"/>
      <c r="UNZ37" s="1278"/>
      <c r="UOA37" s="1278"/>
      <c r="UOB37" s="1278"/>
      <c r="UOC37" s="1280"/>
      <c r="UOD37" s="1281"/>
      <c r="UOE37" s="1024"/>
      <c r="UOF37" s="1277"/>
      <c r="UOG37" s="1278"/>
      <c r="UOH37" s="1279"/>
      <c r="UOI37" s="1278"/>
      <c r="UOJ37" s="1278"/>
      <c r="UOK37" s="1278"/>
      <c r="UOL37" s="1278"/>
      <c r="UOM37" s="1280"/>
      <c r="UON37" s="1281"/>
      <c r="UOO37" s="1024"/>
      <c r="UOP37" s="1277"/>
      <c r="UOQ37" s="1278"/>
      <c r="UOR37" s="1279"/>
      <c r="UOS37" s="1278"/>
      <c r="UOT37" s="1278"/>
      <c r="UOU37" s="1278"/>
      <c r="UOV37" s="1278"/>
      <c r="UOW37" s="1280"/>
      <c r="UOX37" s="1281"/>
      <c r="UOY37" s="1024"/>
      <c r="UOZ37" s="1277"/>
      <c r="UPA37" s="1278"/>
      <c r="UPB37" s="1279"/>
      <c r="UPC37" s="1278"/>
      <c r="UPD37" s="1278"/>
      <c r="UPE37" s="1278"/>
      <c r="UPF37" s="1278"/>
      <c r="UPG37" s="1280"/>
      <c r="UPH37" s="1281"/>
      <c r="UPI37" s="1024"/>
      <c r="UPJ37" s="1277"/>
      <c r="UPK37" s="1278"/>
      <c r="UPL37" s="1279"/>
      <c r="UPM37" s="1278"/>
      <c r="UPN37" s="1278"/>
      <c r="UPO37" s="1278"/>
      <c r="UPP37" s="1278"/>
      <c r="UPQ37" s="1280"/>
      <c r="UPR37" s="1281"/>
      <c r="UPS37" s="1024"/>
      <c r="UPT37" s="1277"/>
      <c r="UPU37" s="1278"/>
      <c r="UPV37" s="1279"/>
      <c r="UPW37" s="1278"/>
      <c r="UPX37" s="1278"/>
      <c r="UPY37" s="1278"/>
      <c r="UPZ37" s="1278"/>
      <c r="UQA37" s="1280"/>
      <c r="UQB37" s="1281"/>
      <c r="UQC37" s="1024"/>
      <c r="UQD37" s="1277"/>
      <c r="UQE37" s="1278"/>
      <c r="UQF37" s="1279"/>
      <c r="UQG37" s="1278"/>
      <c r="UQH37" s="1278"/>
      <c r="UQI37" s="1278"/>
      <c r="UQJ37" s="1278"/>
      <c r="UQK37" s="1280"/>
      <c r="UQL37" s="1281"/>
      <c r="UQM37" s="1024"/>
      <c r="UQN37" s="1277"/>
      <c r="UQO37" s="1278"/>
      <c r="UQP37" s="1279"/>
      <c r="UQQ37" s="1278"/>
      <c r="UQR37" s="1278"/>
      <c r="UQS37" s="1278"/>
      <c r="UQT37" s="1278"/>
      <c r="UQU37" s="1280"/>
      <c r="UQV37" s="1281"/>
      <c r="UQW37" s="1024"/>
      <c r="UQX37" s="1277"/>
      <c r="UQY37" s="1278"/>
      <c r="UQZ37" s="1279"/>
      <c r="URA37" s="1278"/>
      <c r="URB37" s="1278"/>
      <c r="URC37" s="1278"/>
      <c r="URD37" s="1278"/>
      <c r="URE37" s="1280"/>
      <c r="URF37" s="1281"/>
      <c r="URG37" s="1024"/>
      <c r="URH37" s="1277"/>
      <c r="URI37" s="1278"/>
      <c r="URJ37" s="1279"/>
      <c r="URK37" s="1278"/>
      <c r="URL37" s="1278"/>
      <c r="URM37" s="1278"/>
      <c r="URN37" s="1278"/>
      <c r="URO37" s="1280"/>
      <c r="URP37" s="1281"/>
      <c r="URQ37" s="1024"/>
      <c r="URR37" s="1277"/>
      <c r="URS37" s="1278"/>
      <c r="URT37" s="1279"/>
      <c r="URU37" s="1278"/>
      <c r="URV37" s="1278"/>
      <c r="URW37" s="1278"/>
      <c r="URX37" s="1278"/>
      <c r="URY37" s="1280"/>
      <c r="URZ37" s="1281"/>
      <c r="USA37" s="1024"/>
      <c r="USB37" s="1277"/>
      <c r="USC37" s="1278"/>
      <c r="USD37" s="1279"/>
      <c r="USE37" s="1278"/>
      <c r="USF37" s="1278"/>
      <c r="USG37" s="1278"/>
      <c r="USH37" s="1278"/>
      <c r="USI37" s="1280"/>
      <c r="USJ37" s="1281"/>
      <c r="USK37" s="1024"/>
      <c r="USL37" s="1277"/>
      <c r="USM37" s="1278"/>
      <c r="USN37" s="1279"/>
      <c r="USO37" s="1278"/>
      <c r="USP37" s="1278"/>
      <c r="USQ37" s="1278"/>
      <c r="USR37" s="1278"/>
      <c r="USS37" s="1280"/>
      <c r="UST37" s="1281"/>
      <c r="USU37" s="1024"/>
      <c r="USV37" s="1277"/>
      <c r="USW37" s="1278"/>
      <c r="USX37" s="1279"/>
      <c r="USY37" s="1278"/>
      <c r="USZ37" s="1278"/>
      <c r="UTA37" s="1278"/>
      <c r="UTB37" s="1278"/>
      <c r="UTC37" s="1280"/>
      <c r="UTD37" s="1281"/>
      <c r="UTE37" s="1024"/>
      <c r="UTF37" s="1277"/>
      <c r="UTG37" s="1278"/>
      <c r="UTH37" s="1279"/>
      <c r="UTI37" s="1278"/>
      <c r="UTJ37" s="1278"/>
      <c r="UTK37" s="1278"/>
      <c r="UTL37" s="1278"/>
      <c r="UTM37" s="1280"/>
      <c r="UTN37" s="1281"/>
      <c r="UTO37" s="1024"/>
      <c r="UTP37" s="1277"/>
      <c r="UTQ37" s="1278"/>
      <c r="UTR37" s="1279"/>
      <c r="UTS37" s="1278"/>
      <c r="UTT37" s="1278"/>
      <c r="UTU37" s="1278"/>
      <c r="UTV37" s="1278"/>
      <c r="UTW37" s="1280"/>
      <c r="UTX37" s="1281"/>
      <c r="UTY37" s="1024"/>
      <c r="UTZ37" s="1277"/>
      <c r="UUA37" s="1278"/>
      <c r="UUB37" s="1279"/>
      <c r="UUC37" s="1278"/>
      <c r="UUD37" s="1278"/>
      <c r="UUE37" s="1278"/>
      <c r="UUF37" s="1278"/>
      <c r="UUG37" s="1280"/>
      <c r="UUH37" s="1281"/>
      <c r="UUI37" s="1024"/>
      <c r="UUJ37" s="1277"/>
      <c r="UUK37" s="1278"/>
      <c r="UUL37" s="1279"/>
      <c r="UUM37" s="1278"/>
      <c r="UUN37" s="1278"/>
      <c r="UUO37" s="1278"/>
      <c r="UUP37" s="1278"/>
      <c r="UUQ37" s="1280"/>
      <c r="UUR37" s="1281"/>
      <c r="UUS37" s="1024"/>
      <c r="UUT37" s="1277"/>
      <c r="UUU37" s="1278"/>
      <c r="UUV37" s="1279"/>
      <c r="UUW37" s="1278"/>
      <c r="UUX37" s="1278"/>
      <c r="UUY37" s="1278"/>
      <c r="UUZ37" s="1278"/>
      <c r="UVA37" s="1280"/>
      <c r="UVB37" s="1281"/>
      <c r="UVC37" s="1024"/>
      <c r="UVD37" s="1277"/>
      <c r="UVE37" s="1278"/>
      <c r="UVF37" s="1279"/>
      <c r="UVG37" s="1278"/>
      <c r="UVH37" s="1278"/>
      <c r="UVI37" s="1278"/>
      <c r="UVJ37" s="1278"/>
      <c r="UVK37" s="1280"/>
      <c r="UVL37" s="1281"/>
      <c r="UVM37" s="1024"/>
      <c r="UVN37" s="1277"/>
      <c r="UVO37" s="1278"/>
      <c r="UVP37" s="1279"/>
      <c r="UVQ37" s="1278"/>
      <c r="UVR37" s="1278"/>
      <c r="UVS37" s="1278"/>
      <c r="UVT37" s="1278"/>
      <c r="UVU37" s="1280"/>
      <c r="UVV37" s="1281"/>
      <c r="UVW37" s="1024"/>
      <c r="UVX37" s="1277"/>
      <c r="UVY37" s="1278"/>
      <c r="UVZ37" s="1279"/>
      <c r="UWA37" s="1278"/>
      <c r="UWB37" s="1278"/>
      <c r="UWC37" s="1278"/>
      <c r="UWD37" s="1278"/>
      <c r="UWE37" s="1280"/>
      <c r="UWF37" s="1281"/>
      <c r="UWG37" s="1024"/>
      <c r="UWH37" s="1277"/>
      <c r="UWI37" s="1278"/>
      <c r="UWJ37" s="1279"/>
      <c r="UWK37" s="1278"/>
      <c r="UWL37" s="1278"/>
      <c r="UWM37" s="1278"/>
      <c r="UWN37" s="1278"/>
      <c r="UWO37" s="1280"/>
      <c r="UWP37" s="1281"/>
      <c r="UWQ37" s="1024"/>
      <c r="UWR37" s="1277"/>
      <c r="UWS37" s="1278"/>
      <c r="UWT37" s="1279"/>
      <c r="UWU37" s="1278"/>
      <c r="UWV37" s="1278"/>
      <c r="UWW37" s="1278"/>
      <c r="UWX37" s="1278"/>
      <c r="UWY37" s="1280"/>
      <c r="UWZ37" s="1281"/>
      <c r="UXA37" s="1024"/>
      <c r="UXB37" s="1277"/>
      <c r="UXC37" s="1278"/>
      <c r="UXD37" s="1279"/>
      <c r="UXE37" s="1278"/>
      <c r="UXF37" s="1278"/>
      <c r="UXG37" s="1278"/>
      <c r="UXH37" s="1278"/>
      <c r="UXI37" s="1280"/>
      <c r="UXJ37" s="1281"/>
      <c r="UXK37" s="1024"/>
      <c r="UXL37" s="1277"/>
      <c r="UXM37" s="1278"/>
      <c r="UXN37" s="1279"/>
      <c r="UXO37" s="1278"/>
      <c r="UXP37" s="1278"/>
      <c r="UXQ37" s="1278"/>
      <c r="UXR37" s="1278"/>
      <c r="UXS37" s="1280"/>
      <c r="UXT37" s="1281"/>
      <c r="UXU37" s="1024"/>
      <c r="UXV37" s="1277"/>
      <c r="UXW37" s="1278"/>
      <c r="UXX37" s="1279"/>
      <c r="UXY37" s="1278"/>
      <c r="UXZ37" s="1278"/>
      <c r="UYA37" s="1278"/>
      <c r="UYB37" s="1278"/>
      <c r="UYC37" s="1280"/>
      <c r="UYD37" s="1281"/>
      <c r="UYE37" s="1024"/>
      <c r="UYF37" s="1277"/>
      <c r="UYG37" s="1278"/>
      <c r="UYH37" s="1279"/>
      <c r="UYI37" s="1278"/>
      <c r="UYJ37" s="1278"/>
      <c r="UYK37" s="1278"/>
      <c r="UYL37" s="1278"/>
      <c r="UYM37" s="1280"/>
      <c r="UYN37" s="1281"/>
      <c r="UYO37" s="1024"/>
      <c r="UYP37" s="1277"/>
      <c r="UYQ37" s="1278"/>
      <c r="UYR37" s="1279"/>
      <c r="UYS37" s="1278"/>
      <c r="UYT37" s="1278"/>
      <c r="UYU37" s="1278"/>
      <c r="UYV37" s="1278"/>
      <c r="UYW37" s="1280"/>
      <c r="UYX37" s="1281"/>
      <c r="UYY37" s="1024"/>
      <c r="UYZ37" s="1277"/>
      <c r="UZA37" s="1278"/>
      <c r="UZB37" s="1279"/>
      <c r="UZC37" s="1278"/>
      <c r="UZD37" s="1278"/>
      <c r="UZE37" s="1278"/>
      <c r="UZF37" s="1278"/>
      <c r="UZG37" s="1280"/>
      <c r="UZH37" s="1281"/>
      <c r="UZI37" s="1024"/>
      <c r="UZJ37" s="1277"/>
      <c r="UZK37" s="1278"/>
      <c r="UZL37" s="1279"/>
      <c r="UZM37" s="1278"/>
      <c r="UZN37" s="1278"/>
      <c r="UZO37" s="1278"/>
      <c r="UZP37" s="1278"/>
      <c r="UZQ37" s="1280"/>
      <c r="UZR37" s="1281"/>
      <c r="UZS37" s="1024"/>
      <c r="UZT37" s="1277"/>
      <c r="UZU37" s="1278"/>
      <c r="UZV37" s="1279"/>
      <c r="UZW37" s="1278"/>
      <c r="UZX37" s="1278"/>
      <c r="UZY37" s="1278"/>
      <c r="UZZ37" s="1278"/>
      <c r="VAA37" s="1280"/>
      <c r="VAB37" s="1281"/>
      <c r="VAC37" s="1024"/>
      <c r="VAD37" s="1277"/>
      <c r="VAE37" s="1278"/>
      <c r="VAF37" s="1279"/>
      <c r="VAG37" s="1278"/>
      <c r="VAH37" s="1278"/>
      <c r="VAI37" s="1278"/>
      <c r="VAJ37" s="1278"/>
      <c r="VAK37" s="1280"/>
      <c r="VAL37" s="1281"/>
      <c r="VAM37" s="1024"/>
      <c r="VAN37" s="1277"/>
      <c r="VAO37" s="1278"/>
      <c r="VAP37" s="1279"/>
      <c r="VAQ37" s="1278"/>
      <c r="VAR37" s="1278"/>
      <c r="VAS37" s="1278"/>
      <c r="VAT37" s="1278"/>
      <c r="VAU37" s="1280"/>
      <c r="VAV37" s="1281"/>
      <c r="VAW37" s="1024"/>
      <c r="VAX37" s="1277"/>
      <c r="VAY37" s="1278"/>
      <c r="VAZ37" s="1279"/>
      <c r="VBA37" s="1278"/>
      <c r="VBB37" s="1278"/>
      <c r="VBC37" s="1278"/>
      <c r="VBD37" s="1278"/>
      <c r="VBE37" s="1280"/>
      <c r="VBF37" s="1281"/>
      <c r="VBG37" s="1024"/>
      <c r="VBH37" s="1277"/>
      <c r="VBI37" s="1278"/>
      <c r="VBJ37" s="1279"/>
      <c r="VBK37" s="1278"/>
      <c r="VBL37" s="1278"/>
      <c r="VBM37" s="1278"/>
      <c r="VBN37" s="1278"/>
      <c r="VBO37" s="1280"/>
      <c r="VBP37" s="1281"/>
      <c r="VBQ37" s="1024"/>
      <c r="VBR37" s="1277"/>
      <c r="VBS37" s="1278"/>
      <c r="VBT37" s="1279"/>
      <c r="VBU37" s="1278"/>
      <c r="VBV37" s="1278"/>
      <c r="VBW37" s="1278"/>
      <c r="VBX37" s="1278"/>
      <c r="VBY37" s="1280"/>
      <c r="VBZ37" s="1281"/>
      <c r="VCA37" s="1024"/>
      <c r="VCB37" s="1277"/>
      <c r="VCC37" s="1278"/>
      <c r="VCD37" s="1279"/>
      <c r="VCE37" s="1278"/>
      <c r="VCF37" s="1278"/>
      <c r="VCG37" s="1278"/>
      <c r="VCH37" s="1278"/>
      <c r="VCI37" s="1280"/>
      <c r="VCJ37" s="1281"/>
      <c r="VCK37" s="1024"/>
      <c r="VCL37" s="1277"/>
      <c r="VCM37" s="1278"/>
      <c r="VCN37" s="1279"/>
      <c r="VCO37" s="1278"/>
      <c r="VCP37" s="1278"/>
      <c r="VCQ37" s="1278"/>
      <c r="VCR37" s="1278"/>
      <c r="VCS37" s="1280"/>
      <c r="VCT37" s="1281"/>
      <c r="VCU37" s="1024"/>
      <c r="VCV37" s="1277"/>
      <c r="VCW37" s="1278"/>
      <c r="VCX37" s="1279"/>
      <c r="VCY37" s="1278"/>
      <c r="VCZ37" s="1278"/>
      <c r="VDA37" s="1278"/>
      <c r="VDB37" s="1278"/>
      <c r="VDC37" s="1280"/>
      <c r="VDD37" s="1281"/>
      <c r="VDE37" s="1024"/>
      <c r="VDF37" s="1277"/>
      <c r="VDG37" s="1278"/>
      <c r="VDH37" s="1279"/>
      <c r="VDI37" s="1278"/>
      <c r="VDJ37" s="1278"/>
      <c r="VDK37" s="1278"/>
      <c r="VDL37" s="1278"/>
      <c r="VDM37" s="1280"/>
      <c r="VDN37" s="1281"/>
      <c r="VDO37" s="1024"/>
      <c r="VDP37" s="1277"/>
      <c r="VDQ37" s="1278"/>
      <c r="VDR37" s="1279"/>
      <c r="VDS37" s="1278"/>
      <c r="VDT37" s="1278"/>
      <c r="VDU37" s="1278"/>
      <c r="VDV37" s="1278"/>
      <c r="VDW37" s="1280"/>
      <c r="VDX37" s="1281"/>
      <c r="VDY37" s="1024"/>
      <c r="VDZ37" s="1277"/>
      <c r="VEA37" s="1278"/>
      <c r="VEB37" s="1279"/>
      <c r="VEC37" s="1278"/>
      <c r="VED37" s="1278"/>
      <c r="VEE37" s="1278"/>
      <c r="VEF37" s="1278"/>
      <c r="VEG37" s="1280"/>
      <c r="VEH37" s="1281"/>
      <c r="VEI37" s="1024"/>
      <c r="VEJ37" s="1277"/>
      <c r="VEK37" s="1278"/>
      <c r="VEL37" s="1279"/>
      <c r="VEM37" s="1278"/>
      <c r="VEN37" s="1278"/>
      <c r="VEO37" s="1278"/>
      <c r="VEP37" s="1278"/>
      <c r="VEQ37" s="1280"/>
      <c r="VER37" s="1281"/>
      <c r="VES37" s="1024"/>
      <c r="VET37" s="1277"/>
      <c r="VEU37" s="1278"/>
      <c r="VEV37" s="1279"/>
      <c r="VEW37" s="1278"/>
      <c r="VEX37" s="1278"/>
      <c r="VEY37" s="1278"/>
      <c r="VEZ37" s="1278"/>
      <c r="VFA37" s="1280"/>
      <c r="VFB37" s="1281"/>
      <c r="VFC37" s="1024"/>
      <c r="VFD37" s="1277"/>
      <c r="VFE37" s="1278"/>
      <c r="VFF37" s="1279"/>
      <c r="VFG37" s="1278"/>
      <c r="VFH37" s="1278"/>
      <c r="VFI37" s="1278"/>
      <c r="VFJ37" s="1278"/>
      <c r="VFK37" s="1280"/>
      <c r="VFL37" s="1281"/>
      <c r="VFM37" s="1024"/>
      <c r="VFN37" s="1277"/>
      <c r="VFO37" s="1278"/>
      <c r="VFP37" s="1279"/>
      <c r="VFQ37" s="1278"/>
      <c r="VFR37" s="1278"/>
      <c r="VFS37" s="1278"/>
      <c r="VFT37" s="1278"/>
      <c r="VFU37" s="1280"/>
      <c r="VFV37" s="1281"/>
      <c r="VFW37" s="1024"/>
      <c r="VFX37" s="1277"/>
      <c r="VFY37" s="1278"/>
      <c r="VFZ37" s="1279"/>
      <c r="VGA37" s="1278"/>
      <c r="VGB37" s="1278"/>
      <c r="VGC37" s="1278"/>
      <c r="VGD37" s="1278"/>
      <c r="VGE37" s="1280"/>
      <c r="VGF37" s="1281"/>
      <c r="VGG37" s="1024"/>
      <c r="VGH37" s="1277"/>
      <c r="VGI37" s="1278"/>
      <c r="VGJ37" s="1279"/>
      <c r="VGK37" s="1278"/>
      <c r="VGL37" s="1278"/>
      <c r="VGM37" s="1278"/>
      <c r="VGN37" s="1278"/>
      <c r="VGO37" s="1280"/>
      <c r="VGP37" s="1281"/>
      <c r="VGQ37" s="1024"/>
      <c r="VGR37" s="1277"/>
      <c r="VGS37" s="1278"/>
      <c r="VGT37" s="1279"/>
      <c r="VGU37" s="1278"/>
      <c r="VGV37" s="1278"/>
      <c r="VGW37" s="1278"/>
      <c r="VGX37" s="1278"/>
      <c r="VGY37" s="1280"/>
      <c r="VGZ37" s="1281"/>
      <c r="VHA37" s="1024"/>
      <c r="VHB37" s="1277"/>
      <c r="VHC37" s="1278"/>
      <c r="VHD37" s="1279"/>
      <c r="VHE37" s="1278"/>
      <c r="VHF37" s="1278"/>
      <c r="VHG37" s="1278"/>
      <c r="VHH37" s="1278"/>
      <c r="VHI37" s="1280"/>
      <c r="VHJ37" s="1281"/>
      <c r="VHK37" s="1024"/>
      <c r="VHL37" s="1277"/>
      <c r="VHM37" s="1278"/>
      <c r="VHN37" s="1279"/>
      <c r="VHO37" s="1278"/>
      <c r="VHP37" s="1278"/>
      <c r="VHQ37" s="1278"/>
      <c r="VHR37" s="1278"/>
      <c r="VHS37" s="1280"/>
      <c r="VHT37" s="1281"/>
      <c r="VHU37" s="1024"/>
      <c r="VHV37" s="1277"/>
      <c r="VHW37" s="1278"/>
      <c r="VHX37" s="1279"/>
      <c r="VHY37" s="1278"/>
      <c r="VHZ37" s="1278"/>
      <c r="VIA37" s="1278"/>
      <c r="VIB37" s="1278"/>
      <c r="VIC37" s="1280"/>
      <c r="VID37" s="1281"/>
      <c r="VIE37" s="1024"/>
      <c r="VIF37" s="1277"/>
      <c r="VIG37" s="1278"/>
      <c r="VIH37" s="1279"/>
      <c r="VII37" s="1278"/>
      <c r="VIJ37" s="1278"/>
      <c r="VIK37" s="1278"/>
      <c r="VIL37" s="1278"/>
      <c r="VIM37" s="1280"/>
      <c r="VIN37" s="1281"/>
      <c r="VIO37" s="1024"/>
      <c r="VIP37" s="1277"/>
      <c r="VIQ37" s="1278"/>
      <c r="VIR37" s="1279"/>
      <c r="VIS37" s="1278"/>
      <c r="VIT37" s="1278"/>
      <c r="VIU37" s="1278"/>
      <c r="VIV37" s="1278"/>
      <c r="VIW37" s="1280"/>
      <c r="VIX37" s="1281"/>
      <c r="VIY37" s="1024"/>
      <c r="VIZ37" s="1277"/>
      <c r="VJA37" s="1278"/>
      <c r="VJB37" s="1279"/>
      <c r="VJC37" s="1278"/>
      <c r="VJD37" s="1278"/>
      <c r="VJE37" s="1278"/>
      <c r="VJF37" s="1278"/>
      <c r="VJG37" s="1280"/>
      <c r="VJH37" s="1281"/>
      <c r="VJI37" s="1024"/>
      <c r="VJJ37" s="1277"/>
      <c r="VJK37" s="1278"/>
      <c r="VJL37" s="1279"/>
      <c r="VJM37" s="1278"/>
      <c r="VJN37" s="1278"/>
      <c r="VJO37" s="1278"/>
      <c r="VJP37" s="1278"/>
      <c r="VJQ37" s="1280"/>
      <c r="VJR37" s="1281"/>
      <c r="VJS37" s="1024"/>
      <c r="VJT37" s="1277"/>
      <c r="VJU37" s="1278"/>
      <c r="VJV37" s="1279"/>
      <c r="VJW37" s="1278"/>
      <c r="VJX37" s="1278"/>
      <c r="VJY37" s="1278"/>
      <c r="VJZ37" s="1278"/>
      <c r="VKA37" s="1280"/>
      <c r="VKB37" s="1281"/>
      <c r="VKC37" s="1024"/>
      <c r="VKD37" s="1277"/>
      <c r="VKE37" s="1278"/>
      <c r="VKF37" s="1279"/>
      <c r="VKG37" s="1278"/>
      <c r="VKH37" s="1278"/>
      <c r="VKI37" s="1278"/>
      <c r="VKJ37" s="1278"/>
      <c r="VKK37" s="1280"/>
      <c r="VKL37" s="1281"/>
      <c r="VKM37" s="1024"/>
      <c r="VKN37" s="1277"/>
      <c r="VKO37" s="1278"/>
      <c r="VKP37" s="1279"/>
      <c r="VKQ37" s="1278"/>
      <c r="VKR37" s="1278"/>
      <c r="VKS37" s="1278"/>
      <c r="VKT37" s="1278"/>
      <c r="VKU37" s="1280"/>
      <c r="VKV37" s="1281"/>
      <c r="VKW37" s="1024"/>
      <c r="VKX37" s="1277"/>
      <c r="VKY37" s="1278"/>
      <c r="VKZ37" s="1279"/>
      <c r="VLA37" s="1278"/>
      <c r="VLB37" s="1278"/>
      <c r="VLC37" s="1278"/>
      <c r="VLD37" s="1278"/>
      <c r="VLE37" s="1280"/>
      <c r="VLF37" s="1281"/>
      <c r="VLG37" s="1024"/>
      <c r="VLH37" s="1277"/>
      <c r="VLI37" s="1278"/>
      <c r="VLJ37" s="1279"/>
      <c r="VLK37" s="1278"/>
      <c r="VLL37" s="1278"/>
      <c r="VLM37" s="1278"/>
      <c r="VLN37" s="1278"/>
      <c r="VLO37" s="1280"/>
      <c r="VLP37" s="1281"/>
      <c r="VLQ37" s="1024"/>
      <c r="VLR37" s="1277"/>
      <c r="VLS37" s="1278"/>
      <c r="VLT37" s="1279"/>
      <c r="VLU37" s="1278"/>
      <c r="VLV37" s="1278"/>
      <c r="VLW37" s="1278"/>
      <c r="VLX37" s="1278"/>
      <c r="VLY37" s="1280"/>
      <c r="VLZ37" s="1281"/>
      <c r="VMA37" s="1024"/>
      <c r="VMB37" s="1277"/>
      <c r="VMC37" s="1278"/>
      <c r="VMD37" s="1279"/>
      <c r="VME37" s="1278"/>
      <c r="VMF37" s="1278"/>
      <c r="VMG37" s="1278"/>
      <c r="VMH37" s="1278"/>
      <c r="VMI37" s="1280"/>
      <c r="VMJ37" s="1281"/>
      <c r="VMK37" s="1024"/>
      <c r="VML37" s="1277"/>
      <c r="VMM37" s="1278"/>
      <c r="VMN37" s="1279"/>
      <c r="VMO37" s="1278"/>
      <c r="VMP37" s="1278"/>
      <c r="VMQ37" s="1278"/>
      <c r="VMR37" s="1278"/>
      <c r="VMS37" s="1280"/>
      <c r="VMT37" s="1281"/>
      <c r="VMU37" s="1024"/>
      <c r="VMV37" s="1277"/>
      <c r="VMW37" s="1278"/>
      <c r="VMX37" s="1279"/>
      <c r="VMY37" s="1278"/>
      <c r="VMZ37" s="1278"/>
      <c r="VNA37" s="1278"/>
      <c r="VNB37" s="1278"/>
      <c r="VNC37" s="1280"/>
      <c r="VND37" s="1281"/>
      <c r="VNE37" s="1024"/>
      <c r="VNF37" s="1277"/>
      <c r="VNG37" s="1278"/>
      <c r="VNH37" s="1279"/>
      <c r="VNI37" s="1278"/>
      <c r="VNJ37" s="1278"/>
      <c r="VNK37" s="1278"/>
      <c r="VNL37" s="1278"/>
      <c r="VNM37" s="1280"/>
      <c r="VNN37" s="1281"/>
      <c r="VNO37" s="1024"/>
      <c r="VNP37" s="1277"/>
      <c r="VNQ37" s="1278"/>
      <c r="VNR37" s="1279"/>
      <c r="VNS37" s="1278"/>
      <c r="VNT37" s="1278"/>
      <c r="VNU37" s="1278"/>
      <c r="VNV37" s="1278"/>
      <c r="VNW37" s="1280"/>
      <c r="VNX37" s="1281"/>
      <c r="VNY37" s="1024"/>
      <c r="VNZ37" s="1277"/>
      <c r="VOA37" s="1278"/>
      <c r="VOB37" s="1279"/>
      <c r="VOC37" s="1278"/>
      <c r="VOD37" s="1278"/>
      <c r="VOE37" s="1278"/>
      <c r="VOF37" s="1278"/>
      <c r="VOG37" s="1280"/>
      <c r="VOH37" s="1281"/>
      <c r="VOI37" s="1024"/>
      <c r="VOJ37" s="1277"/>
      <c r="VOK37" s="1278"/>
      <c r="VOL37" s="1279"/>
      <c r="VOM37" s="1278"/>
      <c r="VON37" s="1278"/>
      <c r="VOO37" s="1278"/>
      <c r="VOP37" s="1278"/>
      <c r="VOQ37" s="1280"/>
      <c r="VOR37" s="1281"/>
      <c r="VOS37" s="1024"/>
      <c r="VOT37" s="1277"/>
      <c r="VOU37" s="1278"/>
      <c r="VOV37" s="1279"/>
      <c r="VOW37" s="1278"/>
      <c r="VOX37" s="1278"/>
      <c r="VOY37" s="1278"/>
      <c r="VOZ37" s="1278"/>
      <c r="VPA37" s="1280"/>
      <c r="VPB37" s="1281"/>
      <c r="VPC37" s="1024"/>
      <c r="VPD37" s="1277"/>
      <c r="VPE37" s="1278"/>
      <c r="VPF37" s="1279"/>
      <c r="VPG37" s="1278"/>
      <c r="VPH37" s="1278"/>
      <c r="VPI37" s="1278"/>
      <c r="VPJ37" s="1278"/>
      <c r="VPK37" s="1280"/>
      <c r="VPL37" s="1281"/>
      <c r="VPM37" s="1024"/>
      <c r="VPN37" s="1277"/>
      <c r="VPO37" s="1278"/>
      <c r="VPP37" s="1279"/>
      <c r="VPQ37" s="1278"/>
      <c r="VPR37" s="1278"/>
      <c r="VPS37" s="1278"/>
      <c r="VPT37" s="1278"/>
      <c r="VPU37" s="1280"/>
      <c r="VPV37" s="1281"/>
      <c r="VPW37" s="1024"/>
      <c r="VPX37" s="1277"/>
      <c r="VPY37" s="1278"/>
      <c r="VPZ37" s="1279"/>
      <c r="VQA37" s="1278"/>
      <c r="VQB37" s="1278"/>
      <c r="VQC37" s="1278"/>
      <c r="VQD37" s="1278"/>
      <c r="VQE37" s="1280"/>
      <c r="VQF37" s="1281"/>
      <c r="VQG37" s="1024"/>
      <c r="VQH37" s="1277"/>
      <c r="VQI37" s="1278"/>
      <c r="VQJ37" s="1279"/>
      <c r="VQK37" s="1278"/>
      <c r="VQL37" s="1278"/>
      <c r="VQM37" s="1278"/>
      <c r="VQN37" s="1278"/>
      <c r="VQO37" s="1280"/>
      <c r="VQP37" s="1281"/>
      <c r="VQQ37" s="1024"/>
      <c r="VQR37" s="1277"/>
      <c r="VQS37" s="1278"/>
      <c r="VQT37" s="1279"/>
      <c r="VQU37" s="1278"/>
      <c r="VQV37" s="1278"/>
      <c r="VQW37" s="1278"/>
      <c r="VQX37" s="1278"/>
      <c r="VQY37" s="1280"/>
      <c r="VQZ37" s="1281"/>
      <c r="VRA37" s="1024"/>
      <c r="VRB37" s="1277"/>
      <c r="VRC37" s="1278"/>
      <c r="VRD37" s="1279"/>
      <c r="VRE37" s="1278"/>
      <c r="VRF37" s="1278"/>
      <c r="VRG37" s="1278"/>
      <c r="VRH37" s="1278"/>
      <c r="VRI37" s="1280"/>
      <c r="VRJ37" s="1281"/>
      <c r="VRK37" s="1024"/>
      <c r="VRL37" s="1277"/>
      <c r="VRM37" s="1278"/>
      <c r="VRN37" s="1279"/>
      <c r="VRO37" s="1278"/>
      <c r="VRP37" s="1278"/>
      <c r="VRQ37" s="1278"/>
      <c r="VRR37" s="1278"/>
      <c r="VRS37" s="1280"/>
      <c r="VRT37" s="1281"/>
      <c r="VRU37" s="1024"/>
      <c r="VRV37" s="1277"/>
      <c r="VRW37" s="1278"/>
      <c r="VRX37" s="1279"/>
      <c r="VRY37" s="1278"/>
      <c r="VRZ37" s="1278"/>
      <c r="VSA37" s="1278"/>
      <c r="VSB37" s="1278"/>
      <c r="VSC37" s="1280"/>
      <c r="VSD37" s="1281"/>
      <c r="VSE37" s="1024"/>
      <c r="VSF37" s="1277"/>
      <c r="VSG37" s="1278"/>
      <c r="VSH37" s="1279"/>
      <c r="VSI37" s="1278"/>
      <c r="VSJ37" s="1278"/>
      <c r="VSK37" s="1278"/>
      <c r="VSL37" s="1278"/>
      <c r="VSM37" s="1280"/>
      <c r="VSN37" s="1281"/>
      <c r="VSO37" s="1024"/>
      <c r="VSP37" s="1277"/>
      <c r="VSQ37" s="1278"/>
      <c r="VSR37" s="1279"/>
      <c r="VSS37" s="1278"/>
      <c r="VST37" s="1278"/>
      <c r="VSU37" s="1278"/>
      <c r="VSV37" s="1278"/>
      <c r="VSW37" s="1280"/>
      <c r="VSX37" s="1281"/>
      <c r="VSY37" s="1024"/>
      <c r="VSZ37" s="1277"/>
      <c r="VTA37" s="1278"/>
      <c r="VTB37" s="1279"/>
      <c r="VTC37" s="1278"/>
      <c r="VTD37" s="1278"/>
      <c r="VTE37" s="1278"/>
      <c r="VTF37" s="1278"/>
      <c r="VTG37" s="1280"/>
      <c r="VTH37" s="1281"/>
      <c r="VTI37" s="1024"/>
      <c r="VTJ37" s="1277"/>
      <c r="VTK37" s="1278"/>
      <c r="VTL37" s="1279"/>
      <c r="VTM37" s="1278"/>
      <c r="VTN37" s="1278"/>
      <c r="VTO37" s="1278"/>
      <c r="VTP37" s="1278"/>
      <c r="VTQ37" s="1280"/>
      <c r="VTR37" s="1281"/>
      <c r="VTS37" s="1024"/>
      <c r="VTT37" s="1277"/>
      <c r="VTU37" s="1278"/>
      <c r="VTV37" s="1279"/>
      <c r="VTW37" s="1278"/>
      <c r="VTX37" s="1278"/>
      <c r="VTY37" s="1278"/>
      <c r="VTZ37" s="1278"/>
      <c r="VUA37" s="1280"/>
      <c r="VUB37" s="1281"/>
      <c r="VUC37" s="1024"/>
      <c r="VUD37" s="1277"/>
      <c r="VUE37" s="1278"/>
      <c r="VUF37" s="1279"/>
      <c r="VUG37" s="1278"/>
      <c r="VUH37" s="1278"/>
      <c r="VUI37" s="1278"/>
      <c r="VUJ37" s="1278"/>
      <c r="VUK37" s="1280"/>
      <c r="VUL37" s="1281"/>
      <c r="VUM37" s="1024"/>
      <c r="VUN37" s="1277"/>
      <c r="VUO37" s="1278"/>
      <c r="VUP37" s="1279"/>
      <c r="VUQ37" s="1278"/>
      <c r="VUR37" s="1278"/>
      <c r="VUS37" s="1278"/>
      <c r="VUT37" s="1278"/>
      <c r="VUU37" s="1280"/>
      <c r="VUV37" s="1281"/>
      <c r="VUW37" s="1024"/>
      <c r="VUX37" s="1277"/>
      <c r="VUY37" s="1278"/>
      <c r="VUZ37" s="1279"/>
      <c r="VVA37" s="1278"/>
      <c r="VVB37" s="1278"/>
      <c r="VVC37" s="1278"/>
      <c r="VVD37" s="1278"/>
      <c r="VVE37" s="1280"/>
      <c r="VVF37" s="1281"/>
      <c r="VVG37" s="1024"/>
      <c r="VVH37" s="1277"/>
      <c r="VVI37" s="1278"/>
      <c r="VVJ37" s="1279"/>
      <c r="VVK37" s="1278"/>
      <c r="VVL37" s="1278"/>
      <c r="VVM37" s="1278"/>
      <c r="VVN37" s="1278"/>
      <c r="VVO37" s="1280"/>
      <c r="VVP37" s="1281"/>
      <c r="VVQ37" s="1024"/>
      <c r="VVR37" s="1277"/>
      <c r="VVS37" s="1278"/>
      <c r="VVT37" s="1279"/>
      <c r="VVU37" s="1278"/>
      <c r="VVV37" s="1278"/>
      <c r="VVW37" s="1278"/>
      <c r="VVX37" s="1278"/>
      <c r="VVY37" s="1280"/>
      <c r="VVZ37" s="1281"/>
      <c r="VWA37" s="1024"/>
      <c r="VWB37" s="1277"/>
      <c r="VWC37" s="1278"/>
      <c r="VWD37" s="1279"/>
      <c r="VWE37" s="1278"/>
      <c r="VWF37" s="1278"/>
      <c r="VWG37" s="1278"/>
      <c r="VWH37" s="1278"/>
      <c r="VWI37" s="1280"/>
      <c r="VWJ37" s="1281"/>
      <c r="VWK37" s="1024"/>
      <c r="VWL37" s="1277"/>
      <c r="VWM37" s="1278"/>
      <c r="VWN37" s="1279"/>
      <c r="VWO37" s="1278"/>
      <c r="VWP37" s="1278"/>
      <c r="VWQ37" s="1278"/>
      <c r="VWR37" s="1278"/>
      <c r="VWS37" s="1280"/>
      <c r="VWT37" s="1281"/>
      <c r="VWU37" s="1024"/>
      <c r="VWV37" s="1277"/>
      <c r="VWW37" s="1278"/>
      <c r="VWX37" s="1279"/>
      <c r="VWY37" s="1278"/>
      <c r="VWZ37" s="1278"/>
      <c r="VXA37" s="1278"/>
      <c r="VXB37" s="1278"/>
      <c r="VXC37" s="1280"/>
      <c r="VXD37" s="1281"/>
      <c r="VXE37" s="1024"/>
      <c r="VXF37" s="1277"/>
      <c r="VXG37" s="1278"/>
      <c r="VXH37" s="1279"/>
      <c r="VXI37" s="1278"/>
      <c r="VXJ37" s="1278"/>
      <c r="VXK37" s="1278"/>
      <c r="VXL37" s="1278"/>
      <c r="VXM37" s="1280"/>
      <c r="VXN37" s="1281"/>
      <c r="VXO37" s="1024"/>
      <c r="VXP37" s="1277"/>
      <c r="VXQ37" s="1278"/>
      <c r="VXR37" s="1279"/>
      <c r="VXS37" s="1278"/>
      <c r="VXT37" s="1278"/>
      <c r="VXU37" s="1278"/>
      <c r="VXV37" s="1278"/>
      <c r="VXW37" s="1280"/>
      <c r="VXX37" s="1281"/>
      <c r="VXY37" s="1024"/>
      <c r="VXZ37" s="1277"/>
      <c r="VYA37" s="1278"/>
      <c r="VYB37" s="1279"/>
      <c r="VYC37" s="1278"/>
      <c r="VYD37" s="1278"/>
      <c r="VYE37" s="1278"/>
      <c r="VYF37" s="1278"/>
      <c r="VYG37" s="1280"/>
      <c r="VYH37" s="1281"/>
      <c r="VYI37" s="1024"/>
      <c r="VYJ37" s="1277"/>
      <c r="VYK37" s="1278"/>
      <c r="VYL37" s="1279"/>
      <c r="VYM37" s="1278"/>
      <c r="VYN37" s="1278"/>
      <c r="VYO37" s="1278"/>
      <c r="VYP37" s="1278"/>
      <c r="VYQ37" s="1280"/>
      <c r="VYR37" s="1281"/>
      <c r="VYS37" s="1024"/>
      <c r="VYT37" s="1277"/>
      <c r="VYU37" s="1278"/>
      <c r="VYV37" s="1279"/>
      <c r="VYW37" s="1278"/>
      <c r="VYX37" s="1278"/>
      <c r="VYY37" s="1278"/>
      <c r="VYZ37" s="1278"/>
      <c r="VZA37" s="1280"/>
      <c r="VZB37" s="1281"/>
      <c r="VZC37" s="1024"/>
      <c r="VZD37" s="1277"/>
      <c r="VZE37" s="1278"/>
      <c r="VZF37" s="1279"/>
      <c r="VZG37" s="1278"/>
      <c r="VZH37" s="1278"/>
      <c r="VZI37" s="1278"/>
      <c r="VZJ37" s="1278"/>
      <c r="VZK37" s="1280"/>
      <c r="VZL37" s="1281"/>
      <c r="VZM37" s="1024"/>
      <c r="VZN37" s="1277"/>
      <c r="VZO37" s="1278"/>
      <c r="VZP37" s="1279"/>
      <c r="VZQ37" s="1278"/>
      <c r="VZR37" s="1278"/>
      <c r="VZS37" s="1278"/>
      <c r="VZT37" s="1278"/>
      <c r="VZU37" s="1280"/>
      <c r="VZV37" s="1281"/>
      <c r="VZW37" s="1024"/>
      <c r="VZX37" s="1277"/>
      <c r="VZY37" s="1278"/>
      <c r="VZZ37" s="1279"/>
      <c r="WAA37" s="1278"/>
      <c r="WAB37" s="1278"/>
      <c r="WAC37" s="1278"/>
      <c r="WAD37" s="1278"/>
      <c r="WAE37" s="1280"/>
      <c r="WAF37" s="1281"/>
      <c r="WAG37" s="1024"/>
      <c r="WAH37" s="1277"/>
      <c r="WAI37" s="1278"/>
      <c r="WAJ37" s="1279"/>
      <c r="WAK37" s="1278"/>
      <c r="WAL37" s="1278"/>
      <c r="WAM37" s="1278"/>
      <c r="WAN37" s="1278"/>
      <c r="WAO37" s="1280"/>
      <c r="WAP37" s="1281"/>
      <c r="WAQ37" s="1024"/>
      <c r="WAR37" s="1277"/>
      <c r="WAS37" s="1278"/>
      <c r="WAT37" s="1279"/>
      <c r="WAU37" s="1278"/>
      <c r="WAV37" s="1278"/>
      <c r="WAW37" s="1278"/>
      <c r="WAX37" s="1278"/>
      <c r="WAY37" s="1280"/>
      <c r="WAZ37" s="1281"/>
      <c r="WBA37" s="1024"/>
      <c r="WBB37" s="1277"/>
      <c r="WBC37" s="1278"/>
      <c r="WBD37" s="1279"/>
      <c r="WBE37" s="1278"/>
      <c r="WBF37" s="1278"/>
      <c r="WBG37" s="1278"/>
      <c r="WBH37" s="1278"/>
      <c r="WBI37" s="1280"/>
      <c r="WBJ37" s="1281"/>
      <c r="WBK37" s="1024"/>
      <c r="WBL37" s="1277"/>
      <c r="WBM37" s="1278"/>
      <c r="WBN37" s="1279"/>
      <c r="WBO37" s="1278"/>
      <c r="WBP37" s="1278"/>
      <c r="WBQ37" s="1278"/>
      <c r="WBR37" s="1278"/>
      <c r="WBS37" s="1280"/>
      <c r="WBT37" s="1281"/>
      <c r="WBU37" s="1024"/>
      <c r="WBV37" s="1277"/>
      <c r="WBW37" s="1278"/>
      <c r="WBX37" s="1279"/>
      <c r="WBY37" s="1278"/>
      <c r="WBZ37" s="1278"/>
      <c r="WCA37" s="1278"/>
      <c r="WCB37" s="1278"/>
      <c r="WCC37" s="1280"/>
      <c r="WCD37" s="1281"/>
      <c r="WCE37" s="1024"/>
      <c r="WCF37" s="1277"/>
      <c r="WCG37" s="1278"/>
      <c r="WCH37" s="1279"/>
      <c r="WCI37" s="1278"/>
      <c r="WCJ37" s="1278"/>
      <c r="WCK37" s="1278"/>
      <c r="WCL37" s="1278"/>
      <c r="WCM37" s="1280"/>
      <c r="WCN37" s="1281"/>
      <c r="WCO37" s="1024"/>
      <c r="WCP37" s="1277"/>
      <c r="WCQ37" s="1278"/>
      <c r="WCR37" s="1279"/>
      <c r="WCS37" s="1278"/>
      <c r="WCT37" s="1278"/>
      <c r="WCU37" s="1278"/>
      <c r="WCV37" s="1278"/>
      <c r="WCW37" s="1280"/>
      <c r="WCX37" s="1281"/>
      <c r="WCY37" s="1024"/>
      <c r="WCZ37" s="1277"/>
      <c r="WDA37" s="1278"/>
      <c r="WDB37" s="1279"/>
      <c r="WDC37" s="1278"/>
      <c r="WDD37" s="1278"/>
      <c r="WDE37" s="1278"/>
      <c r="WDF37" s="1278"/>
      <c r="WDG37" s="1280"/>
      <c r="WDH37" s="1281"/>
      <c r="WDI37" s="1024"/>
      <c r="WDJ37" s="1277"/>
      <c r="WDK37" s="1278"/>
      <c r="WDL37" s="1279"/>
      <c r="WDM37" s="1278"/>
      <c r="WDN37" s="1278"/>
      <c r="WDO37" s="1278"/>
      <c r="WDP37" s="1278"/>
      <c r="WDQ37" s="1280"/>
      <c r="WDR37" s="1281"/>
      <c r="WDS37" s="1024"/>
      <c r="WDT37" s="1277"/>
      <c r="WDU37" s="1278"/>
      <c r="WDV37" s="1279"/>
      <c r="WDW37" s="1278"/>
      <c r="WDX37" s="1278"/>
      <c r="WDY37" s="1278"/>
      <c r="WDZ37" s="1278"/>
      <c r="WEA37" s="1280"/>
      <c r="WEB37" s="1281"/>
      <c r="WEC37" s="1024"/>
      <c r="WED37" s="1277"/>
      <c r="WEE37" s="1278"/>
      <c r="WEF37" s="1279"/>
      <c r="WEG37" s="1278"/>
      <c r="WEH37" s="1278"/>
      <c r="WEI37" s="1278"/>
      <c r="WEJ37" s="1278"/>
      <c r="WEK37" s="1280"/>
      <c r="WEL37" s="1281"/>
      <c r="WEM37" s="1024"/>
      <c r="WEN37" s="1277"/>
      <c r="WEO37" s="1278"/>
      <c r="WEP37" s="1279"/>
      <c r="WEQ37" s="1278"/>
      <c r="WER37" s="1278"/>
      <c r="WES37" s="1278"/>
      <c r="WET37" s="1278"/>
      <c r="WEU37" s="1280"/>
      <c r="WEV37" s="1281"/>
      <c r="WEW37" s="1024"/>
      <c r="WEX37" s="1277"/>
      <c r="WEY37" s="1278"/>
      <c r="WEZ37" s="1279"/>
      <c r="WFA37" s="1278"/>
      <c r="WFB37" s="1278"/>
      <c r="WFC37" s="1278"/>
      <c r="WFD37" s="1278"/>
      <c r="WFE37" s="1280"/>
      <c r="WFF37" s="1281"/>
      <c r="WFG37" s="1024"/>
      <c r="WFH37" s="1277"/>
      <c r="WFI37" s="1278"/>
      <c r="WFJ37" s="1279"/>
      <c r="WFK37" s="1278"/>
      <c r="WFL37" s="1278"/>
      <c r="WFM37" s="1278"/>
      <c r="WFN37" s="1278"/>
      <c r="WFO37" s="1280"/>
      <c r="WFP37" s="1281"/>
      <c r="WFQ37" s="1024"/>
      <c r="WFR37" s="1277"/>
      <c r="WFS37" s="1278"/>
      <c r="WFT37" s="1279"/>
      <c r="WFU37" s="1278"/>
      <c r="WFV37" s="1278"/>
      <c r="WFW37" s="1278"/>
      <c r="WFX37" s="1278"/>
      <c r="WFY37" s="1280"/>
      <c r="WFZ37" s="1281"/>
      <c r="WGA37" s="1024"/>
      <c r="WGB37" s="1277"/>
      <c r="WGC37" s="1278"/>
      <c r="WGD37" s="1279"/>
      <c r="WGE37" s="1278"/>
      <c r="WGF37" s="1278"/>
      <c r="WGG37" s="1278"/>
      <c r="WGH37" s="1278"/>
      <c r="WGI37" s="1280"/>
      <c r="WGJ37" s="1281"/>
      <c r="WGK37" s="1024"/>
      <c r="WGL37" s="1277"/>
      <c r="WGM37" s="1278"/>
      <c r="WGN37" s="1279"/>
      <c r="WGO37" s="1278"/>
      <c r="WGP37" s="1278"/>
      <c r="WGQ37" s="1278"/>
      <c r="WGR37" s="1278"/>
      <c r="WGS37" s="1280"/>
      <c r="WGT37" s="1281"/>
      <c r="WGU37" s="1024"/>
      <c r="WGV37" s="1277"/>
      <c r="WGW37" s="1278"/>
      <c r="WGX37" s="1279"/>
      <c r="WGY37" s="1278"/>
      <c r="WGZ37" s="1278"/>
      <c r="WHA37" s="1278"/>
      <c r="WHB37" s="1278"/>
      <c r="WHC37" s="1280"/>
      <c r="WHD37" s="1281"/>
      <c r="WHE37" s="1024"/>
      <c r="WHF37" s="1277"/>
      <c r="WHG37" s="1278"/>
      <c r="WHH37" s="1279"/>
      <c r="WHI37" s="1278"/>
      <c r="WHJ37" s="1278"/>
      <c r="WHK37" s="1278"/>
      <c r="WHL37" s="1278"/>
      <c r="WHM37" s="1280"/>
      <c r="WHN37" s="1281"/>
      <c r="WHO37" s="1024"/>
      <c r="WHP37" s="1277"/>
      <c r="WHQ37" s="1278"/>
      <c r="WHR37" s="1279"/>
      <c r="WHS37" s="1278"/>
      <c r="WHT37" s="1278"/>
      <c r="WHU37" s="1278"/>
      <c r="WHV37" s="1278"/>
      <c r="WHW37" s="1280"/>
      <c r="WHX37" s="1281"/>
      <c r="WHY37" s="1024"/>
      <c r="WHZ37" s="1277"/>
      <c r="WIA37" s="1278"/>
      <c r="WIB37" s="1279"/>
      <c r="WIC37" s="1278"/>
      <c r="WID37" s="1278"/>
      <c r="WIE37" s="1278"/>
      <c r="WIF37" s="1278"/>
      <c r="WIG37" s="1280"/>
      <c r="WIH37" s="1281"/>
      <c r="WII37" s="1024"/>
      <c r="WIJ37" s="1277"/>
      <c r="WIK37" s="1278"/>
      <c r="WIL37" s="1279"/>
      <c r="WIM37" s="1278"/>
      <c r="WIN37" s="1278"/>
      <c r="WIO37" s="1278"/>
      <c r="WIP37" s="1278"/>
      <c r="WIQ37" s="1280"/>
      <c r="WIR37" s="1281"/>
      <c r="WIS37" s="1024"/>
      <c r="WIT37" s="1277"/>
      <c r="WIU37" s="1278"/>
      <c r="WIV37" s="1279"/>
      <c r="WIW37" s="1278"/>
      <c r="WIX37" s="1278"/>
      <c r="WIY37" s="1278"/>
      <c r="WIZ37" s="1278"/>
      <c r="WJA37" s="1280"/>
      <c r="WJB37" s="1281"/>
      <c r="WJC37" s="1024"/>
      <c r="WJD37" s="1277"/>
      <c r="WJE37" s="1278"/>
      <c r="WJF37" s="1279"/>
      <c r="WJG37" s="1278"/>
      <c r="WJH37" s="1278"/>
      <c r="WJI37" s="1278"/>
      <c r="WJJ37" s="1278"/>
      <c r="WJK37" s="1280"/>
      <c r="WJL37" s="1281"/>
      <c r="WJM37" s="1024"/>
      <c r="WJN37" s="1277"/>
      <c r="WJO37" s="1278"/>
      <c r="WJP37" s="1279"/>
      <c r="WJQ37" s="1278"/>
      <c r="WJR37" s="1278"/>
      <c r="WJS37" s="1278"/>
      <c r="WJT37" s="1278"/>
      <c r="WJU37" s="1280"/>
      <c r="WJV37" s="1281"/>
      <c r="WJW37" s="1024"/>
      <c r="WJX37" s="1277"/>
      <c r="WJY37" s="1278"/>
      <c r="WJZ37" s="1279"/>
      <c r="WKA37" s="1278"/>
      <c r="WKB37" s="1278"/>
      <c r="WKC37" s="1278"/>
      <c r="WKD37" s="1278"/>
      <c r="WKE37" s="1280"/>
      <c r="WKF37" s="1281"/>
      <c r="WKG37" s="1024"/>
      <c r="WKH37" s="1277"/>
      <c r="WKI37" s="1278"/>
      <c r="WKJ37" s="1279"/>
      <c r="WKK37" s="1278"/>
      <c r="WKL37" s="1278"/>
      <c r="WKM37" s="1278"/>
      <c r="WKN37" s="1278"/>
      <c r="WKO37" s="1280"/>
      <c r="WKP37" s="1281"/>
      <c r="WKQ37" s="1024"/>
      <c r="WKR37" s="1277"/>
      <c r="WKS37" s="1278"/>
      <c r="WKT37" s="1279"/>
      <c r="WKU37" s="1278"/>
      <c r="WKV37" s="1278"/>
      <c r="WKW37" s="1278"/>
      <c r="WKX37" s="1278"/>
      <c r="WKY37" s="1280"/>
      <c r="WKZ37" s="1281"/>
      <c r="WLA37" s="1024"/>
      <c r="WLB37" s="1277"/>
      <c r="WLC37" s="1278"/>
      <c r="WLD37" s="1279"/>
      <c r="WLE37" s="1278"/>
      <c r="WLF37" s="1278"/>
      <c r="WLG37" s="1278"/>
      <c r="WLH37" s="1278"/>
      <c r="WLI37" s="1280"/>
      <c r="WLJ37" s="1281"/>
      <c r="WLK37" s="1024"/>
      <c r="WLL37" s="1277"/>
      <c r="WLM37" s="1278"/>
      <c r="WLN37" s="1279"/>
      <c r="WLO37" s="1278"/>
      <c r="WLP37" s="1278"/>
      <c r="WLQ37" s="1278"/>
      <c r="WLR37" s="1278"/>
      <c r="WLS37" s="1280"/>
      <c r="WLT37" s="1281"/>
      <c r="WLU37" s="1024"/>
      <c r="WLV37" s="1277"/>
      <c r="WLW37" s="1278"/>
      <c r="WLX37" s="1279"/>
      <c r="WLY37" s="1278"/>
      <c r="WLZ37" s="1278"/>
      <c r="WMA37" s="1278"/>
      <c r="WMB37" s="1278"/>
      <c r="WMC37" s="1280"/>
      <c r="WMD37" s="1281"/>
      <c r="WME37" s="1024"/>
      <c r="WMF37" s="1277"/>
      <c r="WMG37" s="1278"/>
      <c r="WMH37" s="1279"/>
      <c r="WMI37" s="1278"/>
      <c r="WMJ37" s="1278"/>
      <c r="WMK37" s="1278"/>
      <c r="WML37" s="1278"/>
      <c r="WMM37" s="1280"/>
      <c r="WMN37" s="1281"/>
      <c r="WMO37" s="1024"/>
      <c r="WMP37" s="1277"/>
      <c r="WMQ37" s="1278"/>
      <c r="WMR37" s="1279"/>
      <c r="WMS37" s="1278"/>
      <c r="WMT37" s="1278"/>
      <c r="WMU37" s="1278"/>
      <c r="WMV37" s="1278"/>
      <c r="WMW37" s="1280"/>
      <c r="WMX37" s="1281"/>
      <c r="WMY37" s="1024"/>
      <c r="WMZ37" s="1277"/>
      <c r="WNA37" s="1278"/>
      <c r="WNB37" s="1279"/>
      <c r="WNC37" s="1278"/>
      <c r="WND37" s="1278"/>
      <c r="WNE37" s="1278"/>
      <c r="WNF37" s="1278"/>
      <c r="WNG37" s="1280"/>
      <c r="WNH37" s="1281"/>
      <c r="WNI37" s="1024"/>
      <c r="WNJ37" s="1277"/>
      <c r="WNK37" s="1278"/>
      <c r="WNL37" s="1279"/>
      <c r="WNM37" s="1278"/>
      <c r="WNN37" s="1278"/>
      <c r="WNO37" s="1278"/>
      <c r="WNP37" s="1278"/>
      <c r="WNQ37" s="1280"/>
      <c r="WNR37" s="1281"/>
      <c r="WNS37" s="1024"/>
      <c r="WNT37" s="1277"/>
      <c r="WNU37" s="1278"/>
      <c r="WNV37" s="1279"/>
      <c r="WNW37" s="1278"/>
      <c r="WNX37" s="1278"/>
      <c r="WNY37" s="1278"/>
      <c r="WNZ37" s="1278"/>
      <c r="WOA37" s="1280"/>
      <c r="WOB37" s="1281"/>
      <c r="WOC37" s="1024"/>
      <c r="WOD37" s="1277"/>
      <c r="WOE37" s="1278"/>
      <c r="WOF37" s="1279"/>
      <c r="WOG37" s="1278"/>
      <c r="WOH37" s="1278"/>
      <c r="WOI37" s="1278"/>
      <c r="WOJ37" s="1278"/>
      <c r="WOK37" s="1280"/>
      <c r="WOL37" s="1281"/>
      <c r="WOM37" s="1024"/>
      <c r="WON37" s="1277"/>
      <c r="WOO37" s="1278"/>
      <c r="WOP37" s="1279"/>
      <c r="WOQ37" s="1278"/>
      <c r="WOR37" s="1278"/>
      <c r="WOS37" s="1278"/>
      <c r="WOT37" s="1278"/>
      <c r="WOU37" s="1280"/>
      <c r="WOV37" s="1281"/>
      <c r="WOW37" s="1024"/>
      <c r="WOX37" s="1277"/>
      <c r="WOY37" s="1278"/>
      <c r="WOZ37" s="1279"/>
      <c r="WPA37" s="1278"/>
      <c r="WPB37" s="1278"/>
      <c r="WPC37" s="1278"/>
      <c r="WPD37" s="1278"/>
      <c r="WPE37" s="1280"/>
      <c r="WPF37" s="1281"/>
      <c r="WPG37" s="1024"/>
      <c r="WPH37" s="1277"/>
      <c r="WPI37" s="1278"/>
      <c r="WPJ37" s="1279"/>
      <c r="WPK37" s="1278"/>
      <c r="WPL37" s="1278"/>
      <c r="WPM37" s="1278"/>
      <c r="WPN37" s="1278"/>
      <c r="WPO37" s="1280"/>
      <c r="WPP37" s="1281"/>
      <c r="WPQ37" s="1024"/>
      <c r="WPR37" s="1277"/>
      <c r="WPS37" s="1278"/>
      <c r="WPT37" s="1279"/>
      <c r="WPU37" s="1278"/>
      <c r="WPV37" s="1278"/>
      <c r="WPW37" s="1278"/>
      <c r="WPX37" s="1278"/>
      <c r="WPY37" s="1280"/>
      <c r="WPZ37" s="1281"/>
      <c r="WQA37" s="1024"/>
      <c r="WQB37" s="1277"/>
      <c r="WQC37" s="1278"/>
      <c r="WQD37" s="1279"/>
      <c r="WQE37" s="1278"/>
      <c r="WQF37" s="1278"/>
      <c r="WQG37" s="1278"/>
      <c r="WQH37" s="1278"/>
      <c r="WQI37" s="1280"/>
      <c r="WQJ37" s="1281"/>
      <c r="WQK37" s="1024"/>
      <c r="WQL37" s="1277"/>
      <c r="WQM37" s="1278"/>
      <c r="WQN37" s="1279"/>
      <c r="WQO37" s="1278"/>
      <c r="WQP37" s="1278"/>
      <c r="WQQ37" s="1278"/>
      <c r="WQR37" s="1278"/>
      <c r="WQS37" s="1280"/>
      <c r="WQT37" s="1281"/>
      <c r="WQU37" s="1024"/>
      <c r="WQV37" s="1277"/>
      <c r="WQW37" s="1278"/>
      <c r="WQX37" s="1279"/>
      <c r="WQY37" s="1278"/>
      <c r="WQZ37" s="1278"/>
      <c r="WRA37" s="1278"/>
      <c r="WRB37" s="1278"/>
      <c r="WRC37" s="1280"/>
      <c r="WRD37" s="1281"/>
      <c r="WRE37" s="1024"/>
      <c r="WRF37" s="1277"/>
      <c r="WRG37" s="1278"/>
      <c r="WRH37" s="1279"/>
      <c r="WRI37" s="1278"/>
      <c r="WRJ37" s="1278"/>
      <c r="WRK37" s="1278"/>
      <c r="WRL37" s="1278"/>
      <c r="WRM37" s="1280"/>
      <c r="WRN37" s="1281"/>
      <c r="WRO37" s="1024"/>
      <c r="WRP37" s="1277"/>
      <c r="WRQ37" s="1278"/>
      <c r="WRR37" s="1279"/>
      <c r="WRS37" s="1278"/>
      <c r="WRT37" s="1278"/>
      <c r="WRU37" s="1278"/>
      <c r="WRV37" s="1278"/>
      <c r="WRW37" s="1280"/>
      <c r="WRX37" s="1281"/>
      <c r="WRY37" s="1024"/>
      <c r="WRZ37" s="1277"/>
      <c r="WSA37" s="1278"/>
      <c r="WSB37" s="1279"/>
      <c r="WSC37" s="1278"/>
      <c r="WSD37" s="1278"/>
      <c r="WSE37" s="1278"/>
      <c r="WSF37" s="1278"/>
      <c r="WSG37" s="1280"/>
      <c r="WSH37" s="1281"/>
      <c r="WSI37" s="1024"/>
      <c r="WSJ37" s="1277"/>
      <c r="WSK37" s="1278"/>
      <c r="WSL37" s="1279"/>
      <c r="WSM37" s="1278"/>
      <c r="WSN37" s="1278"/>
      <c r="WSO37" s="1278"/>
      <c r="WSP37" s="1278"/>
      <c r="WSQ37" s="1280"/>
      <c r="WSR37" s="1281"/>
      <c r="WSS37" s="1024"/>
      <c r="WST37" s="1277"/>
      <c r="WSU37" s="1278"/>
      <c r="WSV37" s="1279"/>
      <c r="WSW37" s="1278"/>
      <c r="WSX37" s="1278"/>
      <c r="WSY37" s="1278"/>
      <c r="WSZ37" s="1278"/>
      <c r="WTA37" s="1280"/>
      <c r="WTB37" s="1281"/>
      <c r="WTC37" s="1024"/>
      <c r="WTD37" s="1277"/>
      <c r="WTE37" s="1278"/>
      <c r="WTF37" s="1279"/>
      <c r="WTG37" s="1278"/>
      <c r="WTH37" s="1278"/>
      <c r="WTI37" s="1278"/>
      <c r="WTJ37" s="1278"/>
      <c r="WTK37" s="1280"/>
      <c r="WTL37" s="1281"/>
      <c r="WTM37" s="1024"/>
      <c r="WTN37" s="1277"/>
      <c r="WTO37" s="1278"/>
      <c r="WTP37" s="1279"/>
      <c r="WTQ37" s="1278"/>
      <c r="WTR37" s="1278"/>
      <c r="WTS37" s="1278"/>
      <c r="WTT37" s="1278"/>
      <c r="WTU37" s="1280"/>
      <c r="WTV37" s="1281"/>
      <c r="WTW37" s="1024"/>
      <c r="WTX37" s="1277"/>
      <c r="WTY37" s="1278"/>
      <c r="WTZ37" s="1279"/>
      <c r="WUA37" s="1278"/>
      <c r="WUB37" s="1278"/>
      <c r="WUC37" s="1278"/>
      <c r="WUD37" s="1278"/>
      <c r="WUE37" s="1280"/>
      <c r="WUF37" s="1281"/>
      <c r="WUG37" s="1024"/>
      <c r="WUH37" s="1277"/>
      <c r="WUI37" s="1278"/>
      <c r="WUJ37" s="1279"/>
      <c r="WUK37" s="1278"/>
      <c r="WUL37" s="1278"/>
      <c r="WUM37" s="1278"/>
      <c r="WUN37" s="1278"/>
      <c r="WUO37" s="1280"/>
      <c r="WUP37" s="1281"/>
      <c r="WUQ37" s="1024"/>
      <c r="WUR37" s="1277"/>
      <c r="WUS37" s="1278"/>
      <c r="WUT37" s="1279"/>
      <c r="WUU37" s="1278"/>
      <c r="WUV37" s="1278"/>
      <c r="WUW37" s="1278"/>
      <c r="WUX37" s="1278"/>
      <c r="WUY37" s="1280"/>
      <c r="WUZ37" s="1281"/>
      <c r="WVA37" s="1024"/>
      <c r="WVB37" s="1277"/>
      <c r="WVC37" s="1278"/>
      <c r="WVD37" s="1279"/>
      <c r="WVE37" s="1278"/>
      <c r="WVF37" s="1278"/>
      <c r="WVG37" s="1278"/>
      <c r="WVH37" s="1278"/>
      <c r="WVI37" s="1280"/>
      <c r="WVJ37" s="1281"/>
      <c r="WVK37" s="1024"/>
      <c r="WVL37" s="1277"/>
      <c r="WVM37" s="1278"/>
      <c r="WVN37" s="1279"/>
      <c r="WVO37" s="1278"/>
      <c r="WVP37" s="1278"/>
      <c r="WVQ37" s="1278"/>
      <c r="WVR37" s="1278"/>
      <c r="WVS37" s="1280"/>
      <c r="WVT37" s="1281"/>
      <c r="WVU37" s="1024"/>
      <c r="WVV37" s="1277"/>
      <c r="WVW37" s="1278"/>
      <c r="WVX37" s="1279"/>
      <c r="WVY37" s="1278"/>
      <c r="WVZ37" s="1278"/>
      <c r="WWA37" s="1278"/>
      <c r="WWB37" s="1278"/>
      <c r="WWC37" s="1280"/>
      <c r="WWD37" s="1281"/>
      <c r="WWE37" s="1024"/>
      <c r="WWF37" s="1277"/>
      <c r="WWG37" s="1278"/>
      <c r="WWH37" s="1279"/>
      <c r="WWI37" s="1278"/>
      <c r="WWJ37" s="1278"/>
      <c r="WWK37" s="1278"/>
      <c r="WWL37" s="1278"/>
      <c r="WWM37" s="1280"/>
      <c r="WWN37" s="1281"/>
      <c r="WWO37" s="1024"/>
      <c r="WWP37" s="1277"/>
      <c r="WWQ37" s="1278"/>
      <c r="WWR37" s="1279"/>
      <c r="WWS37" s="1278"/>
      <c r="WWT37" s="1278"/>
      <c r="WWU37" s="1278"/>
      <c r="WWV37" s="1278"/>
      <c r="WWW37" s="1280"/>
      <c r="WWX37" s="1281"/>
      <c r="WWY37" s="1024"/>
      <c r="WWZ37" s="1277"/>
      <c r="WXA37" s="1278"/>
      <c r="WXB37" s="1279"/>
      <c r="WXC37" s="1278"/>
      <c r="WXD37" s="1278"/>
      <c r="WXE37" s="1278"/>
      <c r="WXF37" s="1278"/>
      <c r="WXG37" s="1280"/>
      <c r="WXH37" s="1281"/>
      <c r="WXI37" s="1024"/>
      <c r="WXJ37" s="1277"/>
      <c r="WXK37" s="1278"/>
      <c r="WXL37" s="1279"/>
      <c r="WXM37" s="1278"/>
      <c r="WXN37" s="1278"/>
      <c r="WXO37" s="1278"/>
      <c r="WXP37" s="1278"/>
      <c r="WXQ37" s="1280"/>
      <c r="WXR37" s="1281"/>
      <c r="WXS37" s="1024"/>
      <c r="WXT37" s="1277"/>
      <c r="WXU37" s="1278"/>
      <c r="WXV37" s="1279"/>
      <c r="WXW37" s="1278"/>
      <c r="WXX37" s="1278"/>
      <c r="WXY37" s="1278"/>
      <c r="WXZ37" s="1278"/>
      <c r="WYA37" s="1280"/>
      <c r="WYB37" s="1281"/>
      <c r="WYC37" s="1024"/>
      <c r="WYD37" s="1277"/>
      <c r="WYE37" s="1278"/>
      <c r="WYF37" s="1279"/>
      <c r="WYG37" s="1278"/>
      <c r="WYH37" s="1278"/>
      <c r="WYI37" s="1278"/>
      <c r="WYJ37" s="1278"/>
      <c r="WYK37" s="1280"/>
      <c r="WYL37" s="1281"/>
      <c r="WYM37" s="1024"/>
      <c r="WYN37" s="1277"/>
      <c r="WYO37" s="1278"/>
      <c r="WYP37" s="1279"/>
      <c r="WYQ37" s="1278"/>
      <c r="WYR37" s="1278"/>
      <c r="WYS37" s="1278"/>
      <c r="WYT37" s="1278"/>
      <c r="WYU37" s="1280"/>
      <c r="WYV37" s="1281"/>
      <c r="WYW37" s="1024"/>
      <c r="WYX37" s="1277"/>
      <c r="WYY37" s="1278"/>
      <c r="WYZ37" s="1279"/>
      <c r="WZA37" s="1278"/>
      <c r="WZB37" s="1278"/>
      <c r="WZC37" s="1278"/>
      <c r="WZD37" s="1278"/>
      <c r="WZE37" s="1280"/>
      <c r="WZF37" s="1281"/>
      <c r="WZG37" s="1024"/>
      <c r="WZH37" s="1277"/>
      <c r="WZI37" s="1278"/>
      <c r="WZJ37" s="1279"/>
      <c r="WZK37" s="1278"/>
      <c r="WZL37" s="1278"/>
      <c r="WZM37" s="1278"/>
      <c r="WZN37" s="1278"/>
      <c r="WZO37" s="1280"/>
      <c r="WZP37" s="1281"/>
      <c r="WZQ37" s="1024"/>
      <c r="WZR37" s="1277"/>
      <c r="WZS37" s="1278"/>
      <c r="WZT37" s="1279"/>
      <c r="WZU37" s="1278"/>
      <c r="WZV37" s="1278"/>
      <c r="WZW37" s="1278"/>
      <c r="WZX37" s="1278"/>
      <c r="WZY37" s="1280"/>
      <c r="WZZ37" s="1281"/>
      <c r="XAA37" s="1024"/>
      <c r="XAB37" s="1277"/>
      <c r="XAC37" s="1278"/>
      <c r="XAD37" s="1279"/>
      <c r="XAE37" s="1278"/>
      <c r="XAF37" s="1278"/>
      <c r="XAG37" s="1278"/>
      <c r="XAH37" s="1278"/>
      <c r="XAI37" s="1280"/>
      <c r="XAJ37" s="1281"/>
      <c r="XAK37" s="1024"/>
      <c r="XAL37" s="1277"/>
      <c r="XAM37" s="1278"/>
      <c r="XAN37" s="1279"/>
      <c r="XAO37" s="1278"/>
      <c r="XAP37" s="1278"/>
      <c r="XAQ37" s="1278"/>
      <c r="XAR37" s="1278"/>
      <c r="XAS37" s="1280"/>
      <c r="XAT37" s="1281"/>
      <c r="XAU37" s="1024"/>
      <c r="XAV37" s="1277"/>
      <c r="XAW37" s="1278"/>
      <c r="XAX37" s="1279"/>
      <c r="XAY37" s="1278"/>
      <c r="XAZ37" s="1278"/>
      <c r="XBA37" s="1278"/>
      <c r="XBB37" s="1278"/>
      <c r="XBC37" s="1280"/>
      <c r="XBD37" s="1281"/>
      <c r="XBE37" s="1024"/>
      <c r="XBF37" s="1277"/>
      <c r="XBG37" s="1278"/>
      <c r="XBH37" s="1279"/>
      <c r="XBI37" s="1278"/>
      <c r="XBJ37" s="1278"/>
      <c r="XBK37" s="1278"/>
      <c r="XBL37" s="1278"/>
      <c r="XBM37" s="1280"/>
      <c r="XBN37" s="1281"/>
      <c r="XBO37" s="1024"/>
      <c r="XBP37" s="1277"/>
      <c r="XBQ37" s="1278"/>
      <c r="XBR37" s="1279"/>
      <c r="XBS37" s="1278"/>
      <c r="XBT37" s="1278"/>
      <c r="XBU37" s="1278"/>
      <c r="XBV37" s="1278"/>
      <c r="XBW37" s="1280"/>
      <c r="XBX37" s="1281"/>
      <c r="XBY37" s="1024"/>
      <c r="XBZ37" s="1277"/>
      <c r="XCA37" s="1278"/>
      <c r="XCB37" s="1279"/>
      <c r="XCC37" s="1278"/>
      <c r="XCD37" s="1278"/>
      <c r="XCE37" s="1278"/>
      <c r="XCF37" s="1278"/>
      <c r="XCG37" s="1280"/>
      <c r="XCH37" s="1281"/>
      <c r="XCI37" s="1024"/>
      <c r="XCJ37" s="1277"/>
      <c r="XCK37" s="1278"/>
      <c r="XCL37" s="1279"/>
      <c r="XCM37" s="1278"/>
      <c r="XCN37" s="1278"/>
      <c r="XCO37" s="1278"/>
      <c r="XCP37" s="1278"/>
      <c r="XCQ37" s="1280"/>
      <c r="XCR37" s="1281"/>
      <c r="XCS37" s="1024"/>
      <c r="XCT37" s="1277"/>
      <c r="XCU37" s="1278"/>
      <c r="XCV37" s="1279"/>
      <c r="XCW37" s="1278"/>
      <c r="XCX37" s="1278"/>
      <c r="XCY37" s="1278"/>
      <c r="XCZ37" s="1278"/>
      <c r="XDA37" s="1280"/>
      <c r="XDB37" s="1281"/>
      <c r="XDC37" s="1024"/>
      <c r="XDD37" s="1277"/>
      <c r="XDE37" s="1278"/>
      <c r="XDF37" s="1279"/>
      <c r="XDG37" s="1278"/>
      <c r="XDH37" s="1278"/>
      <c r="XDI37" s="1278"/>
      <c r="XDJ37" s="1278"/>
      <c r="XDK37" s="1280"/>
      <c r="XDL37" s="1281"/>
      <c r="XDM37" s="1024"/>
      <c r="XDN37" s="1277"/>
      <c r="XDO37" s="1278"/>
      <c r="XDP37" s="1279"/>
      <c r="XDQ37" s="1278"/>
      <c r="XDR37" s="1278"/>
      <c r="XDS37" s="1278"/>
      <c r="XDT37" s="1278"/>
      <c r="XDU37" s="1280"/>
      <c r="XDV37" s="1281"/>
      <c r="XDW37" s="1024"/>
      <c r="XDX37" s="1277"/>
      <c r="XDY37" s="1278"/>
      <c r="XDZ37" s="1279"/>
      <c r="XEA37" s="1278"/>
      <c r="XEB37" s="1278"/>
      <c r="XEC37" s="1278"/>
      <c r="XED37" s="1278"/>
      <c r="XEE37" s="1280"/>
      <c r="XEF37" s="1281"/>
      <c r="XEG37" s="1024"/>
      <c r="XEH37" s="1277"/>
      <c r="XEI37" s="1278"/>
      <c r="XEJ37" s="1279"/>
      <c r="XEK37" s="1278"/>
      <c r="XEL37" s="1278"/>
      <c r="XEM37" s="1278"/>
      <c r="XEN37" s="1278"/>
      <c r="XEO37" s="1280"/>
      <c r="XEP37" s="1281"/>
      <c r="XEQ37" s="1024"/>
      <c r="XER37" s="1277"/>
      <c r="XES37" s="1278"/>
      <c r="XET37" s="1279"/>
      <c r="XEU37" s="1278"/>
      <c r="XEV37" s="1278"/>
      <c r="XEW37" s="1278"/>
      <c r="XEX37" s="1278"/>
      <c r="XEY37" s="1280"/>
      <c r="XEZ37" s="1281"/>
      <c r="XFA37" s="1024"/>
      <c r="XFB37" s="1277"/>
      <c r="XFC37" s="1278"/>
      <c r="XFD37" s="1279"/>
    </row>
    <row r="38" spans="1:16384" ht="15" x14ac:dyDescent="0.2">
      <c r="A38" s="923" t="str">
        <f>'2 Energy '!A44</f>
        <v>E6</v>
      </c>
      <c r="B38" s="842" t="str">
        <f>'2 Energy '!D44</f>
        <v>Green Power</v>
      </c>
      <c r="C38" s="842">
        <f>'2 Energy '!B44</f>
        <v>4</v>
      </c>
      <c r="D38" s="373"/>
      <c r="E38" s="1239">
        <f>'2 Energy '!C44</f>
        <v>0</v>
      </c>
      <c r="F38" s="1265" t="e">
        <f>'2 Energy '!#REF!</f>
        <v>#REF!</v>
      </c>
      <c r="G38" s="1265" t="e">
        <f>'2 Energy '!#REF!</f>
        <v>#REF!</v>
      </c>
      <c r="H38" s="1265" t="e">
        <f>'2 Energy '!#REF!</f>
        <v>#REF!</v>
      </c>
      <c r="I38" s="1168"/>
      <c r="J38" s="99" t="s">
        <v>1713</v>
      </c>
    </row>
    <row r="39" spans="1:16384" ht="30" x14ac:dyDescent="0.2">
      <c r="A39" s="923" t="str">
        <f>'2 Energy '!A50</f>
        <v>E7</v>
      </c>
      <c r="B39" s="842" t="str">
        <f>'2 Energy '!D50</f>
        <v>Daylight Sensors</v>
      </c>
      <c r="C39" s="842">
        <f>'2 Energy '!B50</f>
        <v>2</v>
      </c>
      <c r="D39" s="373"/>
      <c r="E39" s="1239">
        <f>'2 Energy '!C50</f>
        <v>0</v>
      </c>
      <c r="F39" s="1265" t="e">
        <f>'2 Energy '!#REF!</f>
        <v>#REF!</v>
      </c>
      <c r="G39" s="1265" t="e">
        <f>'2 Energy '!#REF!</f>
        <v>#REF!</v>
      </c>
      <c r="H39" s="1265" t="e">
        <f>'2 Energy '!#REF!</f>
        <v>#REF!</v>
      </c>
      <c r="I39" s="1168"/>
      <c r="J39" s="99" t="s">
        <v>1637</v>
      </c>
    </row>
    <row r="40" spans="1:16384" ht="30" x14ac:dyDescent="0.2">
      <c r="A40" s="923" t="str">
        <f>'2 Energy '!A55</f>
        <v>E8</v>
      </c>
      <c r="B40" s="842" t="str">
        <f>'2 Energy '!D55</f>
        <v>Occupancy Sensors</v>
      </c>
      <c r="C40" s="842" t="str">
        <f>'2 Energy '!B55</f>
        <v xml:space="preserve"> </v>
      </c>
      <c r="D40" s="373"/>
      <c r="E40" s="1239" t="str">
        <f>'2 Energy '!C55</f>
        <v xml:space="preserve"> </v>
      </c>
      <c r="F40" s="1265" t="e">
        <f>'2 Energy '!#REF!</f>
        <v>#REF!</v>
      </c>
      <c r="G40" s="1265" t="e">
        <f>'2 Energy '!#REF!</f>
        <v>#REF!</v>
      </c>
      <c r="H40" s="1265" t="e">
        <f>'2 Energy '!#REF!</f>
        <v>#REF!</v>
      </c>
      <c r="I40" s="1168"/>
      <c r="J40" s="99" t="s">
        <v>1638</v>
      </c>
    </row>
    <row r="41" spans="1:16384" ht="30" x14ac:dyDescent="0.2">
      <c r="A41" s="923" t="str">
        <f>'2 Energy '!A57</f>
        <v>E9</v>
      </c>
      <c r="B41" s="842" t="str">
        <f>'2 Energy '!D57</f>
        <v>Interior Lighting</v>
      </c>
      <c r="C41" s="842">
        <f>'2 Energy '!B57</f>
        <v>1</v>
      </c>
      <c r="D41" s="373"/>
      <c r="E41" s="1239">
        <f>'2 Energy '!C57</f>
        <v>0</v>
      </c>
      <c r="F41" s="1265" t="e">
        <f>'2 Energy '!#REF!</f>
        <v>#REF!</v>
      </c>
      <c r="G41" s="1265" t="e">
        <f>'2 Energy '!#REF!</f>
        <v>#REF!</v>
      </c>
      <c r="H41" s="1265" t="e">
        <f>'2 Energy '!#REF!</f>
        <v>#REF!</v>
      </c>
      <c r="I41" s="1168"/>
      <c r="J41" s="99" t="str">
        <f>'2 Energy '!G58</f>
        <v xml:space="preserve">Provide electrical drawings, approved submittal for sensors and photos of installed sensors </v>
      </c>
    </row>
    <row r="42" spans="1:16384" ht="30" x14ac:dyDescent="0.2">
      <c r="A42" s="923" t="str">
        <f>'2 Energy '!A59</f>
        <v>E10</v>
      </c>
      <c r="B42" s="842" t="str">
        <f>'2 Energy '!D59</f>
        <v>Lighting Power Density</v>
      </c>
      <c r="C42" s="842">
        <f>'2 Energy '!B59</f>
        <v>5</v>
      </c>
      <c r="D42" s="373"/>
      <c r="E42" s="1239">
        <f>'2 Energy '!C59</f>
        <v>0</v>
      </c>
      <c r="F42" s="1265" t="e">
        <f>'2 Energy '!#REF!</f>
        <v>#REF!</v>
      </c>
      <c r="G42" s="1265" t="e">
        <f>'2 Energy '!#REF!</f>
        <v>#REF!</v>
      </c>
      <c r="H42" s="1265" t="e">
        <f>'2 Energy '!#REF!</f>
        <v>#REF!</v>
      </c>
      <c r="I42" s="1168"/>
      <c r="J42" s="99" t="str">
        <f>'2 Energy '!G60</f>
        <v>Signed approved lighting submittal, photos of installed lighting. Provide the  Watt per square foot calc that support the 1-5 points claimed.</v>
      </c>
    </row>
    <row r="43" spans="1:16384" ht="30" x14ac:dyDescent="0.2">
      <c r="A43" s="923" t="str">
        <f>'2 Energy '!A61</f>
        <v>E11</v>
      </c>
      <c r="B43" s="842" t="str">
        <f>'2 Energy '!D61</f>
        <v>Exterior Lighting Efficiency</v>
      </c>
      <c r="C43" s="842">
        <f>'2 Energy '!B61</f>
        <v>3</v>
      </c>
      <c r="D43" s="373"/>
      <c r="E43" s="1239">
        <f>'2 Energy '!C61</f>
        <v>0</v>
      </c>
      <c r="F43" s="1265" t="e">
        <f>'2 Energy '!#REF!</f>
        <v>#REF!</v>
      </c>
      <c r="G43" s="1265" t="e">
        <f>'2 Energy '!#REF!</f>
        <v>#REF!</v>
      </c>
      <c r="H43" s="1265" t="e">
        <f>'2 Energy '!#REF!</f>
        <v>#REF!</v>
      </c>
      <c r="I43" s="1168"/>
      <c r="J43" s="99" t="str">
        <f>'2 Energy '!G62</f>
        <v xml:space="preserve">Signed approved lighting submittal, photos of installed lighting and Watt per square foot calc.  </v>
      </c>
    </row>
    <row r="44" spans="1:16384" ht="45" x14ac:dyDescent="0.2">
      <c r="A44" s="923" t="str">
        <f>'2 Energy '!A63</f>
        <v>E12</v>
      </c>
      <c r="B44" s="842" t="str">
        <f>'2 Energy '!D63</f>
        <v>Solar Study of Building</v>
      </c>
      <c r="C44" s="842">
        <f>'2 Energy '!B63</f>
        <v>2</v>
      </c>
      <c r="D44" s="373"/>
      <c r="E44" s="1239">
        <f>'2 Energy '!C63</f>
        <v>0</v>
      </c>
      <c r="F44" s="1265" t="e">
        <f>'2 Energy '!#REF!</f>
        <v>#REF!</v>
      </c>
      <c r="G44" s="1265" t="e">
        <f>'2 Energy '!#REF!</f>
        <v>#REF!</v>
      </c>
      <c r="H44" s="1265" t="e">
        <f>'2 Energy '!#REF!</f>
        <v>#REF!</v>
      </c>
      <c r="I44" s="1168"/>
      <c r="J44" s="99" t="str">
        <f>'2 Energy '!G64</f>
        <v xml:space="preserve">Submit the design or orientation modification that was incorporated into the project to reduce solar heat gain as a result of the solar study.  Provide copies of the solar study graphics and outputs.  </v>
      </c>
    </row>
    <row r="45" spans="1:16384" ht="46" thickBot="1" x14ac:dyDescent="0.25">
      <c r="A45" s="902" t="str">
        <f>'2 Energy '!A65</f>
        <v>E13</v>
      </c>
      <c r="B45" s="896" t="str">
        <f>'2 Energy '!D65</f>
        <v>Energy Monitoring Interface</v>
      </c>
      <c r="C45" s="842" t="s">
        <v>1770</v>
      </c>
      <c r="D45" s="373"/>
      <c r="E45" s="1264">
        <f>'2 Energy '!C65</f>
        <v>0</v>
      </c>
      <c r="F45" s="1266" t="e">
        <f>'2 Energy '!#REF!</f>
        <v>#REF!</v>
      </c>
      <c r="G45" s="1266" t="e">
        <f>'2 Energy '!#REF!</f>
        <v>#REF!</v>
      </c>
      <c r="H45" s="1266" t="e">
        <f>'2 Energy '!#REF!</f>
        <v>#REF!</v>
      </c>
      <c r="I45" s="1169"/>
      <c r="J45" s="100" t="s">
        <v>1642</v>
      </c>
    </row>
    <row r="46" spans="1:16384" ht="15" thickBot="1" x14ac:dyDescent="0.25">
      <c r="A46" s="924"/>
      <c r="B46" s="897"/>
      <c r="C46" s="93"/>
      <c r="D46" s="309"/>
      <c r="E46" s="93"/>
      <c r="F46" s="93"/>
      <c r="G46" s="93"/>
      <c r="H46" s="93"/>
      <c r="I46" s="1172"/>
      <c r="J46" s="200"/>
    </row>
    <row r="47" spans="1:16384" ht="30" x14ac:dyDescent="0.2">
      <c r="A47" s="923"/>
      <c r="B47" s="893"/>
      <c r="C47" s="1179" t="s">
        <v>1769</v>
      </c>
      <c r="D47" s="1217" t="s">
        <v>1784</v>
      </c>
      <c r="E47" s="1220" t="s">
        <v>1780</v>
      </c>
      <c r="F47" s="1218" t="s">
        <v>229</v>
      </c>
      <c r="G47" s="1218" t="s">
        <v>1783</v>
      </c>
      <c r="H47" s="1219"/>
      <c r="I47" s="1168"/>
      <c r="J47" s="99"/>
    </row>
    <row r="48" spans="1:16384" ht="15" thickBot="1" x14ac:dyDescent="0.25">
      <c r="A48" s="1315" t="str">
        <f>'3 Water'!D4</f>
        <v>Category 3: Water Points</v>
      </c>
      <c r="B48" s="1316"/>
      <c r="C48" s="1317">
        <f>'3 Water'!B6</f>
        <v>110</v>
      </c>
      <c r="D48" s="882">
        <f>'3 Water'!C6</f>
        <v>0</v>
      </c>
      <c r="E48" s="883" t="e">
        <f>'3 Water'!#REF!</f>
        <v>#REF!</v>
      </c>
      <c r="F48" s="883" t="e">
        <f>'3 Water'!#REF!</f>
        <v>#REF!</v>
      </c>
      <c r="G48" s="883" t="e">
        <f>'3 Water'!#REF!</f>
        <v>#REF!</v>
      </c>
      <c r="H48" s="883"/>
      <c r="I48" s="1318">
        <f>'3 Water'!E6</f>
        <v>0</v>
      </c>
      <c r="J48" s="1319"/>
    </row>
    <row r="49" spans="1:16384" ht="15" x14ac:dyDescent="0.2">
      <c r="A49" s="925" t="s">
        <v>39</v>
      </c>
      <c r="B49" s="1320" t="str">
        <f>'3 Water'!D8</f>
        <v>No Invasive Plants</v>
      </c>
      <c r="C49" s="1033" t="str">
        <f>'3 Water'!B8</f>
        <v>R</v>
      </c>
      <c r="D49" s="1309" t="s">
        <v>1767</v>
      </c>
      <c r="E49" s="1321">
        <f>'3 Water'!C8</f>
        <v>0</v>
      </c>
      <c r="F49" s="1322" t="e">
        <f>'3 Water'!I8</f>
        <v>#REF!</v>
      </c>
      <c r="G49" s="1323"/>
      <c r="H49" s="1323"/>
      <c r="I49" s="1173"/>
      <c r="J49" s="98" t="s">
        <v>1714</v>
      </c>
    </row>
    <row r="50" spans="1:16384" ht="30" x14ac:dyDescent="0.2">
      <c r="A50" s="923" t="s">
        <v>965</v>
      </c>
      <c r="B50" s="1215" t="str">
        <f>'3 Water'!D9</f>
        <v>Irrigation zones for turf and landscape beds are separate.</v>
      </c>
      <c r="C50" s="842" t="str">
        <f>'3 Water'!B9</f>
        <v>R</v>
      </c>
      <c r="D50" s="373"/>
      <c r="E50" s="1240">
        <f>'3 Water'!C9</f>
        <v>0</v>
      </c>
      <c r="F50" s="1290" t="e">
        <f>'3 Water'!I9</f>
        <v>#REF!</v>
      </c>
      <c r="G50" s="1291"/>
      <c r="H50" s="1291"/>
      <c r="I50" s="1168"/>
      <c r="J50" s="99" t="s">
        <v>1715</v>
      </c>
    </row>
    <row r="51" spans="1:16384" ht="30" x14ac:dyDescent="0.2">
      <c r="A51" s="923" t="s">
        <v>966</v>
      </c>
      <c r="B51" s="1215" t="str">
        <f>'3 Water'!D10</f>
        <v>Rain shut off device installed CORRECTLY and operable</v>
      </c>
      <c r="C51" s="842" t="str">
        <f>'3 Water'!B10</f>
        <v>R</v>
      </c>
      <c r="D51" s="373"/>
      <c r="E51" s="1240">
        <f>'3 Water'!C10</f>
        <v>0</v>
      </c>
      <c r="F51" s="1290" t="e">
        <f>'3 Water'!I10</f>
        <v>#REF!</v>
      </c>
      <c r="G51" s="1291"/>
      <c r="H51" s="1291"/>
      <c r="I51" s="1168"/>
      <c r="J51" s="99" t="s">
        <v>1716</v>
      </c>
    </row>
    <row r="52" spans="1:16384" ht="31" thickBot="1" x14ac:dyDescent="0.25">
      <c r="A52" s="902" t="s">
        <v>968</v>
      </c>
      <c r="B52" s="1216" t="str">
        <f>'3 Water'!D11</f>
        <v>Drought Tolerant Landscape, 50%</v>
      </c>
      <c r="C52" s="896" t="str">
        <f>'3 Water'!B11</f>
        <v>R</v>
      </c>
      <c r="D52" s="1046"/>
      <c r="E52" s="1324">
        <f>'3 Water'!C11</f>
        <v>0</v>
      </c>
      <c r="F52" s="1325" t="e">
        <f>'3 Water'!I11</f>
        <v>#REF!</v>
      </c>
      <c r="G52" s="1326"/>
      <c r="H52" s="1326"/>
      <c r="I52" s="1169"/>
      <c r="J52" s="100" t="s">
        <v>1717</v>
      </c>
    </row>
    <row r="53" spans="1:16384" ht="15" x14ac:dyDescent="0.2">
      <c r="A53" s="925" t="s">
        <v>1433</v>
      </c>
      <c r="B53" s="1306" t="s">
        <v>533</v>
      </c>
      <c r="C53" s="1308" t="s">
        <v>1726</v>
      </c>
      <c r="D53" s="1309"/>
      <c r="E53" s="1310">
        <f>'3 Water'!I13</f>
        <v>0</v>
      </c>
      <c r="F53" s="1311" t="e">
        <f>'3 Water'!J13</f>
        <v>#REF!</v>
      </c>
      <c r="G53" s="1311" t="e">
        <f>'3 Water'!K13</f>
        <v>#REF!</v>
      </c>
      <c r="H53" s="1311" t="e">
        <f>'3 Water'!L13</f>
        <v>#REF!</v>
      </c>
      <c r="I53" s="1312"/>
      <c r="J53" s="1313" t="str">
        <f>'3 Water'!M13</f>
        <v>Signed approved submittal and photos of installed fixtures.</v>
      </c>
    </row>
    <row r="54" spans="1:16384" ht="15" x14ac:dyDescent="0.2">
      <c r="A54" s="923" t="s">
        <v>1435</v>
      </c>
      <c r="B54" s="828" t="s">
        <v>536</v>
      </c>
      <c r="C54" s="1295" t="s">
        <v>1726</v>
      </c>
      <c r="D54" s="373"/>
      <c r="E54" s="1239">
        <f>'3 Water'!I14</f>
        <v>0</v>
      </c>
      <c r="F54" s="1251" t="e">
        <f>'3 Water'!J14</f>
        <v>#REF!</v>
      </c>
      <c r="G54" s="1251" t="e">
        <f>'3 Water'!K14</f>
        <v>#REF!</v>
      </c>
      <c r="H54" s="1251" t="e">
        <f>'3 Water'!L14</f>
        <v>#REF!</v>
      </c>
      <c r="I54" s="1171"/>
      <c r="J54" s="910" t="str">
        <f>'3 Water'!M14</f>
        <v>Signed approved submittal and photos of installed fixtures.</v>
      </c>
    </row>
    <row r="55" spans="1:16384" ht="15" x14ac:dyDescent="0.2">
      <c r="A55" s="923" t="s">
        <v>1436</v>
      </c>
      <c r="B55" s="828" t="s">
        <v>537</v>
      </c>
      <c r="C55" s="1295" t="s">
        <v>1727</v>
      </c>
      <c r="D55" s="373"/>
      <c r="E55" s="1239">
        <f>'3 Water'!I15</f>
        <v>0</v>
      </c>
      <c r="F55" s="1251" t="e">
        <f>'3 Water'!J15</f>
        <v>#REF!</v>
      </c>
      <c r="G55" s="1251" t="e">
        <f>'3 Water'!K15</f>
        <v>#REF!</v>
      </c>
      <c r="H55" s="1251" t="e">
        <f>'3 Water'!L15</f>
        <v>#REF!</v>
      </c>
      <c r="I55" s="1171"/>
      <c r="J55" s="910" t="str">
        <f>'3 Water'!M15</f>
        <v>Signed approved submittal and photos of installed fixtures.</v>
      </c>
    </row>
    <row r="56" spans="1:16384" ht="15" x14ac:dyDescent="0.2">
      <c r="A56" s="923" t="s">
        <v>1437</v>
      </c>
      <c r="B56" s="828" t="s">
        <v>546</v>
      </c>
      <c r="C56" s="1296" t="s">
        <v>1728</v>
      </c>
      <c r="D56" s="373"/>
      <c r="E56" s="1239" t="e">
        <f>'3 Water'!#REF!</f>
        <v>#REF!</v>
      </c>
      <c r="F56" s="1251" t="e">
        <f>'3 Water'!#REF!</f>
        <v>#REF!</v>
      </c>
      <c r="G56" s="1251" t="e">
        <f>'3 Water'!#REF!</f>
        <v>#REF!</v>
      </c>
      <c r="H56" s="1251" t="e">
        <f>'3 Water'!#REF!</f>
        <v>#REF!</v>
      </c>
      <c r="I56" s="1171"/>
      <c r="J56" s="910" t="e">
        <f>'3 Water'!#REF!</f>
        <v>#REF!</v>
      </c>
    </row>
    <row r="57" spans="1:16384" ht="15" x14ac:dyDescent="0.2">
      <c r="A57" s="923" t="s">
        <v>1438</v>
      </c>
      <c r="B57" s="828" t="s">
        <v>544</v>
      </c>
      <c r="C57" s="1295" t="s">
        <v>1726</v>
      </c>
      <c r="D57" s="373"/>
      <c r="E57" s="1239">
        <f>'3 Water'!I16</f>
        <v>0</v>
      </c>
      <c r="F57" s="1251" t="e">
        <f>'3 Water'!J16</f>
        <v>#REF!</v>
      </c>
      <c r="G57" s="1251" t="e">
        <f>'3 Water'!K16</f>
        <v>#REF!</v>
      </c>
      <c r="H57" s="1251" t="e">
        <f>'3 Water'!L16</f>
        <v>#REF!</v>
      </c>
      <c r="I57" s="1168"/>
      <c r="J57" s="99" t="str">
        <f>'3 Water'!M16</f>
        <v>Signed approved submittal and photos of installed fixtures.</v>
      </c>
    </row>
    <row r="58" spans="1:16384" ht="16" thickBot="1" x14ac:dyDescent="0.25">
      <c r="A58" s="902" t="s">
        <v>1439</v>
      </c>
      <c r="B58" s="901" t="s">
        <v>548</v>
      </c>
      <c r="C58" s="1314" t="s">
        <v>1728</v>
      </c>
      <c r="D58" s="1046"/>
      <c r="E58" s="1264">
        <f>'3 Water'!I17</f>
        <v>0</v>
      </c>
      <c r="F58" s="1254" t="e">
        <f>'3 Water'!J17</f>
        <v>#REF!</v>
      </c>
      <c r="G58" s="1254" t="e">
        <f>'3 Water'!K17</f>
        <v>#REF!</v>
      </c>
      <c r="H58" s="1254" t="e">
        <f>'3 Water'!L17</f>
        <v>#REF!</v>
      </c>
      <c r="I58" s="1169"/>
      <c r="J58" s="100" t="str">
        <f>'3 Water'!M17</f>
        <v>Signed approved submittal and photos of installed fixtures.</v>
      </c>
    </row>
    <row r="59" spans="1:16384" ht="30" x14ac:dyDescent="0.2">
      <c r="A59" s="925" t="s">
        <v>1464</v>
      </c>
      <c r="B59" s="1306" t="s">
        <v>551</v>
      </c>
      <c r="C59" s="1167">
        <f>'3 Water'!B34</f>
        <v>1</v>
      </c>
      <c r="D59" s="1307"/>
      <c r="E59" s="1310">
        <f>'3 Water'!C34</f>
        <v>0</v>
      </c>
      <c r="F59" s="1327" t="e">
        <f>'3 Water'!#REF!</f>
        <v>#REF!</v>
      </c>
      <c r="G59" s="1327" t="e">
        <f>'3 Water'!#REF!</f>
        <v>#REF!</v>
      </c>
      <c r="H59" s="1327"/>
      <c r="I59" s="1173"/>
      <c r="J59" s="98" t="str">
        <f>'3 Water'!G34</f>
        <v xml:space="preserve">Construction drawings indicating design and location of system </v>
      </c>
    </row>
    <row r="60" spans="1:16384" ht="30" x14ac:dyDescent="0.2">
      <c r="A60" s="1299" t="s">
        <v>1465</v>
      </c>
      <c r="B60" s="1268" t="s">
        <v>970</v>
      </c>
      <c r="C60" s="1328" t="str">
        <f>'3 Water'!B35</f>
        <v>3-28</v>
      </c>
      <c r="E60" s="1300">
        <f>'3 Water'!C35</f>
        <v>0</v>
      </c>
      <c r="F60" s="1272" t="e">
        <f>'3 Water'!#REF!</f>
        <v>#REF!</v>
      </c>
      <c r="G60" s="1272" t="e">
        <f>'3 Water'!#REF!</f>
        <v>#REF!</v>
      </c>
      <c r="H60" s="1272" t="e">
        <f>'3 Water'!#REF!</f>
        <v>#REF!</v>
      </c>
      <c r="I60" s="1273"/>
      <c r="J60" s="104" t="str">
        <f>'3 Water'!G35</f>
        <v xml:space="preserve">Construction drawings indicating design and location of system, approved submittal for system and photos of installed system </v>
      </c>
    </row>
    <row r="61" spans="1:16384" ht="30" x14ac:dyDescent="0.2">
      <c r="A61" s="1297" t="s">
        <v>552</v>
      </c>
      <c r="B61" s="893" t="s">
        <v>395</v>
      </c>
      <c r="C61" s="842" t="s">
        <v>1786</v>
      </c>
      <c r="D61" s="373"/>
      <c r="E61" s="1239">
        <f>'3 Water'!I42</f>
        <v>0</v>
      </c>
      <c r="F61" s="1251" t="e">
        <f>'3 Water'!J42</f>
        <v>#REF!</v>
      </c>
      <c r="G61" s="1251" t="e">
        <f>'3 Water'!K42</f>
        <v>#REF!</v>
      </c>
      <c r="H61" s="1251" t="e">
        <f>'3 Water'!L42</f>
        <v>#REF!</v>
      </c>
      <c r="I61" s="1168"/>
      <c r="J61" s="46" t="str">
        <f>'3 Water'!M42</f>
        <v>Construction drawings indicating design and location of system, signed approved submittal of system installed and photos of installed system.</v>
      </c>
      <c r="K61" s="368"/>
      <c r="L61" s="897"/>
      <c r="M61" s="93"/>
      <c r="N61" s="309"/>
      <c r="O61" s="93"/>
      <c r="P61" s="93"/>
      <c r="Q61" s="93"/>
      <c r="R61" s="93"/>
      <c r="S61" s="1172"/>
      <c r="T61" s="4"/>
      <c r="U61" s="368"/>
      <c r="V61" s="897"/>
      <c r="W61" s="93"/>
      <c r="X61" s="309"/>
      <c r="Y61" s="93"/>
      <c r="Z61" s="93"/>
      <c r="AA61" s="93"/>
      <c r="AB61" s="93"/>
      <c r="AC61" s="1172"/>
      <c r="AD61" s="4"/>
      <c r="AE61" s="368"/>
      <c r="AF61" s="897"/>
      <c r="AG61" s="93"/>
      <c r="AH61" s="309"/>
      <c r="AI61" s="93"/>
      <c r="AJ61" s="93"/>
      <c r="AK61" s="93"/>
      <c r="AL61" s="93"/>
      <c r="AM61" s="1172"/>
      <c r="AN61" s="4"/>
      <c r="AO61" s="368"/>
      <c r="AP61" s="897"/>
      <c r="AQ61" s="93"/>
      <c r="AR61" s="309"/>
      <c r="AS61" s="93"/>
      <c r="AT61" s="93"/>
      <c r="AU61" s="93"/>
      <c r="AV61" s="93"/>
      <c r="AW61" s="1172"/>
      <c r="AX61" s="4"/>
      <c r="AY61" s="368"/>
      <c r="AZ61" s="897"/>
      <c r="BA61" s="93"/>
      <c r="BB61" s="309"/>
      <c r="BC61" s="93"/>
      <c r="BD61" s="93"/>
      <c r="BE61" s="93"/>
      <c r="BF61" s="93"/>
      <c r="BG61" s="1172"/>
      <c r="BH61" s="4"/>
      <c r="BI61" s="368"/>
      <c r="BJ61" s="897"/>
      <c r="BK61" s="93"/>
      <c r="BL61" s="309"/>
      <c r="BM61" s="93"/>
      <c r="BN61" s="93"/>
      <c r="BO61" s="93"/>
      <c r="BP61" s="93"/>
      <c r="BQ61" s="1172"/>
      <c r="BR61" s="4"/>
      <c r="BS61" s="368"/>
      <c r="BT61" s="897"/>
      <c r="BU61" s="93"/>
      <c r="BV61" s="309"/>
      <c r="BW61" s="93"/>
      <c r="BX61" s="93"/>
      <c r="BY61" s="93"/>
      <c r="BZ61" s="93"/>
      <c r="CA61" s="1172"/>
      <c r="CB61" s="4"/>
      <c r="CC61" s="368"/>
      <c r="CD61" s="897"/>
      <c r="CE61" s="93"/>
      <c r="CF61" s="309"/>
      <c r="CG61" s="93"/>
      <c r="CH61" s="93"/>
      <c r="CI61" s="93"/>
      <c r="CJ61" s="93"/>
      <c r="CK61" s="1172"/>
      <c r="CL61" s="4"/>
      <c r="CM61" s="368"/>
      <c r="CN61" s="897"/>
      <c r="CO61" s="93"/>
      <c r="CP61" s="309"/>
      <c r="CQ61" s="93"/>
      <c r="CR61" s="93"/>
      <c r="CS61" s="93"/>
      <c r="CT61" s="93"/>
      <c r="CU61" s="1172"/>
      <c r="CV61" s="4"/>
      <c r="CW61" s="368"/>
      <c r="CX61" s="897"/>
      <c r="CY61" s="93"/>
      <c r="CZ61" s="309"/>
      <c r="DA61" s="93"/>
      <c r="DB61" s="93"/>
      <c r="DC61" s="93"/>
      <c r="DD61" s="93"/>
      <c r="DE61" s="1172"/>
      <c r="DF61" s="4"/>
      <c r="DG61" s="368"/>
      <c r="DH61" s="897"/>
      <c r="DI61" s="93"/>
      <c r="DJ61" s="309"/>
      <c r="DK61" s="93"/>
      <c r="DL61" s="93"/>
      <c r="DM61" s="93"/>
      <c r="DN61" s="93"/>
      <c r="DO61" s="1172"/>
      <c r="DP61" s="4"/>
      <c r="DQ61" s="368"/>
      <c r="DR61" s="897"/>
      <c r="DS61" s="93"/>
      <c r="DT61" s="309"/>
      <c r="DU61" s="93"/>
      <c r="DV61" s="93"/>
      <c r="DW61" s="93"/>
      <c r="DX61" s="93"/>
      <c r="DY61" s="1172"/>
      <c r="DZ61" s="4"/>
      <c r="EA61" s="368"/>
      <c r="EB61" s="897"/>
      <c r="EC61" s="93"/>
      <c r="ED61" s="309"/>
      <c r="EE61" s="93"/>
      <c r="EF61" s="93"/>
      <c r="EG61" s="93"/>
      <c r="EH61" s="93"/>
      <c r="EI61" s="1172"/>
      <c r="EJ61" s="4"/>
      <c r="EK61" s="368"/>
      <c r="EL61" s="897"/>
      <c r="EM61" s="93"/>
      <c r="EN61" s="309"/>
      <c r="EO61" s="93"/>
      <c r="EP61" s="93"/>
      <c r="EQ61" s="93"/>
      <c r="ER61" s="93"/>
      <c r="ES61" s="1172"/>
      <c r="ET61" s="4"/>
      <c r="EU61" s="368"/>
      <c r="EV61" s="897"/>
      <c r="EW61" s="93"/>
      <c r="EX61" s="309"/>
      <c r="EY61" s="93"/>
      <c r="EZ61" s="93"/>
      <c r="FA61" s="93"/>
      <c r="FB61" s="93"/>
      <c r="FC61" s="1172"/>
      <c r="FD61" s="4"/>
      <c r="FE61" s="368"/>
      <c r="FF61" s="897"/>
      <c r="FG61" s="93"/>
      <c r="FH61" s="309"/>
      <c r="FI61" s="93"/>
      <c r="FJ61" s="93"/>
      <c r="FK61" s="93"/>
      <c r="FL61" s="93"/>
      <c r="FM61" s="1172"/>
      <c r="FN61" s="4"/>
      <c r="FO61" s="368"/>
      <c r="FP61" s="897"/>
      <c r="FQ61" s="93"/>
      <c r="FR61" s="309"/>
      <c r="FS61" s="93"/>
      <c r="FT61" s="93"/>
      <c r="FU61" s="93"/>
      <c r="FV61" s="93"/>
      <c r="FW61" s="1172"/>
      <c r="FX61" s="4"/>
      <c r="FY61" s="368"/>
      <c r="FZ61" s="897"/>
      <c r="GA61" s="93"/>
      <c r="GB61" s="309"/>
      <c r="GC61" s="93"/>
      <c r="GD61" s="93"/>
      <c r="GE61" s="93"/>
      <c r="GF61" s="93"/>
      <c r="GG61" s="1172"/>
      <c r="GH61" s="4"/>
      <c r="GI61" s="368"/>
      <c r="GJ61" s="897"/>
      <c r="GK61" s="93"/>
      <c r="GL61" s="309"/>
      <c r="GM61" s="93"/>
      <c r="GN61" s="93"/>
      <c r="GO61" s="93"/>
      <c r="GP61" s="93"/>
      <c r="GQ61" s="1172"/>
      <c r="GR61" s="4"/>
      <c r="GS61" s="368"/>
      <c r="GT61" s="897"/>
      <c r="GU61" s="93"/>
      <c r="GV61" s="309"/>
      <c r="GW61" s="93"/>
      <c r="GX61" s="93"/>
      <c r="GY61" s="93"/>
      <c r="GZ61" s="93"/>
      <c r="HA61" s="1172"/>
      <c r="HB61" s="4"/>
      <c r="HC61" s="368"/>
      <c r="HD61" s="897"/>
      <c r="HE61" s="93"/>
      <c r="HF61" s="309"/>
      <c r="HG61" s="93"/>
      <c r="HH61" s="93"/>
      <c r="HI61" s="93"/>
      <c r="HJ61" s="93"/>
      <c r="HK61" s="1172"/>
      <c r="HL61" s="4"/>
      <c r="HM61" s="368"/>
      <c r="HN61" s="897"/>
      <c r="HO61" s="93"/>
      <c r="HP61" s="309"/>
      <c r="HQ61" s="93"/>
      <c r="HR61" s="93"/>
      <c r="HS61" s="93"/>
      <c r="HT61" s="93"/>
      <c r="HU61" s="1172"/>
      <c r="HV61" s="4"/>
      <c r="HW61" s="368"/>
      <c r="HX61" s="897"/>
      <c r="HY61" s="93"/>
      <c r="HZ61" s="309"/>
      <c r="IA61" s="93"/>
      <c r="IB61" s="93"/>
      <c r="IC61" s="93"/>
      <c r="ID61" s="93"/>
      <c r="IE61" s="1172"/>
      <c r="IF61" s="4"/>
      <c r="IG61" s="368"/>
      <c r="IH61" s="897"/>
      <c r="II61" s="93"/>
      <c r="IJ61" s="309"/>
      <c r="IK61" s="93"/>
      <c r="IL61" s="93"/>
      <c r="IM61" s="93"/>
      <c r="IN61" s="93"/>
      <c r="IO61" s="1172"/>
      <c r="IP61" s="4"/>
      <c r="IQ61" s="368"/>
      <c r="IR61" s="897"/>
      <c r="IS61" s="93"/>
      <c r="IT61" s="309"/>
      <c r="IU61" s="93"/>
      <c r="IV61" s="93"/>
      <c r="IW61" s="93"/>
      <c r="IX61" s="93"/>
      <c r="IY61" s="1172"/>
      <c r="IZ61" s="4"/>
      <c r="JA61" s="368"/>
      <c r="JB61" s="897"/>
      <c r="JC61" s="93"/>
      <c r="JD61" s="309"/>
      <c r="JE61" s="93"/>
      <c r="JF61" s="93"/>
      <c r="JG61" s="93"/>
      <c r="JH61" s="93"/>
      <c r="JI61" s="1172"/>
      <c r="JJ61" s="4"/>
      <c r="JK61" s="368"/>
      <c r="JL61" s="897"/>
      <c r="JM61" s="93"/>
      <c r="JN61" s="309"/>
      <c r="JO61" s="93"/>
      <c r="JP61" s="93"/>
      <c r="JQ61" s="93"/>
      <c r="JR61" s="93"/>
      <c r="JS61" s="1172"/>
      <c r="JT61" s="4"/>
      <c r="JU61" s="368"/>
      <c r="JV61" s="897"/>
      <c r="JW61" s="93"/>
      <c r="JX61" s="309"/>
      <c r="JY61" s="93"/>
      <c r="JZ61" s="93"/>
      <c r="KA61" s="93"/>
      <c r="KB61" s="93"/>
      <c r="KC61" s="1172"/>
      <c r="KD61" s="4"/>
      <c r="KE61" s="368"/>
      <c r="KF61" s="897"/>
      <c r="KG61" s="93"/>
      <c r="KH61" s="309"/>
      <c r="KI61" s="93"/>
      <c r="KJ61" s="93"/>
      <c r="KK61" s="93"/>
      <c r="KL61" s="93"/>
      <c r="KM61" s="1172"/>
      <c r="KN61" s="4"/>
      <c r="KO61" s="368"/>
      <c r="KP61" s="897"/>
      <c r="KQ61" s="93"/>
      <c r="KR61" s="309"/>
      <c r="KS61" s="93"/>
      <c r="KT61" s="93"/>
      <c r="KU61" s="93"/>
      <c r="KV61" s="93"/>
      <c r="KW61" s="1172"/>
      <c r="KX61" s="4"/>
      <c r="KY61" s="368"/>
      <c r="KZ61" s="897"/>
      <c r="LA61" s="93"/>
      <c r="LB61" s="309"/>
      <c r="LC61" s="93"/>
      <c r="LD61" s="93"/>
      <c r="LE61" s="93"/>
      <c r="LF61" s="93"/>
      <c r="LG61" s="1172"/>
      <c r="LH61" s="4"/>
      <c r="LI61" s="368"/>
      <c r="LJ61" s="897"/>
      <c r="LK61" s="93"/>
      <c r="LL61" s="309"/>
      <c r="LM61" s="93"/>
      <c r="LN61" s="93"/>
      <c r="LO61" s="93"/>
      <c r="LP61" s="93"/>
      <c r="LQ61" s="1172"/>
      <c r="LR61" s="4"/>
      <c r="LS61" s="368"/>
      <c r="LT61" s="897"/>
      <c r="LU61" s="93"/>
      <c r="LV61" s="309"/>
      <c r="LW61" s="93"/>
      <c r="LX61" s="93"/>
      <c r="LY61" s="93"/>
      <c r="LZ61" s="93"/>
      <c r="MA61" s="1172"/>
      <c r="MB61" s="4"/>
      <c r="MC61" s="368"/>
      <c r="MD61" s="897"/>
      <c r="ME61" s="93"/>
      <c r="MF61" s="309"/>
      <c r="MG61" s="93"/>
      <c r="MH61" s="93"/>
      <c r="MI61" s="93"/>
      <c r="MJ61" s="93"/>
      <c r="MK61" s="1172"/>
      <c r="ML61" s="4"/>
      <c r="MM61" s="368"/>
      <c r="MN61" s="897"/>
      <c r="MO61" s="93"/>
      <c r="MP61" s="309"/>
      <c r="MQ61" s="93"/>
      <c r="MR61" s="93"/>
      <c r="MS61" s="93"/>
      <c r="MT61" s="93"/>
      <c r="MU61" s="1172"/>
      <c r="MV61" s="4"/>
      <c r="MW61" s="368"/>
      <c r="MX61" s="897"/>
      <c r="MY61" s="93"/>
      <c r="MZ61" s="309"/>
      <c r="NA61" s="93"/>
      <c r="NB61" s="93"/>
      <c r="NC61" s="93"/>
      <c r="ND61" s="93"/>
      <c r="NE61" s="1172"/>
      <c r="NF61" s="4"/>
      <c r="NG61" s="368"/>
      <c r="NH61" s="897"/>
      <c r="NI61" s="93"/>
      <c r="NJ61" s="309"/>
      <c r="NK61" s="93"/>
      <c r="NL61" s="93"/>
      <c r="NM61" s="93"/>
      <c r="NN61" s="93"/>
      <c r="NO61" s="1172"/>
      <c r="NP61" s="4"/>
      <c r="NQ61" s="368"/>
      <c r="NR61" s="897"/>
      <c r="NS61" s="93"/>
      <c r="NT61" s="309"/>
      <c r="NU61" s="93"/>
      <c r="NV61" s="93"/>
      <c r="NW61" s="93"/>
      <c r="NX61" s="93"/>
      <c r="NY61" s="1172"/>
      <c r="NZ61" s="4"/>
      <c r="OA61" s="368"/>
      <c r="OB61" s="897"/>
      <c r="OC61" s="93"/>
      <c r="OD61" s="309"/>
      <c r="OE61" s="93"/>
      <c r="OF61" s="93"/>
      <c r="OG61" s="93"/>
      <c r="OH61" s="93"/>
      <c r="OI61" s="1172"/>
      <c r="OJ61" s="4"/>
      <c r="OK61" s="368"/>
      <c r="OL61" s="897"/>
      <c r="OM61" s="93"/>
      <c r="ON61" s="309"/>
      <c r="OO61" s="93"/>
      <c r="OP61" s="93"/>
      <c r="OQ61" s="93"/>
      <c r="OR61" s="93"/>
      <c r="OS61" s="1172"/>
      <c r="OT61" s="4"/>
      <c r="OU61" s="368"/>
      <c r="OV61" s="897"/>
      <c r="OW61" s="93"/>
      <c r="OX61" s="309"/>
      <c r="OY61" s="93"/>
      <c r="OZ61" s="93"/>
      <c r="PA61" s="93"/>
      <c r="PB61" s="93"/>
      <c r="PC61" s="1172"/>
      <c r="PD61" s="4"/>
      <c r="PE61" s="368"/>
      <c r="PF61" s="897"/>
      <c r="PG61" s="93"/>
      <c r="PH61" s="309"/>
      <c r="PI61" s="93"/>
      <c r="PJ61" s="93"/>
      <c r="PK61" s="93"/>
      <c r="PL61" s="93"/>
      <c r="PM61" s="1172"/>
      <c r="PN61" s="4"/>
      <c r="PO61" s="368"/>
      <c r="PP61" s="897"/>
      <c r="PQ61" s="93"/>
      <c r="PR61" s="309"/>
      <c r="PS61" s="93"/>
      <c r="PT61" s="93"/>
      <c r="PU61" s="93"/>
      <c r="PV61" s="93"/>
      <c r="PW61" s="1172"/>
      <c r="PX61" s="4"/>
      <c r="PY61" s="368"/>
      <c r="PZ61" s="897"/>
      <c r="QA61" s="93"/>
      <c r="QB61" s="309"/>
      <c r="QC61" s="93"/>
      <c r="QD61" s="93"/>
      <c r="QE61" s="93"/>
      <c r="QF61" s="93"/>
      <c r="QG61" s="1172"/>
      <c r="QH61" s="4"/>
      <c r="QI61" s="368"/>
      <c r="QJ61" s="897"/>
      <c r="QK61" s="93"/>
      <c r="QL61" s="309"/>
      <c r="QM61" s="93"/>
      <c r="QN61" s="93"/>
      <c r="QO61" s="93"/>
      <c r="QP61" s="93"/>
      <c r="QQ61" s="1172"/>
      <c r="QR61" s="4"/>
      <c r="QS61" s="368"/>
      <c r="QT61" s="897"/>
      <c r="QU61" s="93"/>
      <c r="QV61" s="309"/>
      <c r="QW61" s="93"/>
      <c r="QX61" s="93"/>
      <c r="QY61" s="93"/>
      <c r="QZ61" s="93"/>
      <c r="RA61" s="1172"/>
      <c r="RB61" s="4"/>
      <c r="RC61" s="368"/>
      <c r="RD61" s="897"/>
      <c r="RE61" s="93"/>
      <c r="RF61" s="309"/>
      <c r="RG61" s="93"/>
      <c r="RH61" s="93"/>
      <c r="RI61" s="93"/>
      <c r="RJ61" s="93"/>
      <c r="RK61" s="1172"/>
      <c r="RL61" s="4"/>
      <c r="RM61" s="368"/>
      <c r="RN61" s="897"/>
      <c r="RO61" s="93"/>
      <c r="RP61" s="309"/>
      <c r="RQ61" s="93"/>
      <c r="RR61" s="93"/>
      <c r="RS61" s="93"/>
      <c r="RT61" s="93"/>
      <c r="RU61" s="1172"/>
      <c r="RV61" s="4"/>
      <c r="RW61" s="368"/>
      <c r="RX61" s="897"/>
      <c r="RY61" s="93"/>
      <c r="RZ61" s="309"/>
      <c r="SA61" s="93"/>
      <c r="SB61" s="93"/>
      <c r="SC61" s="93"/>
      <c r="SD61" s="93"/>
      <c r="SE61" s="1172"/>
      <c r="SF61" s="4"/>
      <c r="SG61" s="368"/>
      <c r="SH61" s="897"/>
      <c r="SI61" s="93"/>
      <c r="SJ61" s="309"/>
      <c r="SK61" s="93"/>
      <c r="SL61" s="93"/>
      <c r="SM61" s="93"/>
      <c r="SN61" s="93"/>
      <c r="SO61" s="1172"/>
      <c r="SP61" s="4"/>
      <c r="SQ61" s="368"/>
      <c r="SR61" s="897"/>
      <c r="SS61" s="93"/>
      <c r="ST61" s="309"/>
      <c r="SU61" s="93"/>
      <c r="SV61" s="93"/>
      <c r="SW61" s="93"/>
      <c r="SX61" s="93"/>
      <c r="SY61" s="1172"/>
      <c r="SZ61" s="4"/>
      <c r="TA61" s="368"/>
      <c r="TB61" s="897"/>
      <c r="TC61" s="93"/>
      <c r="TD61" s="309"/>
      <c r="TE61" s="93"/>
      <c r="TF61" s="93"/>
      <c r="TG61" s="93"/>
      <c r="TH61" s="93"/>
      <c r="TI61" s="1172"/>
      <c r="TJ61" s="4"/>
      <c r="TK61" s="368"/>
      <c r="TL61" s="897"/>
      <c r="TM61" s="93"/>
      <c r="TN61" s="309"/>
      <c r="TO61" s="93"/>
      <c r="TP61" s="93"/>
      <c r="TQ61" s="93"/>
      <c r="TR61" s="93"/>
      <c r="TS61" s="1172"/>
      <c r="TT61" s="4"/>
      <c r="TU61" s="368"/>
      <c r="TV61" s="897"/>
      <c r="TW61" s="93"/>
      <c r="TX61" s="309"/>
      <c r="TY61" s="93"/>
      <c r="TZ61" s="93"/>
      <c r="UA61" s="93"/>
      <c r="UB61" s="93"/>
      <c r="UC61" s="1172"/>
      <c r="UD61" s="4"/>
      <c r="UE61" s="368"/>
      <c r="UF61" s="897"/>
      <c r="UG61" s="93"/>
      <c r="UH61" s="309"/>
      <c r="UI61" s="93"/>
      <c r="UJ61" s="93"/>
      <c r="UK61" s="93"/>
      <c r="UL61" s="93"/>
      <c r="UM61" s="1172"/>
      <c r="UN61" s="4"/>
      <c r="UO61" s="368"/>
      <c r="UP61" s="897"/>
      <c r="UQ61" s="93"/>
      <c r="UR61" s="309"/>
      <c r="US61" s="93"/>
      <c r="UT61" s="93"/>
      <c r="UU61" s="93"/>
      <c r="UV61" s="93"/>
      <c r="UW61" s="1172"/>
      <c r="UX61" s="4"/>
      <c r="UY61" s="368"/>
      <c r="UZ61" s="897"/>
      <c r="VA61" s="93"/>
      <c r="VB61" s="309"/>
      <c r="VC61" s="93"/>
      <c r="VD61" s="93"/>
      <c r="VE61" s="93"/>
      <c r="VF61" s="93"/>
      <c r="VG61" s="1172"/>
      <c r="VH61" s="4"/>
      <c r="VI61" s="368"/>
      <c r="VJ61" s="897"/>
      <c r="VK61" s="93"/>
      <c r="VL61" s="309"/>
      <c r="VM61" s="93"/>
      <c r="VN61" s="93"/>
      <c r="VO61" s="93"/>
      <c r="VP61" s="93"/>
      <c r="VQ61" s="1172"/>
      <c r="VR61" s="4"/>
      <c r="VS61" s="368"/>
      <c r="VT61" s="897"/>
      <c r="VU61" s="93"/>
      <c r="VV61" s="309"/>
      <c r="VW61" s="93"/>
      <c r="VX61" s="93"/>
      <c r="VY61" s="93"/>
      <c r="VZ61" s="93"/>
      <c r="WA61" s="1172"/>
      <c r="WB61" s="4"/>
      <c r="WC61" s="368"/>
      <c r="WD61" s="897"/>
      <c r="WE61" s="93"/>
      <c r="WF61" s="309"/>
      <c r="WG61" s="93"/>
      <c r="WH61" s="93"/>
      <c r="WI61" s="93"/>
      <c r="WJ61" s="93"/>
      <c r="WK61" s="1172"/>
      <c r="WL61" s="4"/>
      <c r="WM61" s="368"/>
      <c r="WN61" s="897"/>
      <c r="WO61" s="93"/>
      <c r="WP61" s="309"/>
      <c r="WQ61" s="93"/>
      <c r="WR61" s="93"/>
      <c r="WS61" s="93"/>
      <c r="WT61" s="93"/>
      <c r="WU61" s="1172"/>
      <c r="WV61" s="4"/>
      <c r="WW61" s="368"/>
      <c r="WX61" s="897"/>
      <c r="WY61" s="93"/>
      <c r="WZ61" s="309"/>
      <c r="XA61" s="93"/>
      <c r="XB61" s="93"/>
      <c r="XC61" s="93"/>
      <c r="XD61" s="93"/>
      <c r="XE61" s="1172"/>
      <c r="XF61" s="4"/>
      <c r="XG61" s="368"/>
      <c r="XH61" s="897"/>
      <c r="XI61" s="93"/>
      <c r="XJ61" s="309"/>
      <c r="XK61" s="93"/>
      <c r="XL61" s="93"/>
      <c r="XM61" s="93"/>
      <c r="XN61" s="93"/>
      <c r="XO61" s="1172"/>
      <c r="XP61" s="4"/>
      <c r="XQ61" s="368"/>
      <c r="XR61" s="897"/>
      <c r="XS61" s="93"/>
      <c r="XT61" s="309"/>
      <c r="XU61" s="93"/>
      <c r="XV61" s="93"/>
      <c r="XW61" s="93"/>
      <c r="XX61" s="93"/>
      <c r="XY61" s="1172"/>
      <c r="XZ61" s="4"/>
      <c r="YA61" s="368"/>
      <c r="YB61" s="897"/>
      <c r="YC61" s="93"/>
      <c r="YD61" s="309"/>
      <c r="YE61" s="93"/>
      <c r="YF61" s="93"/>
      <c r="YG61" s="93"/>
      <c r="YH61" s="93"/>
      <c r="YI61" s="1172"/>
      <c r="YJ61" s="4"/>
      <c r="YK61" s="368"/>
      <c r="YL61" s="897"/>
      <c r="YM61" s="93"/>
      <c r="YN61" s="309"/>
      <c r="YO61" s="93"/>
      <c r="YP61" s="93"/>
      <c r="YQ61" s="93"/>
      <c r="YR61" s="93"/>
      <c r="YS61" s="1172"/>
      <c r="YT61" s="4"/>
      <c r="YU61" s="368"/>
      <c r="YV61" s="897"/>
      <c r="YW61" s="93"/>
      <c r="YX61" s="309"/>
      <c r="YY61" s="93"/>
      <c r="YZ61" s="93"/>
      <c r="ZA61" s="93"/>
      <c r="ZB61" s="93"/>
      <c r="ZC61" s="1172"/>
      <c r="ZD61" s="4"/>
      <c r="ZE61" s="368"/>
      <c r="ZF61" s="897"/>
      <c r="ZG61" s="93"/>
      <c r="ZH61" s="309"/>
      <c r="ZI61" s="93"/>
      <c r="ZJ61" s="93"/>
      <c r="ZK61" s="93"/>
      <c r="ZL61" s="93"/>
      <c r="ZM61" s="1172"/>
      <c r="ZN61" s="4"/>
      <c r="ZO61" s="368"/>
      <c r="ZP61" s="897"/>
      <c r="ZQ61" s="93"/>
      <c r="ZR61" s="309"/>
      <c r="ZS61" s="93"/>
      <c r="ZT61" s="93"/>
      <c r="ZU61" s="93"/>
      <c r="ZV61" s="93"/>
      <c r="ZW61" s="1172"/>
      <c r="ZX61" s="4"/>
      <c r="ZY61" s="368"/>
      <c r="ZZ61" s="897"/>
      <c r="AAA61" s="93"/>
      <c r="AAB61" s="309"/>
      <c r="AAC61" s="93"/>
      <c r="AAD61" s="93"/>
      <c r="AAE61" s="93"/>
      <c r="AAF61" s="93"/>
      <c r="AAG61" s="1172"/>
      <c r="AAH61" s="4"/>
      <c r="AAI61" s="368"/>
      <c r="AAJ61" s="897"/>
      <c r="AAK61" s="93"/>
      <c r="AAL61" s="309"/>
      <c r="AAM61" s="93"/>
      <c r="AAN61" s="93"/>
      <c r="AAO61" s="93"/>
      <c r="AAP61" s="93"/>
      <c r="AAQ61" s="1172"/>
      <c r="AAR61" s="4"/>
      <c r="AAS61" s="368"/>
      <c r="AAT61" s="897"/>
      <c r="AAU61" s="93"/>
      <c r="AAV61" s="309"/>
      <c r="AAW61" s="93"/>
      <c r="AAX61" s="93"/>
      <c r="AAY61" s="93"/>
      <c r="AAZ61" s="93"/>
      <c r="ABA61" s="1172"/>
      <c r="ABB61" s="4"/>
      <c r="ABC61" s="368"/>
      <c r="ABD61" s="897"/>
      <c r="ABE61" s="93"/>
      <c r="ABF61" s="309"/>
      <c r="ABG61" s="93"/>
      <c r="ABH61" s="93"/>
      <c r="ABI61" s="93"/>
      <c r="ABJ61" s="93"/>
      <c r="ABK61" s="1172"/>
      <c r="ABL61" s="4"/>
      <c r="ABM61" s="368"/>
      <c r="ABN61" s="897"/>
      <c r="ABO61" s="93"/>
      <c r="ABP61" s="309"/>
      <c r="ABQ61" s="93"/>
      <c r="ABR61" s="93"/>
      <c r="ABS61" s="93"/>
      <c r="ABT61" s="93"/>
      <c r="ABU61" s="1172"/>
      <c r="ABV61" s="4"/>
      <c r="ABW61" s="368"/>
      <c r="ABX61" s="897"/>
      <c r="ABY61" s="93"/>
      <c r="ABZ61" s="309"/>
      <c r="ACA61" s="93"/>
      <c r="ACB61" s="93"/>
      <c r="ACC61" s="93"/>
      <c r="ACD61" s="93"/>
      <c r="ACE61" s="1172"/>
      <c r="ACF61" s="4"/>
      <c r="ACG61" s="368"/>
      <c r="ACH61" s="897"/>
      <c r="ACI61" s="93"/>
      <c r="ACJ61" s="309"/>
      <c r="ACK61" s="93"/>
      <c r="ACL61" s="93"/>
      <c r="ACM61" s="93"/>
      <c r="ACN61" s="93"/>
      <c r="ACO61" s="1172"/>
      <c r="ACP61" s="4"/>
      <c r="ACQ61" s="368"/>
      <c r="ACR61" s="897"/>
      <c r="ACS61" s="93"/>
      <c r="ACT61" s="309"/>
      <c r="ACU61" s="93"/>
      <c r="ACV61" s="93"/>
      <c r="ACW61" s="93"/>
      <c r="ACX61" s="93"/>
      <c r="ACY61" s="1172"/>
      <c r="ACZ61" s="4"/>
      <c r="ADA61" s="368"/>
      <c r="ADB61" s="897"/>
      <c r="ADC61" s="93"/>
      <c r="ADD61" s="309"/>
      <c r="ADE61" s="93"/>
      <c r="ADF61" s="93"/>
      <c r="ADG61" s="93"/>
      <c r="ADH61" s="93"/>
      <c r="ADI61" s="1172"/>
      <c r="ADJ61" s="4"/>
      <c r="ADK61" s="368"/>
      <c r="ADL61" s="897"/>
      <c r="ADM61" s="93"/>
      <c r="ADN61" s="309"/>
      <c r="ADO61" s="93"/>
      <c r="ADP61" s="93"/>
      <c r="ADQ61" s="93"/>
      <c r="ADR61" s="93"/>
      <c r="ADS61" s="1172"/>
      <c r="ADT61" s="4"/>
      <c r="ADU61" s="368"/>
      <c r="ADV61" s="897"/>
      <c r="ADW61" s="93"/>
      <c r="ADX61" s="309"/>
      <c r="ADY61" s="93"/>
      <c r="ADZ61" s="93"/>
      <c r="AEA61" s="93"/>
      <c r="AEB61" s="93"/>
      <c r="AEC61" s="1172"/>
      <c r="AED61" s="4"/>
      <c r="AEE61" s="368"/>
      <c r="AEF61" s="897"/>
      <c r="AEG61" s="93"/>
      <c r="AEH61" s="309"/>
      <c r="AEI61" s="93"/>
      <c r="AEJ61" s="93"/>
      <c r="AEK61" s="93"/>
      <c r="AEL61" s="93"/>
      <c r="AEM61" s="1172"/>
      <c r="AEN61" s="4"/>
      <c r="AEO61" s="368"/>
      <c r="AEP61" s="897"/>
      <c r="AEQ61" s="93"/>
      <c r="AER61" s="309"/>
      <c r="AES61" s="93"/>
      <c r="AET61" s="93"/>
      <c r="AEU61" s="93"/>
      <c r="AEV61" s="93"/>
      <c r="AEW61" s="1172"/>
      <c r="AEX61" s="4"/>
      <c r="AEY61" s="368"/>
      <c r="AEZ61" s="897"/>
      <c r="AFA61" s="93"/>
      <c r="AFB61" s="309"/>
      <c r="AFC61" s="93"/>
      <c r="AFD61" s="93"/>
      <c r="AFE61" s="93"/>
      <c r="AFF61" s="93"/>
      <c r="AFG61" s="1172"/>
      <c r="AFH61" s="4"/>
      <c r="AFI61" s="368"/>
      <c r="AFJ61" s="897"/>
      <c r="AFK61" s="93"/>
      <c r="AFL61" s="309"/>
      <c r="AFM61" s="93"/>
      <c r="AFN61" s="93"/>
      <c r="AFO61" s="93"/>
      <c r="AFP61" s="93"/>
      <c r="AFQ61" s="1172"/>
      <c r="AFR61" s="4"/>
      <c r="AFS61" s="368"/>
      <c r="AFT61" s="897"/>
      <c r="AFU61" s="93"/>
      <c r="AFV61" s="309"/>
      <c r="AFW61" s="93"/>
      <c r="AFX61" s="93"/>
      <c r="AFY61" s="93"/>
      <c r="AFZ61" s="93"/>
      <c r="AGA61" s="1172"/>
      <c r="AGB61" s="4"/>
      <c r="AGC61" s="368"/>
      <c r="AGD61" s="897"/>
      <c r="AGE61" s="93"/>
      <c r="AGF61" s="309"/>
      <c r="AGG61" s="93"/>
      <c r="AGH61" s="93"/>
      <c r="AGI61" s="93"/>
      <c r="AGJ61" s="93"/>
      <c r="AGK61" s="1172"/>
      <c r="AGL61" s="4"/>
      <c r="AGM61" s="368"/>
      <c r="AGN61" s="897"/>
      <c r="AGO61" s="93"/>
      <c r="AGP61" s="309"/>
      <c r="AGQ61" s="93"/>
      <c r="AGR61" s="93"/>
      <c r="AGS61" s="93"/>
      <c r="AGT61" s="93"/>
      <c r="AGU61" s="1172"/>
      <c r="AGV61" s="4"/>
      <c r="AGW61" s="368"/>
      <c r="AGX61" s="897"/>
      <c r="AGY61" s="93"/>
      <c r="AGZ61" s="309"/>
      <c r="AHA61" s="93"/>
      <c r="AHB61" s="93"/>
      <c r="AHC61" s="93"/>
      <c r="AHD61" s="93"/>
      <c r="AHE61" s="1172"/>
      <c r="AHF61" s="4"/>
      <c r="AHG61" s="368"/>
      <c r="AHH61" s="897"/>
      <c r="AHI61" s="93"/>
      <c r="AHJ61" s="309"/>
      <c r="AHK61" s="93"/>
      <c r="AHL61" s="93"/>
      <c r="AHM61" s="93"/>
      <c r="AHN61" s="93"/>
      <c r="AHO61" s="1172"/>
      <c r="AHP61" s="4"/>
      <c r="AHQ61" s="368"/>
      <c r="AHR61" s="897"/>
      <c r="AHS61" s="93"/>
      <c r="AHT61" s="309"/>
      <c r="AHU61" s="93"/>
      <c r="AHV61" s="93"/>
      <c r="AHW61" s="93"/>
      <c r="AHX61" s="93"/>
      <c r="AHY61" s="1172"/>
      <c r="AHZ61" s="4"/>
      <c r="AIA61" s="368"/>
      <c r="AIB61" s="897"/>
      <c r="AIC61" s="93"/>
      <c r="AID61" s="309"/>
      <c r="AIE61" s="93"/>
      <c r="AIF61" s="93"/>
      <c r="AIG61" s="93"/>
      <c r="AIH61" s="93"/>
      <c r="AII61" s="1172"/>
      <c r="AIJ61" s="4"/>
      <c r="AIK61" s="368"/>
      <c r="AIL61" s="897"/>
      <c r="AIM61" s="93"/>
      <c r="AIN61" s="309"/>
      <c r="AIO61" s="93"/>
      <c r="AIP61" s="93"/>
      <c r="AIQ61" s="93"/>
      <c r="AIR61" s="93"/>
      <c r="AIS61" s="1172"/>
      <c r="AIT61" s="4"/>
      <c r="AIU61" s="368"/>
      <c r="AIV61" s="897"/>
      <c r="AIW61" s="93"/>
      <c r="AIX61" s="309"/>
      <c r="AIY61" s="93"/>
      <c r="AIZ61" s="93"/>
      <c r="AJA61" s="93"/>
      <c r="AJB61" s="93"/>
      <c r="AJC61" s="1172"/>
      <c r="AJD61" s="4"/>
      <c r="AJE61" s="368"/>
      <c r="AJF61" s="897"/>
      <c r="AJG61" s="93"/>
      <c r="AJH61" s="309"/>
      <c r="AJI61" s="93"/>
      <c r="AJJ61" s="93"/>
      <c r="AJK61" s="93"/>
      <c r="AJL61" s="93"/>
      <c r="AJM61" s="1172"/>
      <c r="AJN61" s="4"/>
      <c r="AJO61" s="368"/>
      <c r="AJP61" s="897"/>
      <c r="AJQ61" s="93"/>
      <c r="AJR61" s="309"/>
      <c r="AJS61" s="93"/>
      <c r="AJT61" s="93"/>
      <c r="AJU61" s="93"/>
      <c r="AJV61" s="93"/>
      <c r="AJW61" s="1172"/>
      <c r="AJX61" s="4"/>
      <c r="AJY61" s="368"/>
      <c r="AJZ61" s="897"/>
      <c r="AKA61" s="93"/>
      <c r="AKB61" s="309"/>
      <c r="AKC61" s="93"/>
      <c r="AKD61" s="93"/>
      <c r="AKE61" s="93"/>
      <c r="AKF61" s="93"/>
      <c r="AKG61" s="1172"/>
      <c r="AKH61" s="4"/>
      <c r="AKI61" s="368"/>
      <c r="AKJ61" s="897"/>
      <c r="AKK61" s="93"/>
      <c r="AKL61" s="309"/>
      <c r="AKM61" s="93"/>
      <c r="AKN61" s="93"/>
      <c r="AKO61" s="93"/>
      <c r="AKP61" s="93"/>
      <c r="AKQ61" s="1172"/>
      <c r="AKR61" s="4"/>
      <c r="AKS61" s="368"/>
      <c r="AKT61" s="897"/>
      <c r="AKU61" s="93"/>
      <c r="AKV61" s="309"/>
      <c r="AKW61" s="93"/>
      <c r="AKX61" s="93"/>
      <c r="AKY61" s="93"/>
      <c r="AKZ61" s="93"/>
      <c r="ALA61" s="1172"/>
      <c r="ALB61" s="4"/>
      <c r="ALC61" s="368"/>
      <c r="ALD61" s="897"/>
      <c r="ALE61" s="93"/>
      <c r="ALF61" s="309"/>
      <c r="ALG61" s="93"/>
      <c r="ALH61" s="93"/>
      <c r="ALI61" s="93"/>
      <c r="ALJ61" s="93"/>
      <c r="ALK61" s="1172"/>
      <c r="ALL61" s="4"/>
      <c r="ALM61" s="368"/>
      <c r="ALN61" s="897"/>
      <c r="ALO61" s="93"/>
      <c r="ALP61" s="309"/>
      <c r="ALQ61" s="93"/>
      <c r="ALR61" s="93"/>
      <c r="ALS61" s="93"/>
      <c r="ALT61" s="93"/>
      <c r="ALU61" s="1172"/>
      <c r="ALV61" s="4"/>
      <c r="ALW61" s="368"/>
      <c r="ALX61" s="897"/>
      <c r="ALY61" s="93"/>
      <c r="ALZ61" s="309"/>
      <c r="AMA61" s="93"/>
      <c r="AMB61" s="93"/>
      <c r="AMC61" s="93"/>
      <c r="AMD61" s="93"/>
      <c r="AME61" s="1172"/>
      <c r="AMF61" s="4"/>
      <c r="AMG61" s="368"/>
      <c r="AMH61" s="897"/>
      <c r="AMI61" s="93"/>
      <c r="AMJ61" s="309"/>
      <c r="AMK61" s="93"/>
      <c r="AML61" s="93"/>
      <c r="AMM61" s="93"/>
      <c r="AMN61" s="93"/>
      <c r="AMO61" s="1172"/>
      <c r="AMP61" s="4"/>
      <c r="AMQ61" s="368"/>
      <c r="AMR61" s="897"/>
      <c r="AMS61" s="93"/>
      <c r="AMT61" s="309"/>
      <c r="AMU61" s="93"/>
      <c r="AMV61" s="93"/>
      <c r="AMW61" s="93"/>
      <c r="AMX61" s="93"/>
      <c r="AMY61" s="1172"/>
      <c r="AMZ61" s="4"/>
      <c r="ANA61" s="368"/>
      <c r="ANB61" s="897"/>
      <c r="ANC61" s="93"/>
      <c r="AND61" s="309"/>
      <c r="ANE61" s="93"/>
      <c r="ANF61" s="93"/>
      <c r="ANG61" s="93"/>
      <c r="ANH61" s="93"/>
      <c r="ANI61" s="1172"/>
      <c r="ANJ61" s="4"/>
      <c r="ANK61" s="368"/>
      <c r="ANL61" s="897"/>
      <c r="ANM61" s="93"/>
      <c r="ANN61" s="309"/>
      <c r="ANO61" s="93"/>
      <c r="ANP61" s="93"/>
      <c r="ANQ61" s="93"/>
      <c r="ANR61" s="93"/>
      <c r="ANS61" s="1172"/>
      <c r="ANT61" s="4"/>
      <c r="ANU61" s="368"/>
      <c r="ANV61" s="897"/>
      <c r="ANW61" s="93"/>
      <c r="ANX61" s="309"/>
      <c r="ANY61" s="93"/>
      <c r="ANZ61" s="93"/>
      <c r="AOA61" s="93"/>
      <c r="AOB61" s="93"/>
      <c r="AOC61" s="1172"/>
      <c r="AOD61" s="4"/>
      <c r="AOE61" s="368"/>
      <c r="AOF61" s="897"/>
      <c r="AOG61" s="93"/>
      <c r="AOH61" s="309"/>
      <c r="AOI61" s="93"/>
      <c r="AOJ61" s="93"/>
      <c r="AOK61" s="93"/>
      <c r="AOL61" s="93"/>
      <c r="AOM61" s="1172"/>
      <c r="AON61" s="4"/>
      <c r="AOO61" s="368"/>
      <c r="AOP61" s="897"/>
      <c r="AOQ61" s="93"/>
      <c r="AOR61" s="309"/>
      <c r="AOS61" s="93"/>
      <c r="AOT61" s="93"/>
      <c r="AOU61" s="93"/>
      <c r="AOV61" s="93"/>
      <c r="AOW61" s="1172"/>
      <c r="AOX61" s="4"/>
      <c r="AOY61" s="368"/>
      <c r="AOZ61" s="897"/>
      <c r="APA61" s="93"/>
      <c r="APB61" s="309"/>
      <c r="APC61" s="93"/>
      <c r="APD61" s="93"/>
      <c r="APE61" s="93"/>
      <c r="APF61" s="93"/>
      <c r="APG61" s="1172"/>
      <c r="APH61" s="4"/>
      <c r="API61" s="368"/>
      <c r="APJ61" s="897"/>
      <c r="APK61" s="93"/>
      <c r="APL61" s="309"/>
      <c r="APM61" s="93"/>
      <c r="APN61" s="93"/>
      <c r="APO61" s="93"/>
      <c r="APP61" s="93"/>
      <c r="APQ61" s="1172"/>
      <c r="APR61" s="4"/>
      <c r="APS61" s="368"/>
      <c r="APT61" s="897"/>
      <c r="APU61" s="93"/>
      <c r="APV61" s="309"/>
      <c r="APW61" s="93"/>
      <c r="APX61" s="93"/>
      <c r="APY61" s="93"/>
      <c r="APZ61" s="93"/>
      <c r="AQA61" s="1172"/>
      <c r="AQB61" s="4"/>
      <c r="AQC61" s="368"/>
      <c r="AQD61" s="897"/>
      <c r="AQE61" s="93"/>
      <c r="AQF61" s="309"/>
      <c r="AQG61" s="93"/>
      <c r="AQH61" s="93"/>
      <c r="AQI61" s="93"/>
      <c r="AQJ61" s="93"/>
      <c r="AQK61" s="1172"/>
      <c r="AQL61" s="4"/>
      <c r="AQM61" s="368"/>
      <c r="AQN61" s="897"/>
      <c r="AQO61" s="93"/>
      <c r="AQP61" s="309"/>
      <c r="AQQ61" s="93"/>
      <c r="AQR61" s="93"/>
      <c r="AQS61" s="93"/>
      <c r="AQT61" s="93"/>
      <c r="AQU61" s="1172"/>
      <c r="AQV61" s="4"/>
      <c r="AQW61" s="368"/>
      <c r="AQX61" s="897"/>
      <c r="AQY61" s="93"/>
      <c r="AQZ61" s="309"/>
      <c r="ARA61" s="93"/>
      <c r="ARB61" s="93"/>
      <c r="ARC61" s="93"/>
      <c r="ARD61" s="93"/>
      <c r="ARE61" s="1172"/>
      <c r="ARF61" s="4"/>
      <c r="ARG61" s="368"/>
      <c r="ARH61" s="897"/>
      <c r="ARI61" s="93"/>
      <c r="ARJ61" s="309"/>
      <c r="ARK61" s="93"/>
      <c r="ARL61" s="93"/>
      <c r="ARM61" s="93"/>
      <c r="ARN61" s="93"/>
      <c r="ARO61" s="1172"/>
      <c r="ARP61" s="4"/>
      <c r="ARQ61" s="368"/>
      <c r="ARR61" s="897"/>
      <c r="ARS61" s="93"/>
      <c r="ART61" s="309"/>
      <c r="ARU61" s="93"/>
      <c r="ARV61" s="93"/>
      <c r="ARW61" s="93"/>
      <c r="ARX61" s="93"/>
      <c r="ARY61" s="1172"/>
      <c r="ARZ61" s="4"/>
      <c r="ASA61" s="368"/>
      <c r="ASB61" s="897"/>
      <c r="ASC61" s="93"/>
      <c r="ASD61" s="309"/>
      <c r="ASE61" s="93"/>
      <c r="ASF61" s="93"/>
      <c r="ASG61" s="93"/>
      <c r="ASH61" s="93"/>
      <c r="ASI61" s="1172"/>
      <c r="ASJ61" s="4"/>
      <c r="ASK61" s="368"/>
      <c r="ASL61" s="897"/>
      <c r="ASM61" s="93"/>
      <c r="ASN61" s="309"/>
      <c r="ASO61" s="93"/>
      <c r="ASP61" s="93"/>
      <c r="ASQ61" s="93"/>
      <c r="ASR61" s="93"/>
      <c r="ASS61" s="1172"/>
      <c r="AST61" s="4"/>
      <c r="ASU61" s="368"/>
      <c r="ASV61" s="897"/>
      <c r="ASW61" s="93"/>
      <c r="ASX61" s="309"/>
      <c r="ASY61" s="93"/>
      <c r="ASZ61" s="93"/>
      <c r="ATA61" s="93"/>
      <c r="ATB61" s="93"/>
      <c r="ATC61" s="1172"/>
      <c r="ATD61" s="4"/>
      <c r="ATE61" s="368"/>
      <c r="ATF61" s="897"/>
      <c r="ATG61" s="93"/>
      <c r="ATH61" s="309"/>
      <c r="ATI61" s="93"/>
      <c r="ATJ61" s="93"/>
      <c r="ATK61" s="93"/>
      <c r="ATL61" s="93"/>
      <c r="ATM61" s="1172"/>
      <c r="ATN61" s="4"/>
      <c r="ATO61" s="368"/>
      <c r="ATP61" s="897"/>
      <c r="ATQ61" s="93"/>
      <c r="ATR61" s="309"/>
      <c r="ATS61" s="93"/>
      <c r="ATT61" s="93"/>
      <c r="ATU61" s="93"/>
      <c r="ATV61" s="93"/>
      <c r="ATW61" s="1172"/>
      <c r="ATX61" s="4"/>
      <c r="ATY61" s="368"/>
      <c r="ATZ61" s="897"/>
      <c r="AUA61" s="93"/>
      <c r="AUB61" s="309"/>
      <c r="AUC61" s="93"/>
      <c r="AUD61" s="93"/>
      <c r="AUE61" s="93"/>
      <c r="AUF61" s="93"/>
      <c r="AUG61" s="1172"/>
      <c r="AUH61" s="4"/>
      <c r="AUI61" s="368"/>
      <c r="AUJ61" s="897"/>
      <c r="AUK61" s="93"/>
      <c r="AUL61" s="309"/>
      <c r="AUM61" s="93"/>
      <c r="AUN61" s="93"/>
      <c r="AUO61" s="93"/>
      <c r="AUP61" s="93"/>
      <c r="AUQ61" s="1172"/>
      <c r="AUR61" s="4"/>
      <c r="AUS61" s="368"/>
      <c r="AUT61" s="897"/>
      <c r="AUU61" s="93"/>
      <c r="AUV61" s="309"/>
      <c r="AUW61" s="93"/>
      <c r="AUX61" s="93"/>
      <c r="AUY61" s="93"/>
      <c r="AUZ61" s="93"/>
      <c r="AVA61" s="1172"/>
      <c r="AVB61" s="4"/>
      <c r="AVC61" s="368"/>
      <c r="AVD61" s="897"/>
      <c r="AVE61" s="93"/>
      <c r="AVF61" s="309"/>
      <c r="AVG61" s="93"/>
      <c r="AVH61" s="93"/>
      <c r="AVI61" s="93"/>
      <c r="AVJ61" s="93"/>
      <c r="AVK61" s="1172"/>
      <c r="AVL61" s="4"/>
      <c r="AVM61" s="368"/>
      <c r="AVN61" s="897"/>
      <c r="AVO61" s="93"/>
      <c r="AVP61" s="309"/>
      <c r="AVQ61" s="93"/>
      <c r="AVR61" s="93"/>
      <c r="AVS61" s="93"/>
      <c r="AVT61" s="93"/>
      <c r="AVU61" s="1172"/>
      <c r="AVV61" s="4"/>
      <c r="AVW61" s="368"/>
      <c r="AVX61" s="897"/>
      <c r="AVY61" s="93"/>
      <c r="AVZ61" s="309"/>
      <c r="AWA61" s="93"/>
      <c r="AWB61" s="93"/>
      <c r="AWC61" s="93"/>
      <c r="AWD61" s="93"/>
      <c r="AWE61" s="1172"/>
      <c r="AWF61" s="4"/>
      <c r="AWG61" s="368"/>
      <c r="AWH61" s="897"/>
      <c r="AWI61" s="93"/>
      <c r="AWJ61" s="309"/>
      <c r="AWK61" s="93"/>
      <c r="AWL61" s="93"/>
      <c r="AWM61" s="93"/>
      <c r="AWN61" s="93"/>
      <c r="AWO61" s="1172"/>
      <c r="AWP61" s="4"/>
      <c r="AWQ61" s="368"/>
      <c r="AWR61" s="897"/>
      <c r="AWS61" s="93"/>
      <c r="AWT61" s="309"/>
      <c r="AWU61" s="93"/>
      <c r="AWV61" s="93"/>
      <c r="AWW61" s="93"/>
      <c r="AWX61" s="93"/>
      <c r="AWY61" s="1172"/>
      <c r="AWZ61" s="4"/>
      <c r="AXA61" s="368"/>
      <c r="AXB61" s="897"/>
      <c r="AXC61" s="93"/>
      <c r="AXD61" s="309"/>
      <c r="AXE61" s="93"/>
      <c r="AXF61" s="93"/>
      <c r="AXG61" s="93"/>
      <c r="AXH61" s="93"/>
      <c r="AXI61" s="1172"/>
      <c r="AXJ61" s="4"/>
      <c r="AXK61" s="368"/>
      <c r="AXL61" s="897"/>
      <c r="AXM61" s="93"/>
      <c r="AXN61" s="309"/>
      <c r="AXO61" s="93"/>
      <c r="AXP61" s="93"/>
      <c r="AXQ61" s="93"/>
      <c r="AXR61" s="93"/>
      <c r="AXS61" s="1172"/>
      <c r="AXT61" s="4"/>
      <c r="AXU61" s="368"/>
      <c r="AXV61" s="897"/>
      <c r="AXW61" s="93"/>
      <c r="AXX61" s="309"/>
      <c r="AXY61" s="93"/>
      <c r="AXZ61" s="93"/>
      <c r="AYA61" s="93"/>
      <c r="AYB61" s="93"/>
      <c r="AYC61" s="1172"/>
      <c r="AYD61" s="4"/>
      <c r="AYE61" s="368"/>
      <c r="AYF61" s="897"/>
      <c r="AYG61" s="93"/>
      <c r="AYH61" s="309"/>
      <c r="AYI61" s="93"/>
      <c r="AYJ61" s="93"/>
      <c r="AYK61" s="93"/>
      <c r="AYL61" s="93"/>
      <c r="AYM61" s="1172"/>
      <c r="AYN61" s="4"/>
      <c r="AYO61" s="368"/>
      <c r="AYP61" s="897"/>
      <c r="AYQ61" s="93"/>
      <c r="AYR61" s="309"/>
      <c r="AYS61" s="93"/>
      <c r="AYT61" s="93"/>
      <c r="AYU61" s="93"/>
      <c r="AYV61" s="93"/>
      <c r="AYW61" s="1172"/>
      <c r="AYX61" s="4"/>
      <c r="AYY61" s="368"/>
      <c r="AYZ61" s="897"/>
      <c r="AZA61" s="93"/>
      <c r="AZB61" s="309"/>
      <c r="AZC61" s="93"/>
      <c r="AZD61" s="93"/>
      <c r="AZE61" s="93"/>
      <c r="AZF61" s="93"/>
      <c r="AZG61" s="1172"/>
      <c r="AZH61" s="4"/>
      <c r="AZI61" s="368"/>
      <c r="AZJ61" s="897"/>
      <c r="AZK61" s="93"/>
      <c r="AZL61" s="309"/>
      <c r="AZM61" s="93"/>
      <c r="AZN61" s="93"/>
      <c r="AZO61" s="93"/>
      <c r="AZP61" s="93"/>
      <c r="AZQ61" s="1172"/>
      <c r="AZR61" s="4"/>
      <c r="AZS61" s="368"/>
      <c r="AZT61" s="897"/>
      <c r="AZU61" s="93"/>
      <c r="AZV61" s="309"/>
      <c r="AZW61" s="93"/>
      <c r="AZX61" s="93"/>
      <c r="AZY61" s="93"/>
      <c r="AZZ61" s="93"/>
      <c r="BAA61" s="1172"/>
      <c r="BAB61" s="4"/>
      <c r="BAC61" s="368"/>
      <c r="BAD61" s="897"/>
      <c r="BAE61" s="93"/>
      <c r="BAF61" s="309"/>
      <c r="BAG61" s="93"/>
      <c r="BAH61" s="93"/>
      <c r="BAI61" s="93"/>
      <c r="BAJ61" s="93"/>
      <c r="BAK61" s="1172"/>
      <c r="BAL61" s="4"/>
      <c r="BAM61" s="368"/>
      <c r="BAN61" s="897"/>
      <c r="BAO61" s="93"/>
      <c r="BAP61" s="309"/>
      <c r="BAQ61" s="93"/>
      <c r="BAR61" s="93"/>
      <c r="BAS61" s="93"/>
      <c r="BAT61" s="93"/>
      <c r="BAU61" s="1172"/>
      <c r="BAV61" s="4"/>
      <c r="BAW61" s="368"/>
      <c r="BAX61" s="897"/>
      <c r="BAY61" s="93"/>
      <c r="BAZ61" s="309"/>
      <c r="BBA61" s="93"/>
      <c r="BBB61" s="93"/>
      <c r="BBC61" s="93"/>
      <c r="BBD61" s="93"/>
      <c r="BBE61" s="1172"/>
      <c r="BBF61" s="4"/>
      <c r="BBG61" s="368"/>
      <c r="BBH61" s="897"/>
      <c r="BBI61" s="93"/>
      <c r="BBJ61" s="309"/>
      <c r="BBK61" s="93"/>
      <c r="BBL61" s="93"/>
      <c r="BBM61" s="93"/>
      <c r="BBN61" s="93"/>
      <c r="BBO61" s="1172"/>
      <c r="BBP61" s="4"/>
      <c r="BBQ61" s="368"/>
      <c r="BBR61" s="897"/>
      <c r="BBS61" s="93"/>
      <c r="BBT61" s="309"/>
      <c r="BBU61" s="93"/>
      <c r="BBV61" s="93"/>
      <c r="BBW61" s="93"/>
      <c r="BBX61" s="93"/>
      <c r="BBY61" s="1172"/>
      <c r="BBZ61" s="4"/>
      <c r="BCA61" s="368"/>
      <c r="BCB61" s="897"/>
      <c r="BCC61" s="93"/>
      <c r="BCD61" s="309"/>
      <c r="BCE61" s="93"/>
      <c r="BCF61" s="93"/>
      <c r="BCG61" s="93"/>
      <c r="BCH61" s="93"/>
      <c r="BCI61" s="1172"/>
      <c r="BCJ61" s="4"/>
      <c r="BCK61" s="368"/>
      <c r="BCL61" s="897"/>
      <c r="BCM61" s="93"/>
      <c r="BCN61" s="309"/>
      <c r="BCO61" s="93"/>
      <c r="BCP61" s="93"/>
      <c r="BCQ61" s="93"/>
      <c r="BCR61" s="93"/>
      <c r="BCS61" s="1172"/>
      <c r="BCT61" s="4"/>
      <c r="BCU61" s="368"/>
      <c r="BCV61" s="897"/>
      <c r="BCW61" s="93"/>
      <c r="BCX61" s="309"/>
      <c r="BCY61" s="93"/>
      <c r="BCZ61" s="93"/>
      <c r="BDA61" s="93"/>
      <c r="BDB61" s="93"/>
      <c r="BDC61" s="1172"/>
      <c r="BDD61" s="4"/>
      <c r="BDE61" s="368"/>
      <c r="BDF61" s="897"/>
      <c r="BDG61" s="93"/>
      <c r="BDH61" s="309"/>
      <c r="BDI61" s="93"/>
      <c r="BDJ61" s="93"/>
      <c r="BDK61" s="93"/>
      <c r="BDL61" s="93"/>
      <c r="BDM61" s="1172"/>
      <c r="BDN61" s="4"/>
      <c r="BDO61" s="368"/>
      <c r="BDP61" s="897"/>
      <c r="BDQ61" s="93"/>
      <c r="BDR61" s="309"/>
      <c r="BDS61" s="93"/>
      <c r="BDT61" s="93"/>
      <c r="BDU61" s="93"/>
      <c r="BDV61" s="93"/>
      <c r="BDW61" s="1172"/>
      <c r="BDX61" s="4"/>
      <c r="BDY61" s="368"/>
      <c r="BDZ61" s="897"/>
      <c r="BEA61" s="93"/>
      <c r="BEB61" s="309"/>
      <c r="BEC61" s="93"/>
      <c r="BED61" s="93"/>
      <c r="BEE61" s="93"/>
      <c r="BEF61" s="93"/>
      <c r="BEG61" s="1172"/>
      <c r="BEH61" s="4"/>
      <c r="BEI61" s="368"/>
      <c r="BEJ61" s="897"/>
      <c r="BEK61" s="93"/>
      <c r="BEL61" s="309"/>
      <c r="BEM61" s="93"/>
      <c r="BEN61" s="93"/>
      <c r="BEO61" s="93"/>
      <c r="BEP61" s="93"/>
      <c r="BEQ61" s="1172"/>
      <c r="BER61" s="4"/>
      <c r="BES61" s="368"/>
      <c r="BET61" s="897"/>
      <c r="BEU61" s="93"/>
      <c r="BEV61" s="309"/>
      <c r="BEW61" s="93"/>
      <c r="BEX61" s="93"/>
      <c r="BEY61" s="93"/>
      <c r="BEZ61" s="93"/>
      <c r="BFA61" s="1172"/>
      <c r="BFB61" s="4"/>
      <c r="BFC61" s="368"/>
      <c r="BFD61" s="897"/>
      <c r="BFE61" s="93"/>
      <c r="BFF61" s="309"/>
      <c r="BFG61" s="93"/>
      <c r="BFH61" s="93"/>
      <c r="BFI61" s="93"/>
      <c r="BFJ61" s="93"/>
      <c r="BFK61" s="1172"/>
      <c r="BFL61" s="4"/>
      <c r="BFM61" s="368"/>
      <c r="BFN61" s="897"/>
      <c r="BFO61" s="93"/>
      <c r="BFP61" s="309"/>
      <c r="BFQ61" s="93"/>
      <c r="BFR61" s="93"/>
      <c r="BFS61" s="93"/>
      <c r="BFT61" s="93"/>
      <c r="BFU61" s="1172"/>
      <c r="BFV61" s="4"/>
      <c r="BFW61" s="368"/>
      <c r="BFX61" s="897"/>
      <c r="BFY61" s="93"/>
      <c r="BFZ61" s="309"/>
      <c r="BGA61" s="93"/>
      <c r="BGB61" s="93"/>
      <c r="BGC61" s="93"/>
      <c r="BGD61" s="93"/>
      <c r="BGE61" s="1172"/>
      <c r="BGF61" s="4"/>
      <c r="BGG61" s="368"/>
      <c r="BGH61" s="897"/>
      <c r="BGI61" s="93"/>
      <c r="BGJ61" s="309"/>
      <c r="BGK61" s="93"/>
      <c r="BGL61" s="93"/>
      <c r="BGM61" s="93"/>
      <c r="BGN61" s="93"/>
      <c r="BGO61" s="1172"/>
      <c r="BGP61" s="4"/>
      <c r="BGQ61" s="368"/>
      <c r="BGR61" s="897"/>
      <c r="BGS61" s="93"/>
      <c r="BGT61" s="309"/>
      <c r="BGU61" s="93"/>
      <c r="BGV61" s="93"/>
      <c r="BGW61" s="93"/>
      <c r="BGX61" s="93"/>
      <c r="BGY61" s="1172"/>
      <c r="BGZ61" s="4"/>
      <c r="BHA61" s="368"/>
      <c r="BHB61" s="897"/>
      <c r="BHC61" s="93"/>
      <c r="BHD61" s="309"/>
      <c r="BHE61" s="93"/>
      <c r="BHF61" s="93"/>
      <c r="BHG61" s="93"/>
      <c r="BHH61" s="93"/>
      <c r="BHI61" s="1172"/>
      <c r="BHJ61" s="4"/>
      <c r="BHK61" s="368"/>
      <c r="BHL61" s="897"/>
      <c r="BHM61" s="93"/>
      <c r="BHN61" s="309"/>
      <c r="BHO61" s="93"/>
      <c r="BHP61" s="93"/>
      <c r="BHQ61" s="93"/>
      <c r="BHR61" s="93"/>
      <c r="BHS61" s="1172"/>
      <c r="BHT61" s="4"/>
      <c r="BHU61" s="368"/>
      <c r="BHV61" s="897"/>
      <c r="BHW61" s="93"/>
      <c r="BHX61" s="309"/>
      <c r="BHY61" s="93"/>
      <c r="BHZ61" s="93"/>
      <c r="BIA61" s="93"/>
      <c r="BIB61" s="93"/>
      <c r="BIC61" s="1172"/>
      <c r="BID61" s="4"/>
      <c r="BIE61" s="368"/>
      <c r="BIF61" s="897"/>
      <c r="BIG61" s="93"/>
      <c r="BIH61" s="309"/>
      <c r="BII61" s="93"/>
      <c r="BIJ61" s="93"/>
      <c r="BIK61" s="93"/>
      <c r="BIL61" s="93"/>
      <c r="BIM61" s="1172"/>
      <c r="BIN61" s="4"/>
      <c r="BIO61" s="368"/>
      <c r="BIP61" s="897"/>
      <c r="BIQ61" s="93"/>
      <c r="BIR61" s="309"/>
      <c r="BIS61" s="93"/>
      <c r="BIT61" s="93"/>
      <c r="BIU61" s="93"/>
      <c r="BIV61" s="93"/>
      <c r="BIW61" s="1172"/>
      <c r="BIX61" s="4"/>
      <c r="BIY61" s="368"/>
      <c r="BIZ61" s="897"/>
      <c r="BJA61" s="93"/>
      <c r="BJB61" s="309"/>
      <c r="BJC61" s="93"/>
      <c r="BJD61" s="93"/>
      <c r="BJE61" s="93"/>
      <c r="BJF61" s="93"/>
      <c r="BJG61" s="1172"/>
      <c r="BJH61" s="4"/>
      <c r="BJI61" s="368"/>
      <c r="BJJ61" s="897"/>
      <c r="BJK61" s="93"/>
      <c r="BJL61" s="309"/>
      <c r="BJM61" s="93"/>
      <c r="BJN61" s="93"/>
      <c r="BJO61" s="93"/>
      <c r="BJP61" s="93"/>
      <c r="BJQ61" s="1172"/>
      <c r="BJR61" s="4"/>
      <c r="BJS61" s="368"/>
      <c r="BJT61" s="897"/>
      <c r="BJU61" s="93"/>
      <c r="BJV61" s="309"/>
      <c r="BJW61" s="93"/>
      <c r="BJX61" s="93"/>
      <c r="BJY61" s="93"/>
      <c r="BJZ61" s="93"/>
      <c r="BKA61" s="1172"/>
      <c r="BKB61" s="4"/>
      <c r="BKC61" s="368"/>
      <c r="BKD61" s="897"/>
      <c r="BKE61" s="93"/>
      <c r="BKF61" s="309"/>
      <c r="BKG61" s="93"/>
      <c r="BKH61" s="93"/>
      <c r="BKI61" s="93"/>
      <c r="BKJ61" s="93"/>
      <c r="BKK61" s="1172"/>
      <c r="BKL61" s="4"/>
      <c r="BKM61" s="368"/>
      <c r="BKN61" s="897"/>
      <c r="BKO61" s="93"/>
      <c r="BKP61" s="309"/>
      <c r="BKQ61" s="93"/>
      <c r="BKR61" s="93"/>
      <c r="BKS61" s="93"/>
      <c r="BKT61" s="93"/>
      <c r="BKU61" s="1172"/>
      <c r="BKV61" s="4"/>
      <c r="BKW61" s="368"/>
      <c r="BKX61" s="897"/>
      <c r="BKY61" s="93"/>
      <c r="BKZ61" s="309"/>
      <c r="BLA61" s="93"/>
      <c r="BLB61" s="93"/>
      <c r="BLC61" s="93"/>
      <c r="BLD61" s="93"/>
      <c r="BLE61" s="1172"/>
      <c r="BLF61" s="4"/>
      <c r="BLG61" s="368"/>
      <c r="BLH61" s="897"/>
      <c r="BLI61" s="93"/>
      <c r="BLJ61" s="309"/>
      <c r="BLK61" s="93"/>
      <c r="BLL61" s="93"/>
      <c r="BLM61" s="93"/>
      <c r="BLN61" s="93"/>
      <c r="BLO61" s="1172"/>
      <c r="BLP61" s="4"/>
      <c r="BLQ61" s="368"/>
      <c r="BLR61" s="897"/>
      <c r="BLS61" s="93"/>
      <c r="BLT61" s="309"/>
      <c r="BLU61" s="93"/>
      <c r="BLV61" s="93"/>
      <c r="BLW61" s="93"/>
      <c r="BLX61" s="93"/>
      <c r="BLY61" s="1172"/>
      <c r="BLZ61" s="4"/>
      <c r="BMA61" s="368"/>
      <c r="BMB61" s="897"/>
      <c r="BMC61" s="93"/>
      <c r="BMD61" s="309"/>
      <c r="BME61" s="93"/>
      <c r="BMF61" s="93"/>
      <c r="BMG61" s="93"/>
      <c r="BMH61" s="93"/>
      <c r="BMI61" s="1172"/>
      <c r="BMJ61" s="4"/>
      <c r="BMK61" s="368"/>
      <c r="BML61" s="897"/>
      <c r="BMM61" s="93"/>
      <c r="BMN61" s="309"/>
      <c r="BMO61" s="93"/>
      <c r="BMP61" s="93"/>
      <c r="BMQ61" s="93"/>
      <c r="BMR61" s="93"/>
      <c r="BMS61" s="1172"/>
      <c r="BMT61" s="4"/>
      <c r="BMU61" s="368"/>
      <c r="BMV61" s="897"/>
      <c r="BMW61" s="93"/>
      <c r="BMX61" s="309"/>
      <c r="BMY61" s="93"/>
      <c r="BMZ61" s="93"/>
      <c r="BNA61" s="93"/>
      <c r="BNB61" s="93"/>
      <c r="BNC61" s="1172"/>
      <c r="BND61" s="4"/>
      <c r="BNE61" s="368"/>
      <c r="BNF61" s="897"/>
      <c r="BNG61" s="93"/>
      <c r="BNH61" s="309"/>
      <c r="BNI61" s="93"/>
      <c r="BNJ61" s="93"/>
      <c r="BNK61" s="93"/>
      <c r="BNL61" s="93"/>
      <c r="BNM61" s="1172"/>
      <c r="BNN61" s="4"/>
      <c r="BNO61" s="368"/>
      <c r="BNP61" s="897"/>
      <c r="BNQ61" s="93"/>
      <c r="BNR61" s="309"/>
      <c r="BNS61" s="93"/>
      <c r="BNT61" s="93"/>
      <c r="BNU61" s="93"/>
      <c r="BNV61" s="93"/>
      <c r="BNW61" s="1172"/>
      <c r="BNX61" s="4"/>
      <c r="BNY61" s="368"/>
      <c r="BNZ61" s="897"/>
      <c r="BOA61" s="93"/>
      <c r="BOB61" s="309"/>
      <c r="BOC61" s="93"/>
      <c r="BOD61" s="93"/>
      <c r="BOE61" s="93"/>
      <c r="BOF61" s="93"/>
      <c r="BOG61" s="1172"/>
      <c r="BOH61" s="4"/>
      <c r="BOI61" s="368"/>
      <c r="BOJ61" s="897"/>
      <c r="BOK61" s="93"/>
      <c r="BOL61" s="309"/>
      <c r="BOM61" s="93"/>
      <c r="BON61" s="93"/>
      <c r="BOO61" s="93"/>
      <c r="BOP61" s="93"/>
      <c r="BOQ61" s="1172"/>
      <c r="BOR61" s="4"/>
      <c r="BOS61" s="368"/>
      <c r="BOT61" s="897"/>
      <c r="BOU61" s="93"/>
      <c r="BOV61" s="309"/>
      <c r="BOW61" s="93"/>
      <c r="BOX61" s="93"/>
      <c r="BOY61" s="93"/>
      <c r="BOZ61" s="93"/>
      <c r="BPA61" s="1172"/>
      <c r="BPB61" s="4"/>
      <c r="BPC61" s="368"/>
      <c r="BPD61" s="897"/>
      <c r="BPE61" s="93"/>
      <c r="BPF61" s="309"/>
      <c r="BPG61" s="93"/>
      <c r="BPH61" s="93"/>
      <c r="BPI61" s="93"/>
      <c r="BPJ61" s="93"/>
      <c r="BPK61" s="1172"/>
      <c r="BPL61" s="4"/>
      <c r="BPM61" s="368"/>
      <c r="BPN61" s="897"/>
      <c r="BPO61" s="93"/>
      <c r="BPP61" s="309"/>
      <c r="BPQ61" s="93"/>
      <c r="BPR61" s="93"/>
      <c r="BPS61" s="93"/>
      <c r="BPT61" s="93"/>
      <c r="BPU61" s="1172"/>
      <c r="BPV61" s="4"/>
      <c r="BPW61" s="368"/>
      <c r="BPX61" s="897"/>
      <c r="BPY61" s="93"/>
      <c r="BPZ61" s="309"/>
      <c r="BQA61" s="93"/>
      <c r="BQB61" s="93"/>
      <c r="BQC61" s="93"/>
      <c r="BQD61" s="93"/>
      <c r="BQE61" s="1172"/>
      <c r="BQF61" s="4"/>
      <c r="BQG61" s="368"/>
      <c r="BQH61" s="897"/>
      <c r="BQI61" s="93"/>
      <c r="BQJ61" s="309"/>
      <c r="BQK61" s="93"/>
      <c r="BQL61" s="93"/>
      <c r="BQM61" s="93"/>
      <c r="BQN61" s="93"/>
      <c r="BQO61" s="1172"/>
      <c r="BQP61" s="4"/>
      <c r="BQQ61" s="368"/>
      <c r="BQR61" s="897"/>
      <c r="BQS61" s="93"/>
      <c r="BQT61" s="309"/>
      <c r="BQU61" s="93"/>
      <c r="BQV61" s="93"/>
      <c r="BQW61" s="93"/>
      <c r="BQX61" s="93"/>
      <c r="BQY61" s="1172"/>
      <c r="BQZ61" s="4"/>
      <c r="BRA61" s="368"/>
      <c r="BRB61" s="897"/>
      <c r="BRC61" s="93"/>
      <c r="BRD61" s="309"/>
      <c r="BRE61" s="93"/>
      <c r="BRF61" s="93"/>
      <c r="BRG61" s="93"/>
      <c r="BRH61" s="93"/>
      <c r="BRI61" s="1172"/>
      <c r="BRJ61" s="4"/>
      <c r="BRK61" s="368"/>
      <c r="BRL61" s="897"/>
      <c r="BRM61" s="93"/>
      <c r="BRN61" s="309"/>
      <c r="BRO61" s="93"/>
      <c r="BRP61" s="93"/>
      <c r="BRQ61" s="93"/>
      <c r="BRR61" s="93"/>
      <c r="BRS61" s="1172"/>
      <c r="BRT61" s="4"/>
      <c r="BRU61" s="368"/>
      <c r="BRV61" s="897"/>
      <c r="BRW61" s="93"/>
      <c r="BRX61" s="309"/>
      <c r="BRY61" s="93"/>
      <c r="BRZ61" s="93"/>
      <c r="BSA61" s="93"/>
      <c r="BSB61" s="93"/>
      <c r="BSC61" s="1172"/>
      <c r="BSD61" s="4"/>
      <c r="BSE61" s="368"/>
      <c r="BSF61" s="897"/>
      <c r="BSG61" s="93"/>
      <c r="BSH61" s="309"/>
      <c r="BSI61" s="93"/>
      <c r="BSJ61" s="93"/>
      <c r="BSK61" s="93"/>
      <c r="BSL61" s="93"/>
      <c r="BSM61" s="1172"/>
      <c r="BSN61" s="4"/>
      <c r="BSO61" s="368"/>
      <c r="BSP61" s="897"/>
      <c r="BSQ61" s="93"/>
      <c r="BSR61" s="309"/>
      <c r="BSS61" s="93"/>
      <c r="BST61" s="93"/>
      <c r="BSU61" s="93"/>
      <c r="BSV61" s="93"/>
      <c r="BSW61" s="1172"/>
      <c r="BSX61" s="4"/>
      <c r="BSY61" s="368"/>
      <c r="BSZ61" s="897"/>
      <c r="BTA61" s="93"/>
      <c r="BTB61" s="309"/>
      <c r="BTC61" s="93"/>
      <c r="BTD61" s="93"/>
      <c r="BTE61" s="93"/>
      <c r="BTF61" s="93"/>
      <c r="BTG61" s="1172"/>
      <c r="BTH61" s="4"/>
      <c r="BTI61" s="368"/>
      <c r="BTJ61" s="897"/>
      <c r="BTK61" s="93"/>
      <c r="BTL61" s="309"/>
      <c r="BTM61" s="93"/>
      <c r="BTN61" s="93"/>
      <c r="BTO61" s="93"/>
      <c r="BTP61" s="93"/>
      <c r="BTQ61" s="1172"/>
      <c r="BTR61" s="4"/>
      <c r="BTS61" s="368"/>
      <c r="BTT61" s="897"/>
      <c r="BTU61" s="93"/>
      <c r="BTV61" s="309"/>
      <c r="BTW61" s="93"/>
      <c r="BTX61" s="93"/>
      <c r="BTY61" s="93"/>
      <c r="BTZ61" s="93"/>
      <c r="BUA61" s="1172"/>
      <c r="BUB61" s="4"/>
      <c r="BUC61" s="368"/>
      <c r="BUD61" s="897"/>
      <c r="BUE61" s="93"/>
      <c r="BUF61" s="309"/>
      <c r="BUG61" s="93"/>
      <c r="BUH61" s="93"/>
      <c r="BUI61" s="93"/>
      <c r="BUJ61" s="93"/>
      <c r="BUK61" s="1172"/>
      <c r="BUL61" s="4"/>
      <c r="BUM61" s="368"/>
      <c r="BUN61" s="897"/>
      <c r="BUO61" s="93"/>
      <c r="BUP61" s="309"/>
      <c r="BUQ61" s="93"/>
      <c r="BUR61" s="93"/>
      <c r="BUS61" s="93"/>
      <c r="BUT61" s="93"/>
      <c r="BUU61" s="1172"/>
      <c r="BUV61" s="4"/>
      <c r="BUW61" s="368"/>
      <c r="BUX61" s="897"/>
      <c r="BUY61" s="93"/>
      <c r="BUZ61" s="309"/>
      <c r="BVA61" s="93"/>
      <c r="BVB61" s="93"/>
      <c r="BVC61" s="93"/>
      <c r="BVD61" s="93"/>
      <c r="BVE61" s="1172"/>
      <c r="BVF61" s="4"/>
      <c r="BVG61" s="368"/>
      <c r="BVH61" s="897"/>
      <c r="BVI61" s="93"/>
      <c r="BVJ61" s="309"/>
      <c r="BVK61" s="93"/>
      <c r="BVL61" s="93"/>
      <c r="BVM61" s="93"/>
      <c r="BVN61" s="93"/>
      <c r="BVO61" s="1172"/>
      <c r="BVP61" s="4"/>
      <c r="BVQ61" s="368"/>
      <c r="BVR61" s="897"/>
      <c r="BVS61" s="93"/>
      <c r="BVT61" s="309"/>
      <c r="BVU61" s="93"/>
      <c r="BVV61" s="93"/>
      <c r="BVW61" s="93"/>
      <c r="BVX61" s="93"/>
      <c r="BVY61" s="1172"/>
      <c r="BVZ61" s="4"/>
      <c r="BWA61" s="368"/>
      <c r="BWB61" s="897"/>
      <c r="BWC61" s="93"/>
      <c r="BWD61" s="309"/>
      <c r="BWE61" s="93"/>
      <c r="BWF61" s="93"/>
      <c r="BWG61" s="93"/>
      <c r="BWH61" s="93"/>
      <c r="BWI61" s="1172"/>
      <c r="BWJ61" s="4"/>
      <c r="BWK61" s="368"/>
      <c r="BWL61" s="897"/>
      <c r="BWM61" s="93"/>
      <c r="BWN61" s="309"/>
      <c r="BWO61" s="93"/>
      <c r="BWP61" s="93"/>
      <c r="BWQ61" s="93"/>
      <c r="BWR61" s="93"/>
      <c r="BWS61" s="1172"/>
      <c r="BWT61" s="4"/>
      <c r="BWU61" s="368"/>
      <c r="BWV61" s="897"/>
      <c r="BWW61" s="93"/>
      <c r="BWX61" s="309"/>
      <c r="BWY61" s="93"/>
      <c r="BWZ61" s="93"/>
      <c r="BXA61" s="93"/>
      <c r="BXB61" s="93"/>
      <c r="BXC61" s="1172"/>
      <c r="BXD61" s="4"/>
      <c r="BXE61" s="368"/>
      <c r="BXF61" s="897"/>
      <c r="BXG61" s="93"/>
      <c r="BXH61" s="309"/>
      <c r="BXI61" s="93"/>
      <c r="BXJ61" s="93"/>
      <c r="BXK61" s="93"/>
      <c r="BXL61" s="93"/>
      <c r="BXM61" s="1172"/>
      <c r="BXN61" s="4"/>
      <c r="BXO61" s="368"/>
      <c r="BXP61" s="897"/>
      <c r="BXQ61" s="93"/>
      <c r="BXR61" s="309"/>
      <c r="BXS61" s="93"/>
      <c r="BXT61" s="93"/>
      <c r="BXU61" s="93"/>
      <c r="BXV61" s="93"/>
      <c r="BXW61" s="1172"/>
      <c r="BXX61" s="4"/>
      <c r="BXY61" s="368"/>
      <c r="BXZ61" s="897"/>
      <c r="BYA61" s="93"/>
      <c r="BYB61" s="309"/>
      <c r="BYC61" s="93"/>
      <c r="BYD61" s="93"/>
      <c r="BYE61" s="93"/>
      <c r="BYF61" s="93"/>
      <c r="BYG61" s="1172"/>
      <c r="BYH61" s="4"/>
      <c r="BYI61" s="368"/>
      <c r="BYJ61" s="897"/>
      <c r="BYK61" s="93"/>
      <c r="BYL61" s="309"/>
      <c r="BYM61" s="93"/>
      <c r="BYN61" s="93"/>
      <c r="BYO61" s="93"/>
      <c r="BYP61" s="93"/>
      <c r="BYQ61" s="1172"/>
      <c r="BYR61" s="4"/>
      <c r="BYS61" s="368"/>
      <c r="BYT61" s="897"/>
      <c r="BYU61" s="93"/>
      <c r="BYV61" s="309"/>
      <c r="BYW61" s="93"/>
      <c r="BYX61" s="93"/>
      <c r="BYY61" s="93"/>
      <c r="BYZ61" s="93"/>
      <c r="BZA61" s="1172"/>
      <c r="BZB61" s="4"/>
      <c r="BZC61" s="368"/>
      <c r="BZD61" s="897"/>
      <c r="BZE61" s="93"/>
      <c r="BZF61" s="309"/>
      <c r="BZG61" s="93"/>
      <c r="BZH61" s="93"/>
      <c r="BZI61" s="93"/>
      <c r="BZJ61" s="93"/>
      <c r="BZK61" s="1172"/>
      <c r="BZL61" s="4"/>
      <c r="BZM61" s="368"/>
      <c r="BZN61" s="897"/>
      <c r="BZO61" s="93"/>
      <c r="BZP61" s="309"/>
      <c r="BZQ61" s="93"/>
      <c r="BZR61" s="93"/>
      <c r="BZS61" s="93"/>
      <c r="BZT61" s="93"/>
      <c r="BZU61" s="1172"/>
      <c r="BZV61" s="4"/>
      <c r="BZW61" s="368"/>
      <c r="BZX61" s="897"/>
      <c r="BZY61" s="93"/>
      <c r="BZZ61" s="309"/>
      <c r="CAA61" s="93"/>
      <c r="CAB61" s="93"/>
      <c r="CAC61" s="93"/>
      <c r="CAD61" s="93"/>
      <c r="CAE61" s="1172"/>
      <c r="CAF61" s="4"/>
      <c r="CAG61" s="368"/>
      <c r="CAH61" s="897"/>
      <c r="CAI61" s="93"/>
      <c r="CAJ61" s="309"/>
      <c r="CAK61" s="93"/>
      <c r="CAL61" s="93"/>
      <c r="CAM61" s="93"/>
      <c r="CAN61" s="93"/>
      <c r="CAO61" s="1172"/>
      <c r="CAP61" s="4"/>
      <c r="CAQ61" s="368"/>
      <c r="CAR61" s="897"/>
      <c r="CAS61" s="93"/>
      <c r="CAT61" s="309"/>
      <c r="CAU61" s="93"/>
      <c r="CAV61" s="93"/>
      <c r="CAW61" s="93"/>
      <c r="CAX61" s="93"/>
      <c r="CAY61" s="1172"/>
      <c r="CAZ61" s="4"/>
      <c r="CBA61" s="368"/>
      <c r="CBB61" s="897"/>
      <c r="CBC61" s="93"/>
      <c r="CBD61" s="309"/>
      <c r="CBE61" s="93"/>
      <c r="CBF61" s="93"/>
      <c r="CBG61" s="93"/>
      <c r="CBH61" s="93"/>
      <c r="CBI61" s="1172"/>
      <c r="CBJ61" s="4"/>
      <c r="CBK61" s="368"/>
      <c r="CBL61" s="897"/>
      <c r="CBM61" s="93"/>
      <c r="CBN61" s="309"/>
      <c r="CBO61" s="93"/>
      <c r="CBP61" s="93"/>
      <c r="CBQ61" s="93"/>
      <c r="CBR61" s="93"/>
      <c r="CBS61" s="1172"/>
      <c r="CBT61" s="4"/>
      <c r="CBU61" s="368"/>
      <c r="CBV61" s="897"/>
      <c r="CBW61" s="93"/>
      <c r="CBX61" s="309"/>
      <c r="CBY61" s="93"/>
      <c r="CBZ61" s="93"/>
      <c r="CCA61" s="93"/>
      <c r="CCB61" s="93"/>
      <c r="CCC61" s="1172"/>
      <c r="CCD61" s="4"/>
      <c r="CCE61" s="368"/>
      <c r="CCF61" s="897"/>
      <c r="CCG61" s="93"/>
      <c r="CCH61" s="309"/>
      <c r="CCI61" s="93"/>
      <c r="CCJ61" s="93"/>
      <c r="CCK61" s="93"/>
      <c r="CCL61" s="93"/>
      <c r="CCM61" s="1172"/>
      <c r="CCN61" s="4"/>
      <c r="CCO61" s="368"/>
      <c r="CCP61" s="897"/>
      <c r="CCQ61" s="93"/>
      <c r="CCR61" s="309"/>
      <c r="CCS61" s="93"/>
      <c r="CCT61" s="93"/>
      <c r="CCU61" s="93"/>
      <c r="CCV61" s="93"/>
      <c r="CCW61" s="1172"/>
      <c r="CCX61" s="4"/>
      <c r="CCY61" s="368"/>
      <c r="CCZ61" s="897"/>
      <c r="CDA61" s="93"/>
      <c r="CDB61" s="309"/>
      <c r="CDC61" s="93"/>
      <c r="CDD61" s="93"/>
      <c r="CDE61" s="93"/>
      <c r="CDF61" s="93"/>
      <c r="CDG61" s="1172"/>
      <c r="CDH61" s="4"/>
      <c r="CDI61" s="368"/>
      <c r="CDJ61" s="897"/>
      <c r="CDK61" s="93"/>
      <c r="CDL61" s="309"/>
      <c r="CDM61" s="93"/>
      <c r="CDN61" s="93"/>
      <c r="CDO61" s="93"/>
      <c r="CDP61" s="93"/>
      <c r="CDQ61" s="1172"/>
      <c r="CDR61" s="4"/>
      <c r="CDS61" s="368"/>
      <c r="CDT61" s="897"/>
      <c r="CDU61" s="93"/>
      <c r="CDV61" s="309"/>
      <c r="CDW61" s="93"/>
      <c r="CDX61" s="93"/>
      <c r="CDY61" s="93"/>
      <c r="CDZ61" s="93"/>
      <c r="CEA61" s="1172"/>
      <c r="CEB61" s="4"/>
      <c r="CEC61" s="368"/>
      <c r="CED61" s="897"/>
      <c r="CEE61" s="93"/>
      <c r="CEF61" s="309"/>
      <c r="CEG61" s="93"/>
      <c r="CEH61" s="93"/>
      <c r="CEI61" s="93"/>
      <c r="CEJ61" s="93"/>
      <c r="CEK61" s="1172"/>
      <c r="CEL61" s="4"/>
      <c r="CEM61" s="368"/>
      <c r="CEN61" s="897"/>
      <c r="CEO61" s="93"/>
      <c r="CEP61" s="309"/>
      <c r="CEQ61" s="93"/>
      <c r="CER61" s="93"/>
      <c r="CES61" s="93"/>
      <c r="CET61" s="93"/>
      <c r="CEU61" s="1172"/>
      <c r="CEV61" s="4"/>
      <c r="CEW61" s="368"/>
      <c r="CEX61" s="897"/>
      <c r="CEY61" s="93"/>
      <c r="CEZ61" s="309"/>
      <c r="CFA61" s="93"/>
      <c r="CFB61" s="93"/>
      <c r="CFC61" s="93"/>
      <c r="CFD61" s="93"/>
      <c r="CFE61" s="1172"/>
      <c r="CFF61" s="4"/>
      <c r="CFG61" s="368"/>
      <c r="CFH61" s="897"/>
      <c r="CFI61" s="93"/>
      <c r="CFJ61" s="309"/>
      <c r="CFK61" s="93"/>
      <c r="CFL61" s="93"/>
      <c r="CFM61" s="93"/>
      <c r="CFN61" s="93"/>
      <c r="CFO61" s="1172"/>
      <c r="CFP61" s="4"/>
      <c r="CFQ61" s="368"/>
      <c r="CFR61" s="897"/>
      <c r="CFS61" s="93"/>
      <c r="CFT61" s="309"/>
      <c r="CFU61" s="93"/>
      <c r="CFV61" s="93"/>
      <c r="CFW61" s="93"/>
      <c r="CFX61" s="93"/>
      <c r="CFY61" s="1172"/>
      <c r="CFZ61" s="4"/>
      <c r="CGA61" s="368"/>
      <c r="CGB61" s="897"/>
      <c r="CGC61" s="93"/>
      <c r="CGD61" s="309"/>
      <c r="CGE61" s="93"/>
      <c r="CGF61" s="93"/>
      <c r="CGG61" s="93"/>
      <c r="CGH61" s="93"/>
      <c r="CGI61" s="1172"/>
      <c r="CGJ61" s="4"/>
      <c r="CGK61" s="368"/>
      <c r="CGL61" s="897"/>
      <c r="CGM61" s="93"/>
      <c r="CGN61" s="309"/>
      <c r="CGO61" s="93"/>
      <c r="CGP61" s="93"/>
      <c r="CGQ61" s="93"/>
      <c r="CGR61" s="93"/>
      <c r="CGS61" s="1172"/>
      <c r="CGT61" s="4"/>
      <c r="CGU61" s="368"/>
      <c r="CGV61" s="897"/>
      <c r="CGW61" s="93"/>
      <c r="CGX61" s="309"/>
      <c r="CGY61" s="93"/>
      <c r="CGZ61" s="93"/>
      <c r="CHA61" s="93"/>
      <c r="CHB61" s="93"/>
      <c r="CHC61" s="1172"/>
      <c r="CHD61" s="4"/>
      <c r="CHE61" s="368"/>
      <c r="CHF61" s="897"/>
      <c r="CHG61" s="93"/>
      <c r="CHH61" s="309"/>
      <c r="CHI61" s="93"/>
      <c r="CHJ61" s="93"/>
      <c r="CHK61" s="93"/>
      <c r="CHL61" s="93"/>
      <c r="CHM61" s="1172"/>
      <c r="CHN61" s="4"/>
      <c r="CHO61" s="368"/>
      <c r="CHP61" s="897"/>
      <c r="CHQ61" s="93"/>
      <c r="CHR61" s="309"/>
      <c r="CHS61" s="93"/>
      <c r="CHT61" s="93"/>
      <c r="CHU61" s="93"/>
      <c r="CHV61" s="93"/>
      <c r="CHW61" s="1172"/>
      <c r="CHX61" s="4"/>
      <c r="CHY61" s="368"/>
      <c r="CHZ61" s="897"/>
      <c r="CIA61" s="93"/>
      <c r="CIB61" s="309"/>
      <c r="CIC61" s="93"/>
      <c r="CID61" s="93"/>
      <c r="CIE61" s="93"/>
      <c r="CIF61" s="93"/>
      <c r="CIG61" s="1172"/>
      <c r="CIH61" s="4"/>
      <c r="CII61" s="368"/>
      <c r="CIJ61" s="897"/>
      <c r="CIK61" s="93"/>
      <c r="CIL61" s="309"/>
      <c r="CIM61" s="93"/>
      <c r="CIN61" s="93"/>
      <c r="CIO61" s="93"/>
      <c r="CIP61" s="93"/>
      <c r="CIQ61" s="1172"/>
      <c r="CIR61" s="4"/>
      <c r="CIS61" s="368"/>
      <c r="CIT61" s="897"/>
      <c r="CIU61" s="93"/>
      <c r="CIV61" s="309"/>
      <c r="CIW61" s="93"/>
      <c r="CIX61" s="93"/>
      <c r="CIY61" s="93"/>
      <c r="CIZ61" s="93"/>
      <c r="CJA61" s="1172"/>
      <c r="CJB61" s="4"/>
      <c r="CJC61" s="368"/>
      <c r="CJD61" s="897"/>
      <c r="CJE61" s="93"/>
      <c r="CJF61" s="309"/>
      <c r="CJG61" s="93"/>
      <c r="CJH61" s="93"/>
      <c r="CJI61" s="93"/>
      <c r="CJJ61" s="93"/>
      <c r="CJK61" s="1172"/>
      <c r="CJL61" s="4"/>
      <c r="CJM61" s="368"/>
      <c r="CJN61" s="897"/>
      <c r="CJO61" s="93"/>
      <c r="CJP61" s="309"/>
      <c r="CJQ61" s="93"/>
      <c r="CJR61" s="93"/>
      <c r="CJS61" s="93"/>
      <c r="CJT61" s="93"/>
      <c r="CJU61" s="1172"/>
      <c r="CJV61" s="4"/>
      <c r="CJW61" s="368"/>
      <c r="CJX61" s="897"/>
      <c r="CJY61" s="93"/>
      <c r="CJZ61" s="309"/>
      <c r="CKA61" s="93"/>
      <c r="CKB61" s="93"/>
      <c r="CKC61" s="93"/>
      <c r="CKD61" s="93"/>
      <c r="CKE61" s="1172"/>
      <c r="CKF61" s="4"/>
      <c r="CKG61" s="368"/>
      <c r="CKH61" s="897"/>
      <c r="CKI61" s="93"/>
      <c r="CKJ61" s="309"/>
      <c r="CKK61" s="93"/>
      <c r="CKL61" s="93"/>
      <c r="CKM61" s="93"/>
      <c r="CKN61" s="93"/>
      <c r="CKO61" s="1172"/>
      <c r="CKP61" s="4"/>
      <c r="CKQ61" s="368"/>
      <c r="CKR61" s="897"/>
      <c r="CKS61" s="93"/>
      <c r="CKT61" s="309"/>
      <c r="CKU61" s="93"/>
      <c r="CKV61" s="93"/>
      <c r="CKW61" s="93"/>
      <c r="CKX61" s="93"/>
      <c r="CKY61" s="1172"/>
      <c r="CKZ61" s="4"/>
      <c r="CLA61" s="368"/>
      <c r="CLB61" s="897"/>
      <c r="CLC61" s="93"/>
      <c r="CLD61" s="309"/>
      <c r="CLE61" s="93"/>
      <c r="CLF61" s="93"/>
      <c r="CLG61" s="93"/>
      <c r="CLH61" s="93"/>
      <c r="CLI61" s="1172"/>
      <c r="CLJ61" s="4"/>
      <c r="CLK61" s="368"/>
      <c r="CLL61" s="897"/>
      <c r="CLM61" s="93"/>
      <c r="CLN61" s="309"/>
      <c r="CLO61" s="93"/>
      <c r="CLP61" s="93"/>
      <c r="CLQ61" s="93"/>
      <c r="CLR61" s="93"/>
      <c r="CLS61" s="1172"/>
      <c r="CLT61" s="4"/>
      <c r="CLU61" s="368"/>
      <c r="CLV61" s="897"/>
      <c r="CLW61" s="93"/>
      <c r="CLX61" s="309"/>
      <c r="CLY61" s="93"/>
      <c r="CLZ61" s="93"/>
      <c r="CMA61" s="93"/>
      <c r="CMB61" s="93"/>
      <c r="CMC61" s="1172"/>
      <c r="CMD61" s="4"/>
      <c r="CME61" s="368"/>
      <c r="CMF61" s="897"/>
      <c r="CMG61" s="93"/>
      <c r="CMH61" s="309"/>
      <c r="CMI61" s="93"/>
      <c r="CMJ61" s="93"/>
      <c r="CMK61" s="93"/>
      <c r="CML61" s="93"/>
      <c r="CMM61" s="1172"/>
      <c r="CMN61" s="4"/>
      <c r="CMO61" s="368"/>
      <c r="CMP61" s="897"/>
      <c r="CMQ61" s="93"/>
      <c r="CMR61" s="309"/>
      <c r="CMS61" s="93"/>
      <c r="CMT61" s="93"/>
      <c r="CMU61" s="93"/>
      <c r="CMV61" s="93"/>
      <c r="CMW61" s="1172"/>
      <c r="CMX61" s="4"/>
      <c r="CMY61" s="368"/>
      <c r="CMZ61" s="897"/>
      <c r="CNA61" s="93"/>
      <c r="CNB61" s="309"/>
      <c r="CNC61" s="93"/>
      <c r="CND61" s="93"/>
      <c r="CNE61" s="93"/>
      <c r="CNF61" s="93"/>
      <c r="CNG61" s="1172"/>
      <c r="CNH61" s="4"/>
      <c r="CNI61" s="368"/>
      <c r="CNJ61" s="897"/>
      <c r="CNK61" s="93"/>
      <c r="CNL61" s="309"/>
      <c r="CNM61" s="93"/>
      <c r="CNN61" s="93"/>
      <c r="CNO61" s="93"/>
      <c r="CNP61" s="93"/>
      <c r="CNQ61" s="1172"/>
      <c r="CNR61" s="4"/>
      <c r="CNS61" s="368"/>
      <c r="CNT61" s="897"/>
      <c r="CNU61" s="93"/>
      <c r="CNV61" s="309"/>
      <c r="CNW61" s="93"/>
      <c r="CNX61" s="93"/>
      <c r="CNY61" s="93"/>
      <c r="CNZ61" s="93"/>
      <c r="COA61" s="1172"/>
      <c r="COB61" s="4"/>
      <c r="COC61" s="368"/>
      <c r="COD61" s="897"/>
      <c r="COE61" s="93"/>
      <c r="COF61" s="309"/>
      <c r="COG61" s="93"/>
      <c r="COH61" s="93"/>
      <c r="COI61" s="93"/>
      <c r="COJ61" s="93"/>
      <c r="COK61" s="1172"/>
      <c r="COL61" s="4"/>
      <c r="COM61" s="368"/>
      <c r="CON61" s="897"/>
      <c r="COO61" s="93"/>
      <c r="COP61" s="309"/>
      <c r="COQ61" s="93"/>
      <c r="COR61" s="93"/>
      <c r="COS61" s="93"/>
      <c r="COT61" s="93"/>
      <c r="COU61" s="1172"/>
      <c r="COV61" s="4"/>
      <c r="COW61" s="368"/>
      <c r="COX61" s="897"/>
      <c r="COY61" s="93"/>
      <c r="COZ61" s="309"/>
      <c r="CPA61" s="93"/>
      <c r="CPB61" s="93"/>
      <c r="CPC61" s="93"/>
      <c r="CPD61" s="93"/>
      <c r="CPE61" s="1172"/>
      <c r="CPF61" s="4"/>
      <c r="CPG61" s="368"/>
      <c r="CPH61" s="897"/>
      <c r="CPI61" s="93"/>
      <c r="CPJ61" s="309"/>
      <c r="CPK61" s="93"/>
      <c r="CPL61" s="93"/>
      <c r="CPM61" s="93"/>
      <c r="CPN61" s="93"/>
      <c r="CPO61" s="1172"/>
      <c r="CPP61" s="4"/>
      <c r="CPQ61" s="368"/>
      <c r="CPR61" s="897"/>
      <c r="CPS61" s="93"/>
      <c r="CPT61" s="309"/>
      <c r="CPU61" s="93"/>
      <c r="CPV61" s="93"/>
      <c r="CPW61" s="93"/>
      <c r="CPX61" s="93"/>
      <c r="CPY61" s="1172"/>
      <c r="CPZ61" s="4"/>
      <c r="CQA61" s="368"/>
      <c r="CQB61" s="897"/>
      <c r="CQC61" s="93"/>
      <c r="CQD61" s="309"/>
      <c r="CQE61" s="93"/>
      <c r="CQF61" s="93"/>
      <c r="CQG61" s="93"/>
      <c r="CQH61" s="93"/>
      <c r="CQI61" s="1172"/>
      <c r="CQJ61" s="4"/>
      <c r="CQK61" s="368"/>
      <c r="CQL61" s="897"/>
      <c r="CQM61" s="93"/>
      <c r="CQN61" s="309"/>
      <c r="CQO61" s="93"/>
      <c r="CQP61" s="93"/>
      <c r="CQQ61" s="93"/>
      <c r="CQR61" s="93"/>
      <c r="CQS61" s="1172"/>
      <c r="CQT61" s="4"/>
      <c r="CQU61" s="368"/>
      <c r="CQV61" s="897"/>
      <c r="CQW61" s="93"/>
      <c r="CQX61" s="309"/>
      <c r="CQY61" s="93"/>
      <c r="CQZ61" s="93"/>
      <c r="CRA61" s="93"/>
      <c r="CRB61" s="93"/>
      <c r="CRC61" s="1172"/>
      <c r="CRD61" s="4"/>
      <c r="CRE61" s="368"/>
      <c r="CRF61" s="897"/>
      <c r="CRG61" s="93"/>
      <c r="CRH61" s="309"/>
      <c r="CRI61" s="93"/>
      <c r="CRJ61" s="93"/>
      <c r="CRK61" s="93"/>
      <c r="CRL61" s="93"/>
      <c r="CRM61" s="1172"/>
      <c r="CRN61" s="4"/>
      <c r="CRO61" s="368"/>
      <c r="CRP61" s="897"/>
      <c r="CRQ61" s="93"/>
      <c r="CRR61" s="309"/>
      <c r="CRS61" s="93"/>
      <c r="CRT61" s="93"/>
      <c r="CRU61" s="93"/>
      <c r="CRV61" s="93"/>
      <c r="CRW61" s="1172"/>
      <c r="CRX61" s="4"/>
      <c r="CRY61" s="368"/>
      <c r="CRZ61" s="897"/>
      <c r="CSA61" s="93"/>
      <c r="CSB61" s="309"/>
      <c r="CSC61" s="93"/>
      <c r="CSD61" s="93"/>
      <c r="CSE61" s="93"/>
      <c r="CSF61" s="93"/>
      <c r="CSG61" s="1172"/>
      <c r="CSH61" s="4"/>
      <c r="CSI61" s="368"/>
      <c r="CSJ61" s="897"/>
      <c r="CSK61" s="93"/>
      <c r="CSL61" s="309"/>
      <c r="CSM61" s="93"/>
      <c r="CSN61" s="93"/>
      <c r="CSO61" s="93"/>
      <c r="CSP61" s="93"/>
      <c r="CSQ61" s="1172"/>
      <c r="CSR61" s="4"/>
      <c r="CSS61" s="368"/>
      <c r="CST61" s="897"/>
      <c r="CSU61" s="93"/>
      <c r="CSV61" s="309"/>
      <c r="CSW61" s="93"/>
      <c r="CSX61" s="93"/>
      <c r="CSY61" s="93"/>
      <c r="CSZ61" s="93"/>
      <c r="CTA61" s="1172"/>
      <c r="CTB61" s="4"/>
      <c r="CTC61" s="368"/>
      <c r="CTD61" s="897"/>
      <c r="CTE61" s="93"/>
      <c r="CTF61" s="309"/>
      <c r="CTG61" s="93"/>
      <c r="CTH61" s="93"/>
      <c r="CTI61" s="93"/>
      <c r="CTJ61" s="93"/>
      <c r="CTK61" s="1172"/>
      <c r="CTL61" s="4"/>
      <c r="CTM61" s="368"/>
      <c r="CTN61" s="897"/>
      <c r="CTO61" s="93"/>
      <c r="CTP61" s="309"/>
      <c r="CTQ61" s="93"/>
      <c r="CTR61" s="93"/>
      <c r="CTS61" s="93"/>
      <c r="CTT61" s="93"/>
      <c r="CTU61" s="1172"/>
      <c r="CTV61" s="4"/>
      <c r="CTW61" s="368"/>
      <c r="CTX61" s="897"/>
      <c r="CTY61" s="93"/>
      <c r="CTZ61" s="309"/>
      <c r="CUA61" s="93"/>
      <c r="CUB61" s="93"/>
      <c r="CUC61" s="93"/>
      <c r="CUD61" s="93"/>
      <c r="CUE61" s="1172"/>
      <c r="CUF61" s="4"/>
      <c r="CUG61" s="368"/>
      <c r="CUH61" s="897"/>
      <c r="CUI61" s="93"/>
      <c r="CUJ61" s="309"/>
      <c r="CUK61" s="93"/>
      <c r="CUL61" s="93"/>
      <c r="CUM61" s="93"/>
      <c r="CUN61" s="93"/>
      <c r="CUO61" s="1172"/>
      <c r="CUP61" s="4"/>
      <c r="CUQ61" s="368"/>
      <c r="CUR61" s="897"/>
      <c r="CUS61" s="93"/>
      <c r="CUT61" s="309"/>
      <c r="CUU61" s="93"/>
      <c r="CUV61" s="93"/>
      <c r="CUW61" s="93"/>
      <c r="CUX61" s="93"/>
      <c r="CUY61" s="1172"/>
      <c r="CUZ61" s="4"/>
      <c r="CVA61" s="368"/>
      <c r="CVB61" s="897"/>
      <c r="CVC61" s="93"/>
      <c r="CVD61" s="309"/>
      <c r="CVE61" s="93"/>
      <c r="CVF61" s="93"/>
      <c r="CVG61" s="93"/>
      <c r="CVH61" s="93"/>
      <c r="CVI61" s="1172"/>
      <c r="CVJ61" s="4"/>
      <c r="CVK61" s="368"/>
      <c r="CVL61" s="897"/>
      <c r="CVM61" s="93"/>
      <c r="CVN61" s="309"/>
      <c r="CVO61" s="93"/>
      <c r="CVP61" s="93"/>
      <c r="CVQ61" s="93"/>
      <c r="CVR61" s="93"/>
      <c r="CVS61" s="1172"/>
      <c r="CVT61" s="4"/>
      <c r="CVU61" s="368"/>
      <c r="CVV61" s="897"/>
      <c r="CVW61" s="93"/>
      <c r="CVX61" s="309"/>
      <c r="CVY61" s="93"/>
      <c r="CVZ61" s="93"/>
      <c r="CWA61" s="93"/>
      <c r="CWB61" s="93"/>
      <c r="CWC61" s="1172"/>
      <c r="CWD61" s="4"/>
      <c r="CWE61" s="368"/>
      <c r="CWF61" s="897"/>
      <c r="CWG61" s="93"/>
      <c r="CWH61" s="309"/>
      <c r="CWI61" s="93"/>
      <c r="CWJ61" s="93"/>
      <c r="CWK61" s="93"/>
      <c r="CWL61" s="93"/>
      <c r="CWM61" s="1172"/>
      <c r="CWN61" s="4"/>
      <c r="CWO61" s="368"/>
      <c r="CWP61" s="897"/>
      <c r="CWQ61" s="93"/>
      <c r="CWR61" s="309"/>
      <c r="CWS61" s="93"/>
      <c r="CWT61" s="93"/>
      <c r="CWU61" s="93"/>
      <c r="CWV61" s="93"/>
      <c r="CWW61" s="1172"/>
      <c r="CWX61" s="4"/>
      <c r="CWY61" s="368"/>
      <c r="CWZ61" s="897"/>
      <c r="CXA61" s="93"/>
      <c r="CXB61" s="309"/>
      <c r="CXC61" s="93"/>
      <c r="CXD61" s="93"/>
      <c r="CXE61" s="93"/>
      <c r="CXF61" s="93"/>
      <c r="CXG61" s="1172"/>
      <c r="CXH61" s="4"/>
      <c r="CXI61" s="368"/>
      <c r="CXJ61" s="897"/>
      <c r="CXK61" s="93"/>
      <c r="CXL61" s="309"/>
      <c r="CXM61" s="93"/>
      <c r="CXN61" s="93"/>
      <c r="CXO61" s="93"/>
      <c r="CXP61" s="93"/>
      <c r="CXQ61" s="1172"/>
      <c r="CXR61" s="4"/>
      <c r="CXS61" s="368"/>
      <c r="CXT61" s="897"/>
      <c r="CXU61" s="93"/>
      <c r="CXV61" s="309"/>
      <c r="CXW61" s="93"/>
      <c r="CXX61" s="93"/>
      <c r="CXY61" s="93"/>
      <c r="CXZ61" s="93"/>
      <c r="CYA61" s="1172"/>
      <c r="CYB61" s="4"/>
      <c r="CYC61" s="368"/>
      <c r="CYD61" s="897"/>
      <c r="CYE61" s="93"/>
      <c r="CYF61" s="309"/>
      <c r="CYG61" s="93"/>
      <c r="CYH61" s="93"/>
      <c r="CYI61" s="93"/>
      <c r="CYJ61" s="93"/>
      <c r="CYK61" s="1172"/>
      <c r="CYL61" s="4"/>
      <c r="CYM61" s="368"/>
      <c r="CYN61" s="897"/>
      <c r="CYO61" s="93"/>
      <c r="CYP61" s="309"/>
      <c r="CYQ61" s="93"/>
      <c r="CYR61" s="93"/>
      <c r="CYS61" s="93"/>
      <c r="CYT61" s="93"/>
      <c r="CYU61" s="1172"/>
      <c r="CYV61" s="4"/>
      <c r="CYW61" s="368"/>
      <c r="CYX61" s="897"/>
      <c r="CYY61" s="93"/>
      <c r="CYZ61" s="309"/>
      <c r="CZA61" s="93"/>
      <c r="CZB61" s="93"/>
      <c r="CZC61" s="93"/>
      <c r="CZD61" s="93"/>
      <c r="CZE61" s="1172"/>
      <c r="CZF61" s="4"/>
      <c r="CZG61" s="368"/>
      <c r="CZH61" s="897"/>
      <c r="CZI61" s="93"/>
      <c r="CZJ61" s="309"/>
      <c r="CZK61" s="93"/>
      <c r="CZL61" s="93"/>
      <c r="CZM61" s="93"/>
      <c r="CZN61" s="93"/>
      <c r="CZO61" s="1172"/>
      <c r="CZP61" s="4"/>
      <c r="CZQ61" s="368"/>
      <c r="CZR61" s="897"/>
      <c r="CZS61" s="93"/>
      <c r="CZT61" s="309"/>
      <c r="CZU61" s="93"/>
      <c r="CZV61" s="93"/>
      <c r="CZW61" s="93"/>
      <c r="CZX61" s="93"/>
      <c r="CZY61" s="1172"/>
      <c r="CZZ61" s="4"/>
      <c r="DAA61" s="368"/>
      <c r="DAB61" s="897"/>
      <c r="DAC61" s="93"/>
      <c r="DAD61" s="309"/>
      <c r="DAE61" s="93"/>
      <c r="DAF61" s="93"/>
      <c r="DAG61" s="93"/>
      <c r="DAH61" s="93"/>
      <c r="DAI61" s="1172"/>
      <c r="DAJ61" s="4"/>
      <c r="DAK61" s="368"/>
      <c r="DAL61" s="897"/>
      <c r="DAM61" s="93"/>
      <c r="DAN61" s="309"/>
      <c r="DAO61" s="93"/>
      <c r="DAP61" s="93"/>
      <c r="DAQ61" s="93"/>
      <c r="DAR61" s="93"/>
      <c r="DAS61" s="1172"/>
      <c r="DAT61" s="4"/>
      <c r="DAU61" s="368"/>
      <c r="DAV61" s="897"/>
      <c r="DAW61" s="93"/>
      <c r="DAX61" s="309"/>
      <c r="DAY61" s="93"/>
      <c r="DAZ61" s="93"/>
      <c r="DBA61" s="93"/>
      <c r="DBB61" s="93"/>
      <c r="DBC61" s="1172"/>
      <c r="DBD61" s="4"/>
      <c r="DBE61" s="368"/>
      <c r="DBF61" s="897"/>
      <c r="DBG61" s="93"/>
      <c r="DBH61" s="309"/>
      <c r="DBI61" s="93"/>
      <c r="DBJ61" s="93"/>
      <c r="DBK61" s="93"/>
      <c r="DBL61" s="93"/>
      <c r="DBM61" s="1172"/>
      <c r="DBN61" s="4"/>
      <c r="DBO61" s="368"/>
      <c r="DBP61" s="897"/>
      <c r="DBQ61" s="93"/>
      <c r="DBR61" s="309"/>
      <c r="DBS61" s="93"/>
      <c r="DBT61" s="93"/>
      <c r="DBU61" s="93"/>
      <c r="DBV61" s="93"/>
      <c r="DBW61" s="1172"/>
      <c r="DBX61" s="4"/>
      <c r="DBY61" s="368"/>
      <c r="DBZ61" s="897"/>
      <c r="DCA61" s="93"/>
      <c r="DCB61" s="309"/>
      <c r="DCC61" s="93"/>
      <c r="DCD61" s="93"/>
      <c r="DCE61" s="93"/>
      <c r="DCF61" s="93"/>
      <c r="DCG61" s="1172"/>
      <c r="DCH61" s="4"/>
      <c r="DCI61" s="368"/>
      <c r="DCJ61" s="897"/>
      <c r="DCK61" s="93"/>
      <c r="DCL61" s="309"/>
      <c r="DCM61" s="93"/>
      <c r="DCN61" s="93"/>
      <c r="DCO61" s="93"/>
      <c r="DCP61" s="93"/>
      <c r="DCQ61" s="1172"/>
      <c r="DCR61" s="4"/>
      <c r="DCS61" s="368"/>
      <c r="DCT61" s="897"/>
      <c r="DCU61" s="93"/>
      <c r="DCV61" s="309"/>
      <c r="DCW61" s="93"/>
      <c r="DCX61" s="93"/>
      <c r="DCY61" s="93"/>
      <c r="DCZ61" s="93"/>
      <c r="DDA61" s="1172"/>
      <c r="DDB61" s="4"/>
      <c r="DDC61" s="368"/>
      <c r="DDD61" s="897"/>
      <c r="DDE61" s="93"/>
      <c r="DDF61" s="309"/>
      <c r="DDG61" s="93"/>
      <c r="DDH61" s="93"/>
      <c r="DDI61" s="93"/>
      <c r="DDJ61" s="93"/>
      <c r="DDK61" s="1172"/>
      <c r="DDL61" s="4"/>
      <c r="DDM61" s="368"/>
      <c r="DDN61" s="897"/>
      <c r="DDO61" s="93"/>
      <c r="DDP61" s="309"/>
      <c r="DDQ61" s="93"/>
      <c r="DDR61" s="93"/>
      <c r="DDS61" s="93"/>
      <c r="DDT61" s="93"/>
      <c r="DDU61" s="1172"/>
      <c r="DDV61" s="4"/>
      <c r="DDW61" s="368"/>
      <c r="DDX61" s="897"/>
      <c r="DDY61" s="93"/>
      <c r="DDZ61" s="309"/>
      <c r="DEA61" s="93"/>
      <c r="DEB61" s="93"/>
      <c r="DEC61" s="93"/>
      <c r="DED61" s="93"/>
      <c r="DEE61" s="1172"/>
      <c r="DEF61" s="4"/>
      <c r="DEG61" s="368"/>
      <c r="DEH61" s="897"/>
      <c r="DEI61" s="93"/>
      <c r="DEJ61" s="309"/>
      <c r="DEK61" s="93"/>
      <c r="DEL61" s="93"/>
      <c r="DEM61" s="93"/>
      <c r="DEN61" s="93"/>
      <c r="DEO61" s="1172"/>
      <c r="DEP61" s="4"/>
      <c r="DEQ61" s="368"/>
      <c r="DER61" s="897"/>
      <c r="DES61" s="93"/>
      <c r="DET61" s="309"/>
      <c r="DEU61" s="93"/>
      <c r="DEV61" s="93"/>
      <c r="DEW61" s="93"/>
      <c r="DEX61" s="93"/>
      <c r="DEY61" s="1172"/>
      <c r="DEZ61" s="4"/>
      <c r="DFA61" s="368"/>
      <c r="DFB61" s="897"/>
      <c r="DFC61" s="93"/>
      <c r="DFD61" s="309"/>
      <c r="DFE61" s="93"/>
      <c r="DFF61" s="93"/>
      <c r="DFG61" s="93"/>
      <c r="DFH61" s="93"/>
      <c r="DFI61" s="1172"/>
      <c r="DFJ61" s="4"/>
      <c r="DFK61" s="368"/>
      <c r="DFL61" s="897"/>
      <c r="DFM61" s="93"/>
      <c r="DFN61" s="309"/>
      <c r="DFO61" s="93"/>
      <c r="DFP61" s="93"/>
      <c r="DFQ61" s="93"/>
      <c r="DFR61" s="93"/>
      <c r="DFS61" s="1172"/>
      <c r="DFT61" s="4"/>
      <c r="DFU61" s="368"/>
      <c r="DFV61" s="897"/>
      <c r="DFW61" s="93"/>
      <c r="DFX61" s="309"/>
      <c r="DFY61" s="93"/>
      <c r="DFZ61" s="93"/>
      <c r="DGA61" s="93"/>
      <c r="DGB61" s="93"/>
      <c r="DGC61" s="1172"/>
      <c r="DGD61" s="4"/>
      <c r="DGE61" s="368"/>
      <c r="DGF61" s="897"/>
      <c r="DGG61" s="93"/>
      <c r="DGH61" s="309"/>
      <c r="DGI61" s="93"/>
      <c r="DGJ61" s="93"/>
      <c r="DGK61" s="93"/>
      <c r="DGL61" s="93"/>
      <c r="DGM61" s="1172"/>
      <c r="DGN61" s="4"/>
      <c r="DGO61" s="368"/>
      <c r="DGP61" s="897"/>
      <c r="DGQ61" s="93"/>
      <c r="DGR61" s="309"/>
      <c r="DGS61" s="93"/>
      <c r="DGT61" s="93"/>
      <c r="DGU61" s="93"/>
      <c r="DGV61" s="93"/>
      <c r="DGW61" s="1172"/>
      <c r="DGX61" s="4"/>
      <c r="DGY61" s="368"/>
      <c r="DGZ61" s="897"/>
      <c r="DHA61" s="93"/>
      <c r="DHB61" s="309"/>
      <c r="DHC61" s="93"/>
      <c r="DHD61" s="93"/>
      <c r="DHE61" s="93"/>
      <c r="DHF61" s="93"/>
      <c r="DHG61" s="1172"/>
      <c r="DHH61" s="4"/>
      <c r="DHI61" s="368"/>
      <c r="DHJ61" s="897"/>
      <c r="DHK61" s="93"/>
      <c r="DHL61" s="309"/>
      <c r="DHM61" s="93"/>
      <c r="DHN61" s="93"/>
      <c r="DHO61" s="93"/>
      <c r="DHP61" s="93"/>
      <c r="DHQ61" s="1172"/>
      <c r="DHR61" s="4"/>
      <c r="DHS61" s="368"/>
      <c r="DHT61" s="897"/>
      <c r="DHU61" s="93"/>
      <c r="DHV61" s="309"/>
      <c r="DHW61" s="93"/>
      <c r="DHX61" s="93"/>
      <c r="DHY61" s="93"/>
      <c r="DHZ61" s="93"/>
      <c r="DIA61" s="1172"/>
      <c r="DIB61" s="4"/>
      <c r="DIC61" s="368"/>
      <c r="DID61" s="897"/>
      <c r="DIE61" s="93"/>
      <c r="DIF61" s="309"/>
      <c r="DIG61" s="93"/>
      <c r="DIH61" s="93"/>
      <c r="DII61" s="93"/>
      <c r="DIJ61" s="93"/>
      <c r="DIK61" s="1172"/>
      <c r="DIL61" s="4"/>
      <c r="DIM61" s="368"/>
      <c r="DIN61" s="897"/>
      <c r="DIO61" s="93"/>
      <c r="DIP61" s="309"/>
      <c r="DIQ61" s="93"/>
      <c r="DIR61" s="93"/>
      <c r="DIS61" s="93"/>
      <c r="DIT61" s="93"/>
      <c r="DIU61" s="1172"/>
      <c r="DIV61" s="4"/>
      <c r="DIW61" s="368"/>
      <c r="DIX61" s="897"/>
      <c r="DIY61" s="93"/>
      <c r="DIZ61" s="309"/>
      <c r="DJA61" s="93"/>
      <c r="DJB61" s="93"/>
      <c r="DJC61" s="93"/>
      <c r="DJD61" s="93"/>
      <c r="DJE61" s="1172"/>
      <c r="DJF61" s="4"/>
      <c r="DJG61" s="368"/>
      <c r="DJH61" s="897"/>
      <c r="DJI61" s="93"/>
      <c r="DJJ61" s="309"/>
      <c r="DJK61" s="93"/>
      <c r="DJL61" s="93"/>
      <c r="DJM61" s="93"/>
      <c r="DJN61" s="93"/>
      <c r="DJO61" s="1172"/>
      <c r="DJP61" s="4"/>
      <c r="DJQ61" s="368"/>
      <c r="DJR61" s="897"/>
      <c r="DJS61" s="93"/>
      <c r="DJT61" s="309"/>
      <c r="DJU61" s="93"/>
      <c r="DJV61" s="93"/>
      <c r="DJW61" s="93"/>
      <c r="DJX61" s="93"/>
      <c r="DJY61" s="1172"/>
      <c r="DJZ61" s="4"/>
      <c r="DKA61" s="368"/>
      <c r="DKB61" s="897"/>
      <c r="DKC61" s="93"/>
      <c r="DKD61" s="309"/>
      <c r="DKE61" s="93"/>
      <c r="DKF61" s="93"/>
      <c r="DKG61" s="93"/>
      <c r="DKH61" s="93"/>
      <c r="DKI61" s="1172"/>
      <c r="DKJ61" s="4"/>
      <c r="DKK61" s="368"/>
      <c r="DKL61" s="897"/>
      <c r="DKM61" s="93"/>
      <c r="DKN61" s="309"/>
      <c r="DKO61" s="93"/>
      <c r="DKP61" s="93"/>
      <c r="DKQ61" s="93"/>
      <c r="DKR61" s="93"/>
      <c r="DKS61" s="1172"/>
      <c r="DKT61" s="4"/>
      <c r="DKU61" s="368"/>
      <c r="DKV61" s="897"/>
      <c r="DKW61" s="93"/>
      <c r="DKX61" s="309"/>
      <c r="DKY61" s="93"/>
      <c r="DKZ61" s="93"/>
      <c r="DLA61" s="93"/>
      <c r="DLB61" s="93"/>
      <c r="DLC61" s="1172"/>
      <c r="DLD61" s="4"/>
      <c r="DLE61" s="368"/>
      <c r="DLF61" s="897"/>
      <c r="DLG61" s="93"/>
      <c r="DLH61" s="309"/>
      <c r="DLI61" s="93"/>
      <c r="DLJ61" s="93"/>
      <c r="DLK61" s="93"/>
      <c r="DLL61" s="93"/>
      <c r="DLM61" s="1172"/>
      <c r="DLN61" s="4"/>
      <c r="DLO61" s="368"/>
      <c r="DLP61" s="897"/>
      <c r="DLQ61" s="93"/>
      <c r="DLR61" s="309"/>
      <c r="DLS61" s="93"/>
      <c r="DLT61" s="93"/>
      <c r="DLU61" s="93"/>
      <c r="DLV61" s="93"/>
      <c r="DLW61" s="1172"/>
      <c r="DLX61" s="4"/>
      <c r="DLY61" s="368"/>
      <c r="DLZ61" s="897"/>
      <c r="DMA61" s="93"/>
      <c r="DMB61" s="309"/>
      <c r="DMC61" s="93"/>
      <c r="DMD61" s="93"/>
      <c r="DME61" s="93"/>
      <c r="DMF61" s="93"/>
      <c r="DMG61" s="1172"/>
      <c r="DMH61" s="4"/>
      <c r="DMI61" s="368"/>
      <c r="DMJ61" s="897"/>
      <c r="DMK61" s="93"/>
      <c r="DML61" s="309"/>
      <c r="DMM61" s="93"/>
      <c r="DMN61" s="93"/>
      <c r="DMO61" s="93"/>
      <c r="DMP61" s="93"/>
      <c r="DMQ61" s="1172"/>
      <c r="DMR61" s="4"/>
      <c r="DMS61" s="368"/>
      <c r="DMT61" s="897"/>
      <c r="DMU61" s="93"/>
      <c r="DMV61" s="309"/>
      <c r="DMW61" s="93"/>
      <c r="DMX61" s="93"/>
      <c r="DMY61" s="93"/>
      <c r="DMZ61" s="93"/>
      <c r="DNA61" s="1172"/>
      <c r="DNB61" s="4"/>
      <c r="DNC61" s="368"/>
      <c r="DND61" s="897"/>
      <c r="DNE61" s="93"/>
      <c r="DNF61" s="309"/>
      <c r="DNG61" s="93"/>
      <c r="DNH61" s="93"/>
      <c r="DNI61" s="93"/>
      <c r="DNJ61" s="93"/>
      <c r="DNK61" s="1172"/>
      <c r="DNL61" s="4"/>
      <c r="DNM61" s="368"/>
      <c r="DNN61" s="897"/>
      <c r="DNO61" s="93"/>
      <c r="DNP61" s="309"/>
      <c r="DNQ61" s="93"/>
      <c r="DNR61" s="93"/>
      <c r="DNS61" s="93"/>
      <c r="DNT61" s="93"/>
      <c r="DNU61" s="1172"/>
      <c r="DNV61" s="4"/>
      <c r="DNW61" s="368"/>
      <c r="DNX61" s="897"/>
      <c r="DNY61" s="93"/>
      <c r="DNZ61" s="309"/>
      <c r="DOA61" s="93"/>
      <c r="DOB61" s="93"/>
      <c r="DOC61" s="93"/>
      <c r="DOD61" s="93"/>
      <c r="DOE61" s="1172"/>
      <c r="DOF61" s="4"/>
      <c r="DOG61" s="368"/>
      <c r="DOH61" s="897"/>
      <c r="DOI61" s="93"/>
      <c r="DOJ61" s="309"/>
      <c r="DOK61" s="93"/>
      <c r="DOL61" s="93"/>
      <c r="DOM61" s="93"/>
      <c r="DON61" s="93"/>
      <c r="DOO61" s="1172"/>
      <c r="DOP61" s="4"/>
      <c r="DOQ61" s="368"/>
      <c r="DOR61" s="897"/>
      <c r="DOS61" s="93"/>
      <c r="DOT61" s="309"/>
      <c r="DOU61" s="93"/>
      <c r="DOV61" s="93"/>
      <c r="DOW61" s="93"/>
      <c r="DOX61" s="93"/>
      <c r="DOY61" s="1172"/>
      <c r="DOZ61" s="4"/>
      <c r="DPA61" s="368"/>
      <c r="DPB61" s="897"/>
      <c r="DPC61" s="93"/>
      <c r="DPD61" s="309"/>
      <c r="DPE61" s="93"/>
      <c r="DPF61" s="93"/>
      <c r="DPG61" s="93"/>
      <c r="DPH61" s="93"/>
      <c r="DPI61" s="1172"/>
      <c r="DPJ61" s="4"/>
      <c r="DPK61" s="368"/>
      <c r="DPL61" s="897"/>
      <c r="DPM61" s="93"/>
      <c r="DPN61" s="309"/>
      <c r="DPO61" s="93"/>
      <c r="DPP61" s="93"/>
      <c r="DPQ61" s="93"/>
      <c r="DPR61" s="93"/>
      <c r="DPS61" s="1172"/>
      <c r="DPT61" s="4"/>
      <c r="DPU61" s="368"/>
      <c r="DPV61" s="897"/>
      <c r="DPW61" s="93"/>
      <c r="DPX61" s="309"/>
      <c r="DPY61" s="93"/>
      <c r="DPZ61" s="93"/>
      <c r="DQA61" s="93"/>
      <c r="DQB61" s="93"/>
      <c r="DQC61" s="1172"/>
      <c r="DQD61" s="4"/>
      <c r="DQE61" s="368"/>
      <c r="DQF61" s="897"/>
      <c r="DQG61" s="93"/>
      <c r="DQH61" s="309"/>
      <c r="DQI61" s="93"/>
      <c r="DQJ61" s="93"/>
      <c r="DQK61" s="93"/>
      <c r="DQL61" s="93"/>
      <c r="DQM61" s="1172"/>
      <c r="DQN61" s="4"/>
      <c r="DQO61" s="368"/>
      <c r="DQP61" s="897"/>
      <c r="DQQ61" s="93"/>
      <c r="DQR61" s="309"/>
      <c r="DQS61" s="93"/>
      <c r="DQT61" s="93"/>
      <c r="DQU61" s="93"/>
      <c r="DQV61" s="93"/>
      <c r="DQW61" s="1172"/>
      <c r="DQX61" s="4"/>
      <c r="DQY61" s="368"/>
      <c r="DQZ61" s="897"/>
      <c r="DRA61" s="93"/>
      <c r="DRB61" s="309"/>
      <c r="DRC61" s="93"/>
      <c r="DRD61" s="93"/>
      <c r="DRE61" s="93"/>
      <c r="DRF61" s="93"/>
      <c r="DRG61" s="1172"/>
      <c r="DRH61" s="4"/>
      <c r="DRI61" s="368"/>
      <c r="DRJ61" s="897"/>
      <c r="DRK61" s="93"/>
      <c r="DRL61" s="309"/>
      <c r="DRM61" s="93"/>
      <c r="DRN61" s="93"/>
      <c r="DRO61" s="93"/>
      <c r="DRP61" s="93"/>
      <c r="DRQ61" s="1172"/>
      <c r="DRR61" s="4"/>
      <c r="DRS61" s="368"/>
      <c r="DRT61" s="897"/>
      <c r="DRU61" s="93"/>
      <c r="DRV61" s="309"/>
      <c r="DRW61" s="93"/>
      <c r="DRX61" s="93"/>
      <c r="DRY61" s="93"/>
      <c r="DRZ61" s="93"/>
      <c r="DSA61" s="1172"/>
      <c r="DSB61" s="4"/>
      <c r="DSC61" s="368"/>
      <c r="DSD61" s="897"/>
      <c r="DSE61" s="93"/>
      <c r="DSF61" s="309"/>
      <c r="DSG61" s="93"/>
      <c r="DSH61" s="93"/>
      <c r="DSI61" s="93"/>
      <c r="DSJ61" s="93"/>
      <c r="DSK61" s="1172"/>
      <c r="DSL61" s="4"/>
      <c r="DSM61" s="368"/>
      <c r="DSN61" s="897"/>
      <c r="DSO61" s="93"/>
      <c r="DSP61" s="309"/>
      <c r="DSQ61" s="93"/>
      <c r="DSR61" s="93"/>
      <c r="DSS61" s="93"/>
      <c r="DST61" s="93"/>
      <c r="DSU61" s="1172"/>
      <c r="DSV61" s="4"/>
      <c r="DSW61" s="368"/>
      <c r="DSX61" s="897"/>
      <c r="DSY61" s="93"/>
      <c r="DSZ61" s="309"/>
      <c r="DTA61" s="93"/>
      <c r="DTB61" s="93"/>
      <c r="DTC61" s="93"/>
      <c r="DTD61" s="93"/>
      <c r="DTE61" s="1172"/>
      <c r="DTF61" s="4"/>
      <c r="DTG61" s="368"/>
      <c r="DTH61" s="897"/>
      <c r="DTI61" s="93"/>
      <c r="DTJ61" s="309"/>
      <c r="DTK61" s="93"/>
      <c r="DTL61" s="93"/>
      <c r="DTM61" s="93"/>
      <c r="DTN61" s="93"/>
      <c r="DTO61" s="1172"/>
      <c r="DTP61" s="4"/>
      <c r="DTQ61" s="368"/>
      <c r="DTR61" s="897"/>
      <c r="DTS61" s="93"/>
      <c r="DTT61" s="309"/>
      <c r="DTU61" s="93"/>
      <c r="DTV61" s="93"/>
      <c r="DTW61" s="93"/>
      <c r="DTX61" s="93"/>
      <c r="DTY61" s="1172"/>
      <c r="DTZ61" s="4"/>
      <c r="DUA61" s="368"/>
      <c r="DUB61" s="897"/>
      <c r="DUC61" s="93"/>
      <c r="DUD61" s="309"/>
      <c r="DUE61" s="93"/>
      <c r="DUF61" s="93"/>
      <c r="DUG61" s="93"/>
      <c r="DUH61" s="93"/>
      <c r="DUI61" s="1172"/>
      <c r="DUJ61" s="4"/>
      <c r="DUK61" s="368"/>
      <c r="DUL61" s="897"/>
      <c r="DUM61" s="93"/>
      <c r="DUN61" s="309"/>
      <c r="DUO61" s="93"/>
      <c r="DUP61" s="93"/>
      <c r="DUQ61" s="93"/>
      <c r="DUR61" s="93"/>
      <c r="DUS61" s="1172"/>
      <c r="DUT61" s="4"/>
      <c r="DUU61" s="368"/>
      <c r="DUV61" s="897"/>
      <c r="DUW61" s="93"/>
      <c r="DUX61" s="309"/>
      <c r="DUY61" s="93"/>
      <c r="DUZ61" s="93"/>
      <c r="DVA61" s="93"/>
      <c r="DVB61" s="93"/>
      <c r="DVC61" s="1172"/>
      <c r="DVD61" s="4"/>
      <c r="DVE61" s="368"/>
      <c r="DVF61" s="897"/>
      <c r="DVG61" s="93"/>
      <c r="DVH61" s="309"/>
      <c r="DVI61" s="93"/>
      <c r="DVJ61" s="93"/>
      <c r="DVK61" s="93"/>
      <c r="DVL61" s="93"/>
      <c r="DVM61" s="1172"/>
      <c r="DVN61" s="4"/>
      <c r="DVO61" s="368"/>
      <c r="DVP61" s="897"/>
      <c r="DVQ61" s="93"/>
      <c r="DVR61" s="309"/>
      <c r="DVS61" s="93"/>
      <c r="DVT61" s="93"/>
      <c r="DVU61" s="93"/>
      <c r="DVV61" s="93"/>
      <c r="DVW61" s="1172"/>
      <c r="DVX61" s="4"/>
      <c r="DVY61" s="368"/>
      <c r="DVZ61" s="897"/>
      <c r="DWA61" s="93"/>
      <c r="DWB61" s="309"/>
      <c r="DWC61" s="93"/>
      <c r="DWD61" s="93"/>
      <c r="DWE61" s="93"/>
      <c r="DWF61" s="93"/>
      <c r="DWG61" s="1172"/>
      <c r="DWH61" s="4"/>
      <c r="DWI61" s="368"/>
      <c r="DWJ61" s="897"/>
      <c r="DWK61" s="93"/>
      <c r="DWL61" s="309"/>
      <c r="DWM61" s="93"/>
      <c r="DWN61" s="93"/>
      <c r="DWO61" s="93"/>
      <c r="DWP61" s="93"/>
      <c r="DWQ61" s="1172"/>
      <c r="DWR61" s="4"/>
      <c r="DWS61" s="368"/>
      <c r="DWT61" s="897"/>
      <c r="DWU61" s="93"/>
      <c r="DWV61" s="309"/>
      <c r="DWW61" s="93"/>
      <c r="DWX61" s="93"/>
      <c r="DWY61" s="93"/>
      <c r="DWZ61" s="93"/>
      <c r="DXA61" s="1172"/>
      <c r="DXB61" s="4"/>
      <c r="DXC61" s="368"/>
      <c r="DXD61" s="897"/>
      <c r="DXE61" s="93"/>
      <c r="DXF61" s="309"/>
      <c r="DXG61" s="93"/>
      <c r="DXH61" s="93"/>
      <c r="DXI61" s="93"/>
      <c r="DXJ61" s="93"/>
      <c r="DXK61" s="1172"/>
      <c r="DXL61" s="4"/>
      <c r="DXM61" s="368"/>
      <c r="DXN61" s="897"/>
      <c r="DXO61" s="93"/>
      <c r="DXP61" s="309"/>
      <c r="DXQ61" s="93"/>
      <c r="DXR61" s="93"/>
      <c r="DXS61" s="93"/>
      <c r="DXT61" s="93"/>
      <c r="DXU61" s="1172"/>
      <c r="DXV61" s="4"/>
      <c r="DXW61" s="368"/>
      <c r="DXX61" s="897"/>
      <c r="DXY61" s="93"/>
      <c r="DXZ61" s="309"/>
      <c r="DYA61" s="93"/>
      <c r="DYB61" s="93"/>
      <c r="DYC61" s="93"/>
      <c r="DYD61" s="93"/>
      <c r="DYE61" s="1172"/>
      <c r="DYF61" s="4"/>
      <c r="DYG61" s="368"/>
      <c r="DYH61" s="897"/>
      <c r="DYI61" s="93"/>
      <c r="DYJ61" s="309"/>
      <c r="DYK61" s="93"/>
      <c r="DYL61" s="93"/>
      <c r="DYM61" s="93"/>
      <c r="DYN61" s="93"/>
      <c r="DYO61" s="1172"/>
      <c r="DYP61" s="4"/>
      <c r="DYQ61" s="368"/>
      <c r="DYR61" s="897"/>
      <c r="DYS61" s="93"/>
      <c r="DYT61" s="309"/>
      <c r="DYU61" s="93"/>
      <c r="DYV61" s="93"/>
      <c r="DYW61" s="93"/>
      <c r="DYX61" s="93"/>
      <c r="DYY61" s="1172"/>
      <c r="DYZ61" s="4"/>
      <c r="DZA61" s="368"/>
      <c r="DZB61" s="897"/>
      <c r="DZC61" s="93"/>
      <c r="DZD61" s="309"/>
      <c r="DZE61" s="93"/>
      <c r="DZF61" s="93"/>
      <c r="DZG61" s="93"/>
      <c r="DZH61" s="93"/>
      <c r="DZI61" s="1172"/>
      <c r="DZJ61" s="4"/>
      <c r="DZK61" s="368"/>
      <c r="DZL61" s="897"/>
      <c r="DZM61" s="93"/>
      <c r="DZN61" s="309"/>
      <c r="DZO61" s="93"/>
      <c r="DZP61" s="93"/>
      <c r="DZQ61" s="93"/>
      <c r="DZR61" s="93"/>
      <c r="DZS61" s="1172"/>
      <c r="DZT61" s="4"/>
      <c r="DZU61" s="368"/>
      <c r="DZV61" s="897"/>
      <c r="DZW61" s="93"/>
      <c r="DZX61" s="309"/>
      <c r="DZY61" s="93"/>
      <c r="DZZ61" s="93"/>
      <c r="EAA61" s="93"/>
      <c r="EAB61" s="93"/>
      <c r="EAC61" s="1172"/>
      <c r="EAD61" s="4"/>
      <c r="EAE61" s="368"/>
      <c r="EAF61" s="897"/>
      <c r="EAG61" s="93"/>
      <c r="EAH61" s="309"/>
      <c r="EAI61" s="93"/>
      <c r="EAJ61" s="93"/>
      <c r="EAK61" s="93"/>
      <c r="EAL61" s="93"/>
      <c r="EAM61" s="1172"/>
      <c r="EAN61" s="4"/>
      <c r="EAO61" s="368"/>
      <c r="EAP61" s="897"/>
      <c r="EAQ61" s="93"/>
      <c r="EAR61" s="309"/>
      <c r="EAS61" s="93"/>
      <c r="EAT61" s="93"/>
      <c r="EAU61" s="93"/>
      <c r="EAV61" s="93"/>
      <c r="EAW61" s="1172"/>
      <c r="EAX61" s="4"/>
      <c r="EAY61" s="368"/>
      <c r="EAZ61" s="897"/>
      <c r="EBA61" s="93"/>
      <c r="EBB61" s="309"/>
      <c r="EBC61" s="93"/>
      <c r="EBD61" s="93"/>
      <c r="EBE61" s="93"/>
      <c r="EBF61" s="93"/>
      <c r="EBG61" s="1172"/>
      <c r="EBH61" s="4"/>
      <c r="EBI61" s="368"/>
      <c r="EBJ61" s="897"/>
      <c r="EBK61" s="93"/>
      <c r="EBL61" s="309"/>
      <c r="EBM61" s="93"/>
      <c r="EBN61" s="93"/>
      <c r="EBO61" s="93"/>
      <c r="EBP61" s="93"/>
      <c r="EBQ61" s="1172"/>
      <c r="EBR61" s="4"/>
      <c r="EBS61" s="368"/>
      <c r="EBT61" s="897"/>
      <c r="EBU61" s="93"/>
      <c r="EBV61" s="309"/>
      <c r="EBW61" s="93"/>
      <c r="EBX61" s="93"/>
      <c r="EBY61" s="93"/>
      <c r="EBZ61" s="93"/>
      <c r="ECA61" s="1172"/>
      <c r="ECB61" s="4"/>
      <c r="ECC61" s="368"/>
      <c r="ECD61" s="897"/>
      <c r="ECE61" s="93"/>
      <c r="ECF61" s="309"/>
      <c r="ECG61" s="93"/>
      <c r="ECH61" s="93"/>
      <c r="ECI61" s="93"/>
      <c r="ECJ61" s="93"/>
      <c r="ECK61" s="1172"/>
      <c r="ECL61" s="4"/>
      <c r="ECM61" s="368"/>
      <c r="ECN61" s="897"/>
      <c r="ECO61" s="93"/>
      <c r="ECP61" s="309"/>
      <c r="ECQ61" s="93"/>
      <c r="ECR61" s="93"/>
      <c r="ECS61" s="93"/>
      <c r="ECT61" s="93"/>
      <c r="ECU61" s="1172"/>
      <c r="ECV61" s="4"/>
      <c r="ECW61" s="368"/>
      <c r="ECX61" s="897"/>
      <c r="ECY61" s="93"/>
      <c r="ECZ61" s="309"/>
      <c r="EDA61" s="93"/>
      <c r="EDB61" s="93"/>
      <c r="EDC61" s="93"/>
      <c r="EDD61" s="93"/>
      <c r="EDE61" s="1172"/>
      <c r="EDF61" s="4"/>
      <c r="EDG61" s="368"/>
      <c r="EDH61" s="897"/>
      <c r="EDI61" s="93"/>
      <c r="EDJ61" s="309"/>
      <c r="EDK61" s="93"/>
      <c r="EDL61" s="93"/>
      <c r="EDM61" s="93"/>
      <c r="EDN61" s="93"/>
      <c r="EDO61" s="1172"/>
      <c r="EDP61" s="4"/>
      <c r="EDQ61" s="368"/>
      <c r="EDR61" s="897"/>
      <c r="EDS61" s="93"/>
      <c r="EDT61" s="309"/>
      <c r="EDU61" s="93"/>
      <c r="EDV61" s="93"/>
      <c r="EDW61" s="93"/>
      <c r="EDX61" s="93"/>
      <c r="EDY61" s="1172"/>
      <c r="EDZ61" s="4"/>
      <c r="EEA61" s="368"/>
      <c r="EEB61" s="897"/>
      <c r="EEC61" s="93"/>
      <c r="EED61" s="309"/>
      <c r="EEE61" s="93"/>
      <c r="EEF61" s="93"/>
      <c r="EEG61" s="93"/>
      <c r="EEH61" s="93"/>
      <c r="EEI61" s="1172"/>
      <c r="EEJ61" s="4"/>
      <c r="EEK61" s="368"/>
      <c r="EEL61" s="897"/>
      <c r="EEM61" s="93"/>
      <c r="EEN61" s="309"/>
      <c r="EEO61" s="93"/>
      <c r="EEP61" s="93"/>
      <c r="EEQ61" s="93"/>
      <c r="EER61" s="93"/>
      <c r="EES61" s="1172"/>
      <c r="EET61" s="4"/>
      <c r="EEU61" s="368"/>
      <c r="EEV61" s="897"/>
      <c r="EEW61" s="93"/>
      <c r="EEX61" s="309"/>
      <c r="EEY61" s="93"/>
      <c r="EEZ61" s="93"/>
      <c r="EFA61" s="93"/>
      <c r="EFB61" s="93"/>
      <c r="EFC61" s="1172"/>
      <c r="EFD61" s="4"/>
      <c r="EFE61" s="368"/>
      <c r="EFF61" s="897"/>
      <c r="EFG61" s="93"/>
      <c r="EFH61" s="309"/>
      <c r="EFI61" s="93"/>
      <c r="EFJ61" s="93"/>
      <c r="EFK61" s="93"/>
      <c r="EFL61" s="93"/>
      <c r="EFM61" s="1172"/>
      <c r="EFN61" s="4"/>
      <c r="EFO61" s="368"/>
      <c r="EFP61" s="897"/>
      <c r="EFQ61" s="93"/>
      <c r="EFR61" s="309"/>
      <c r="EFS61" s="93"/>
      <c r="EFT61" s="93"/>
      <c r="EFU61" s="93"/>
      <c r="EFV61" s="93"/>
      <c r="EFW61" s="1172"/>
      <c r="EFX61" s="4"/>
      <c r="EFY61" s="368"/>
      <c r="EFZ61" s="897"/>
      <c r="EGA61" s="93"/>
      <c r="EGB61" s="309"/>
      <c r="EGC61" s="93"/>
      <c r="EGD61" s="93"/>
      <c r="EGE61" s="93"/>
      <c r="EGF61" s="93"/>
      <c r="EGG61" s="1172"/>
      <c r="EGH61" s="4"/>
      <c r="EGI61" s="368"/>
      <c r="EGJ61" s="897"/>
      <c r="EGK61" s="93"/>
      <c r="EGL61" s="309"/>
      <c r="EGM61" s="93"/>
      <c r="EGN61" s="93"/>
      <c r="EGO61" s="93"/>
      <c r="EGP61" s="93"/>
      <c r="EGQ61" s="1172"/>
      <c r="EGR61" s="4"/>
      <c r="EGS61" s="368"/>
      <c r="EGT61" s="897"/>
      <c r="EGU61" s="93"/>
      <c r="EGV61" s="309"/>
      <c r="EGW61" s="93"/>
      <c r="EGX61" s="93"/>
      <c r="EGY61" s="93"/>
      <c r="EGZ61" s="93"/>
      <c r="EHA61" s="1172"/>
      <c r="EHB61" s="4"/>
      <c r="EHC61" s="368"/>
      <c r="EHD61" s="897"/>
      <c r="EHE61" s="93"/>
      <c r="EHF61" s="309"/>
      <c r="EHG61" s="93"/>
      <c r="EHH61" s="93"/>
      <c r="EHI61" s="93"/>
      <c r="EHJ61" s="93"/>
      <c r="EHK61" s="1172"/>
      <c r="EHL61" s="4"/>
      <c r="EHM61" s="368"/>
      <c r="EHN61" s="897"/>
      <c r="EHO61" s="93"/>
      <c r="EHP61" s="309"/>
      <c r="EHQ61" s="93"/>
      <c r="EHR61" s="93"/>
      <c r="EHS61" s="93"/>
      <c r="EHT61" s="93"/>
      <c r="EHU61" s="1172"/>
      <c r="EHV61" s="4"/>
      <c r="EHW61" s="368"/>
      <c r="EHX61" s="897"/>
      <c r="EHY61" s="93"/>
      <c r="EHZ61" s="309"/>
      <c r="EIA61" s="93"/>
      <c r="EIB61" s="93"/>
      <c r="EIC61" s="93"/>
      <c r="EID61" s="93"/>
      <c r="EIE61" s="1172"/>
      <c r="EIF61" s="4"/>
      <c r="EIG61" s="368"/>
      <c r="EIH61" s="897"/>
      <c r="EII61" s="93"/>
      <c r="EIJ61" s="309"/>
      <c r="EIK61" s="93"/>
      <c r="EIL61" s="93"/>
      <c r="EIM61" s="93"/>
      <c r="EIN61" s="93"/>
      <c r="EIO61" s="1172"/>
      <c r="EIP61" s="4"/>
      <c r="EIQ61" s="368"/>
      <c r="EIR61" s="897"/>
      <c r="EIS61" s="93"/>
      <c r="EIT61" s="309"/>
      <c r="EIU61" s="93"/>
      <c r="EIV61" s="93"/>
      <c r="EIW61" s="93"/>
      <c r="EIX61" s="93"/>
      <c r="EIY61" s="1172"/>
      <c r="EIZ61" s="4"/>
      <c r="EJA61" s="368"/>
      <c r="EJB61" s="897"/>
      <c r="EJC61" s="93"/>
      <c r="EJD61" s="309"/>
      <c r="EJE61" s="93"/>
      <c r="EJF61" s="93"/>
      <c r="EJG61" s="93"/>
      <c r="EJH61" s="93"/>
      <c r="EJI61" s="1172"/>
      <c r="EJJ61" s="4"/>
      <c r="EJK61" s="368"/>
      <c r="EJL61" s="897"/>
      <c r="EJM61" s="93"/>
      <c r="EJN61" s="309"/>
      <c r="EJO61" s="93"/>
      <c r="EJP61" s="93"/>
      <c r="EJQ61" s="93"/>
      <c r="EJR61" s="93"/>
      <c r="EJS61" s="1172"/>
      <c r="EJT61" s="4"/>
      <c r="EJU61" s="368"/>
      <c r="EJV61" s="897"/>
      <c r="EJW61" s="93"/>
      <c r="EJX61" s="309"/>
      <c r="EJY61" s="93"/>
      <c r="EJZ61" s="93"/>
      <c r="EKA61" s="93"/>
      <c r="EKB61" s="93"/>
      <c r="EKC61" s="1172"/>
      <c r="EKD61" s="4"/>
      <c r="EKE61" s="368"/>
      <c r="EKF61" s="897"/>
      <c r="EKG61" s="93"/>
      <c r="EKH61" s="309"/>
      <c r="EKI61" s="93"/>
      <c r="EKJ61" s="93"/>
      <c r="EKK61" s="93"/>
      <c r="EKL61" s="93"/>
      <c r="EKM61" s="1172"/>
      <c r="EKN61" s="4"/>
      <c r="EKO61" s="368"/>
      <c r="EKP61" s="897"/>
      <c r="EKQ61" s="93"/>
      <c r="EKR61" s="309"/>
      <c r="EKS61" s="93"/>
      <c r="EKT61" s="93"/>
      <c r="EKU61" s="93"/>
      <c r="EKV61" s="93"/>
      <c r="EKW61" s="1172"/>
      <c r="EKX61" s="4"/>
      <c r="EKY61" s="368"/>
      <c r="EKZ61" s="897"/>
      <c r="ELA61" s="93"/>
      <c r="ELB61" s="309"/>
      <c r="ELC61" s="93"/>
      <c r="ELD61" s="93"/>
      <c r="ELE61" s="93"/>
      <c r="ELF61" s="93"/>
      <c r="ELG61" s="1172"/>
      <c r="ELH61" s="4"/>
      <c r="ELI61" s="368"/>
      <c r="ELJ61" s="897"/>
      <c r="ELK61" s="93"/>
      <c r="ELL61" s="309"/>
      <c r="ELM61" s="93"/>
      <c r="ELN61" s="93"/>
      <c r="ELO61" s="93"/>
      <c r="ELP61" s="93"/>
      <c r="ELQ61" s="1172"/>
      <c r="ELR61" s="4"/>
      <c r="ELS61" s="368"/>
      <c r="ELT61" s="897"/>
      <c r="ELU61" s="93"/>
      <c r="ELV61" s="309"/>
      <c r="ELW61" s="93"/>
      <c r="ELX61" s="93"/>
      <c r="ELY61" s="93"/>
      <c r="ELZ61" s="93"/>
      <c r="EMA61" s="1172"/>
      <c r="EMB61" s="4"/>
      <c r="EMC61" s="368"/>
      <c r="EMD61" s="897"/>
      <c r="EME61" s="93"/>
      <c r="EMF61" s="309"/>
      <c r="EMG61" s="93"/>
      <c r="EMH61" s="93"/>
      <c r="EMI61" s="93"/>
      <c r="EMJ61" s="93"/>
      <c r="EMK61" s="1172"/>
      <c r="EML61" s="4"/>
      <c r="EMM61" s="368"/>
      <c r="EMN61" s="897"/>
      <c r="EMO61" s="93"/>
      <c r="EMP61" s="309"/>
      <c r="EMQ61" s="93"/>
      <c r="EMR61" s="93"/>
      <c r="EMS61" s="93"/>
      <c r="EMT61" s="93"/>
      <c r="EMU61" s="1172"/>
      <c r="EMV61" s="4"/>
      <c r="EMW61" s="368"/>
      <c r="EMX61" s="897"/>
      <c r="EMY61" s="93"/>
      <c r="EMZ61" s="309"/>
      <c r="ENA61" s="93"/>
      <c r="ENB61" s="93"/>
      <c r="ENC61" s="93"/>
      <c r="END61" s="93"/>
      <c r="ENE61" s="1172"/>
      <c r="ENF61" s="4"/>
      <c r="ENG61" s="368"/>
      <c r="ENH61" s="897"/>
      <c r="ENI61" s="93"/>
      <c r="ENJ61" s="309"/>
      <c r="ENK61" s="93"/>
      <c r="ENL61" s="93"/>
      <c r="ENM61" s="93"/>
      <c r="ENN61" s="93"/>
      <c r="ENO61" s="1172"/>
      <c r="ENP61" s="4"/>
      <c r="ENQ61" s="368"/>
      <c r="ENR61" s="897"/>
      <c r="ENS61" s="93"/>
      <c r="ENT61" s="309"/>
      <c r="ENU61" s="93"/>
      <c r="ENV61" s="93"/>
      <c r="ENW61" s="93"/>
      <c r="ENX61" s="93"/>
      <c r="ENY61" s="1172"/>
      <c r="ENZ61" s="4"/>
      <c r="EOA61" s="368"/>
      <c r="EOB61" s="897"/>
      <c r="EOC61" s="93"/>
      <c r="EOD61" s="309"/>
      <c r="EOE61" s="93"/>
      <c r="EOF61" s="93"/>
      <c r="EOG61" s="93"/>
      <c r="EOH61" s="93"/>
      <c r="EOI61" s="1172"/>
      <c r="EOJ61" s="4"/>
      <c r="EOK61" s="368"/>
      <c r="EOL61" s="897"/>
      <c r="EOM61" s="93"/>
      <c r="EON61" s="309"/>
      <c r="EOO61" s="93"/>
      <c r="EOP61" s="93"/>
      <c r="EOQ61" s="93"/>
      <c r="EOR61" s="93"/>
      <c r="EOS61" s="1172"/>
      <c r="EOT61" s="4"/>
      <c r="EOU61" s="368"/>
      <c r="EOV61" s="897"/>
      <c r="EOW61" s="93"/>
      <c r="EOX61" s="309"/>
      <c r="EOY61" s="93"/>
      <c r="EOZ61" s="93"/>
      <c r="EPA61" s="93"/>
      <c r="EPB61" s="93"/>
      <c r="EPC61" s="1172"/>
      <c r="EPD61" s="4"/>
      <c r="EPE61" s="368"/>
      <c r="EPF61" s="897"/>
      <c r="EPG61" s="93"/>
      <c r="EPH61" s="309"/>
      <c r="EPI61" s="93"/>
      <c r="EPJ61" s="93"/>
      <c r="EPK61" s="93"/>
      <c r="EPL61" s="93"/>
      <c r="EPM61" s="1172"/>
      <c r="EPN61" s="4"/>
      <c r="EPO61" s="368"/>
      <c r="EPP61" s="897"/>
      <c r="EPQ61" s="93"/>
      <c r="EPR61" s="309"/>
      <c r="EPS61" s="93"/>
      <c r="EPT61" s="93"/>
      <c r="EPU61" s="93"/>
      <c r="EPV61" s="93"/>
      <c r="EPW61" s="1172"/>
      <c r="EPX61" s="4"/>
      <c r="EPY61" s="368"/>
      <c r="EPZ61" s="897"/>
      <c r="EQA61" s="93"/>
      <c r="EQB61" s="309"/>
      <c r="EQC61" s="93"/>
      <c r="EQD61" s="93"/>
      <c r="EQE61" s="93"/>
      <c r="EQF61" s="93"/>
      <c r="EQG61" s="1172"/>
      <c r="EQH61" s="4"/>
      <c r="EQI61" s="368"/>
      <c r="EQJ61" s="897"/>
      <c r="EQK61" s="93"/>
      <c r="EQL61" s="309"/>
      <c r="EQM61" s="93"/>
      <c r="EQN61" s="93"/>
      <c r="EQO61" s="93"/>
      <c r="EQP61" s="93"/>
      <c r="EQQ61" s="1172"/>
      <c r="EQR61" s="4"/>
      <c r="EQS61" s="368"/>
      <c r="EQT61" s="897"/>
      <c r="EQU61" s="93"/>
      <c r="EQV61" s="309"/>
      <c r="EQW61" s="93"/>
      <c r="EQX61" s="93"/>
      <c r="EQY61" s="93"/>
      <c r="EQZ61" s="93"/>
      <c r="ERA61" s="1172"/>
      <c r="ERB61" s="4"/>
      <c r="ERC61" s="368"/>
      <c r="ERD61" s="897"/>
      <c r="ERE61" s="93"/>
      <c r="ERF61" s="309"/>
      <c r="ERG61" s="93"/>
      <c r="ERH61" s="93"/>
      <c r="ERI61" s="93"/>
      <c r="ERJ61" s="93"/>
      <c r="ERK61" s="1172"/>
      <c r="ERL61" s="4"/>
      <c r="ERM61" s="368"/>
      <c r="ERN61" s="897"/>
      <c r="ERO61" s="93"/>
      <c r="ERP61" s="309"/>
      <c r="ERQ61" s="93"/>
      <c r="ERR61" s="93"/>
      <c r="ERS61" s="93"/>
      <c r="ERT61" s="93"/>
      <c r="ERU61" s="1172"/>
      <c r="ERV61" s="4"/>
      <c r="ERW61" s="368"/>
      <c r="ERX61" s="897"/>
      <c r="ERY61" s="93"/>
      <c r="ERZ61" s="309"/>
      <c r="ESA61" s="93"/>
      <c r="ESB61" s="93"/>
      <c r="ESC61" s="93"/>
      <c r="ESD61" s="93"/>
      <c r="ESE61" s="1172"/>
      <c r="ESF61" s="4"/>
      <c r="ESG61" s="368"/>
      <c r="ESH61" s="897"/>
      <c r="ESI61" s="93"/>
      <c r="ESJ61" s="309"/>
      <c r="ESK61" s="93"/>
      <c r="ESL61" s="93"/>
      <c r="ESM61" s="93"/>
      <c r="ESN61" s="93"/>
      <c r="ESO61" s="1172"/>
      <c r="ESP61" s="4"/>
      <c r="ESQ61" s="368"/>
      <c r="ESR61" s="897"/>
      <c r="ESS61" s="93"/>
      <c r="EST61" s="309"/>
      <c r="ESU61" s="93"/>
      <c r="ESV61" s="93"/>
      <c r="ESW61" s="93"/>
      <c r="ESX61" s="93"/>
      <c r="ESY61" s="1172"/>
      <c r="ESZ61" s="4"/>
      <c r="ETA61" s="368"/>
      <c r="ETB61" s="897"/>
      <c r="ETC61" s="93"/>
      <c r="ETD61" s="309"/>
      <c r="ETE61" s="93"/>
      <c r="ETF61" s="93"/>
      <c r="ETG61" s="93"/>
      <c r="ETH61" s="93"/>
      <c r="ETI61" s="1172"/>
      <c r="ETJ61" s="4"/>
      <c r="ETK61" s="368"/>
      <c r="ETL61" s="897"/>
      <c r="ETM61" s="93"/>
      <c r="ETN61" s="309"/>
      <c r="ETO61" s="93"/>
      <c r="ETP61" s="93"/>
      <c r="ETQ61" s="93"/>
      <c r="ETR61" s="93"/>
      <c r="ETS61" s="1172"/>
      <c r="ETT61" s="4"/>
      <c r="ETU61" s="368"/>
      <c r="ETV61" s="897"/>
      <c r="ETW61" s="93"/>
      <c r="ETX61" s="309"/>
      <c r="ETY61" s="93"/>
      <c r="ETZ61" s="93"/>
      <c r="EUA61" s="93"/>
      <c r="EUB61" s="93"/>
      <c r="EUC61" s="1172"/>
      <c r="EUD61" s="4"/>
      <c r="EUE61" s="368"/>
      <c r="EUF61" s="897"/>
      <c r="EUG61" s="93"/>
      <c r="EUH61" s="309"/>
      <c r="EUI61" s="93"/>
      <c r="EUJ61" s="93"/>
      <c r="EUK61" s="93"/>
      <c r="EUL61" s="93"/>
      <c r="EUM61" s="1172"/>
      <c r="EUN61" s="4"/>
      <c r="EUO61" s="368"/>
      <c r="EUP61" s="897"/>
      <c r="EUQ61" s="93"/>
      <c r="EUR61" s="309"/>
      <c r="EUS61" s="93"/>
      <c r="EUT61" s="93"/>
      <c r="EUU61" s="93"/>
      <c r="EUV61" s="93"/>
      <c r="EUW61" s="1172"/>
      <c r="EUX61" s="4"/>
      <c r="EUY61" s="368"/>
      <c r="EUZ61" s="897"/>
      <c r="EVA61" s="93"/>
      <c r="EVB61" s="309"/>
      <c r="EVC61" s="93"/>
      <c r="EVD61" s="93"/>
      <c r="EVE61" s="93"/>
      <c r="EVF61" s="93"/>
      <c r="EVG61" s="1172"/>
      <c r="EVH61" s="4"/>
      <c r="EVI61" s="368"/>
      <c r="EVJ61" s="897"/>
      <c r="EVK61" s="93"/>
      <c r="EVL61" s="309"/>
      <c r="EVM61" s="93"/>
      <c r="EVN61" s="93"/>
      <c r="EVO61" s="93"/>
      <c r="EVP61" s="93"/>
      <c r="EVQ61" s="1172"/>
      <c r="EVR61" s="4"/>
      <c r="EVS61" s="368"/>
      <c r="EVT61" s="897"/>
      <c r="EVU61" s="93"/>
      <c r="EVV61" s="309"/>
      <c r="EVW61" s="93"/>
      <c r="EVX61" s="93"/>
      <c r="EVY61" s="93"/>
      <c r="EVZ61" s="93"/>
      <c r="EWA61" s="1172"/>
      <c r="EWB61" s="4"/>
      <c r="EWC61" s="368"/>
      <c r="EWD61" s="897"/>
      <c r="EWE61" s="93"/>
      <c r="EWF61" s="309"/>
      <c r="EWG61" s="93"/>
      <c r="EWH61" s="93"/>
      <c r="EWI61" s="93"/>
      <c r="EWJ61" s="93"/>
      <c r="EWK61" s="1172"/>
      <c r="EWL61" s="4"/>
      <c r="EWM61" s="368"/>
      <c r="EWN61" s="897"/>
      <c r="EWO61" s="93"/>
      <c r="EWP61" s="309"/>
      <c r="EWQ61" s="93"/>
      <c r="EWR61" s="93"/>
      <c r="EWS61" s="93"/>
      <c r="EWT61" s="93"/>
      <c r="EWU61" s="1172"/>
      <c r="EWV61" s="4"/>
      <c r="EWW61" s="368"/>
      <c r="EWX61" s="897"/>
      <c r="EWY61" s="93"/>
      <c r="EWZ61" s="309"/>
      <c r="EXA61" s="93"/>
      <c r="EXB61" s="93"/>
      <c r="EXC61" s="93"/>
      <c r="EXD61" s="93"/>
      <c r="EXE61" s="1172"/>
      <c r="EXF61" s="4"/>
      <c r="EXG61" s="368"/>
      <c r="EXH61" s="897"/>
      <c r="EXI61" s="93"/>
      <c r="EXJ61" s="309"/>
      <c r="EXK61" s="93"/>
      <c r="EXL61" s="93"/>
      <c r="EXM61" s="93"/>
      <c r="EXN61" s="93"/>
      <c r="EXO61" s="1172"/>
      <c r="EXP61" s="4"/>
      <c r="EXQ61" s="368"/>
      <c r="EXR61" s="897"/>
      <c r="EXS61" s="93"/>
      <c r="EXT61" s="309"/>
      <c r="EXU61" s="93"/>
      <c r="EXV61" s="93"/>
      <c r="EXW61" s="93"/>
      <c r="EXX61" s="93"/>
      <c r="EXY61" s="1172"/>
      <c r="EXZ61" s="4"/>
      <c r="EYA61" s="368"/>
      <c r="EYB61" s="897"/>
      <c r="EYC61" s="93"/>
      <c r="EYD61" s="309"/>
      <c r="EYE61" s="93"/>
      <c r="EYF61" s="93"/>
      <c r="EYG61" s="93"/>
      <c r="EYH61" s="93"/>
      <c r="EYI61" s="1172"/>
      <c r="EYJ61" s="4"/>
      <c r="EYK61" s="368"/>
      <c r="EYL61" s="897"/>
      <c r="EYM61" s="93"/>
      <c r="EYN61" s="309"/>
      <c r="EYO61" s="93"/>
      <c r="EYP61" s="93"/>
      <c r="EYQ61" s="93"/>
      <c r="EYR61" s="93"/>
      <c r="EYS61" s="1172"/>
      <c r="EYT61" s="4"/>
      <c r="EYU61" s="368"/>
      <c r="EYV61" s="897"/>
      <c r="EYW61" s="93"/>
      <c r="EYX61" s="309"/>
      <c r="EYY61" s="93"/>
      <c r="EYZ61" s="93"/>
      <c r="EZA61" s="93"/>
      <c r="EZB61" s="93"/>
      <c r="EZC61" s="1172"/>
      <c r="EZD61" s="4"/>
      <c r="EZE61" s="368"/>
      <c r="EZF61" s="897"/>
      <c r="EZG61" s="93"/>
      <c r="EZH61" s="309"/>
      <c r="EZI61" s="93"/>
      <c r="EZJ61" s="93"/>
      <c r="EZK61" s="93"/>
      <c r="EZL61" s="93"/>
      <c r="EZM61" s="1172"/>
      <c r="EZN61" s="4"/>
      <c r="EZO61" s="368"/>
      <c r="EZP61" s="897"/>
      <c r="EZQ61" s="93"/>
      <c r="EZR61" s="309"/>
      <c r="EZS61" s="93"/>
      <c r="EZT61" s="93"/>
      <c r="EZU61" s="93"/>
      <c r="EZV61" s="93"/>
      <c r="EZW61" s="1172"/>
      <c r="EZX61" s="4"/>
      <c r="EZY61" s="368"/>
      <c r="EZZ61" s="897"/>
      <c r="FAA61" s="93"/>
      <c r="FAB61" s="309"/>
      <c r="FAC61" s="93"/>
      <c r="FAD61" s="93"/>
      <c r="FAE61" s="93"/>
      <c r="FAF61" s="93"/>
      <c r="FAG61" s="1172"/>
      <c r="FAH61" s="4"/>
      <c r="FAI61" s="368"/>
      <c r="FAJ61" s="897"/>
      <c r="FAK61" s="93"/>
      <c r="FAL61" s="309"/>
      <c r="FAM61" s="93"/>
      <c r="FAN61" s="93"/>
      <c r="FAO61" s="93"/>
      <c r="FAP61" s="93"/>
      <c r="FAQ61" s="1172"/>
      <c r="FAR61" s="4"/>
      <c r="FAS61" s="368"/>
      <c r="FAT61" s="897"/>
      <c r="FAU61" s="93"/>
      <c r="FAV61" s="309"/>
      <c r="FAW61" s="93"/>
      <c r="FAX61" s="93"/>
      <c r="FAY61" s="93"/>
      <c r="FAZ61" s="93"/>
      <c r="FBA61" s="1172"/>
      <c r="FBB61" s="4"/>
      <c r="FBC61" s="368"/>
      <c r="FBD61" s="897"/>
      <c r="FBE61" s="93"/>
      <c r="FBF61" s="309"/>
      <c r="FBG61" s="93"/>
      <c r="FBH61" s="93"/>
      <c r="FBI61" s="93"/>
      <c r="FBJ61" s="93"/>
      <c r="FBK61" s="1172"/>
      <c r="FBL61" s="4"/>
      <c r="FBM61" s="368"/>
      <c r="FBN61" s="897"/>
      <c r="FBO61" s="93"/>
      <c r="FBP61" s="309"/>
      <c r="FBQ61" s="93"/>
      <c r="FBR61" s="93"/>
      <c r="FBS61" s="93"/>
      <c r="FBT61" s="93"/>
      <c r="FBU61" s="1172"/>
      <c r="FBV61" s="4"/>
      <c r="FBW61" s="368"/>
      <c r="FBX61" s="897"/>
      <c r="FBY61" s="93"/>
      <c r="FBZ61" s="309"/>
      <c r="FCA61" s="93"/>
      <c r="FCB61" s="93"/>
      <c r="FCC61" s="93"/>
      <c r="FCD61" s="93"/>
      <c r="FCE61" s="1172"/>
      <c r="FCF61" s="4"/>
      <c r="FCG61" s="368"/>
      <c r="FCH61" s="897"/>
      <c r="FCI61" s="93"/>
      <c r="FCJ61" s="309"/>
      <c r="FCK61" s="93"/>
      <c r="FCL61" s="93"/>
      <c r="FCM61" s="93"/>
      <c r="FCN61" s="93"/>
      <c r="FCO61" s="1172"/>
      <c r="FCP61" s="4"/>
      <c r="FCQ61" s="368"/>
      <c r="FCR61" s="897"/>
      <c r="FCS61" s="93"/>
      <c r="FCT61" s="309"/>
      <c r="FCU61" s="93"/>
      <c r="FCV61" s="93"/>
      <c r="FCW61" s="93"/>
      <c r="FCX61" s="93"/>
      <c r="FCY61" s="1172"/>
      <c r="FCZ61" s="4"/>
      <c r="FDA61" s="368"/>
      <c r="FDB61" s="897"/>
      <c r="FDC61" s="93"/>
      <c r="FDD61" s="309"/>
      <c r="FDE61" s="93"/>
      <c r="FDF61" s="93"/>
      <c r="FDG61" s="93"/>
      <c r="FDH61" s="93"/>
      <c r="FDI61" s="1172"/>
      <c r="FDJ61" s="4"/>
      <c r="FDK61" s="368"/>
      <c r="FDL61" s="897"/>
      <c r="FDM61" s="93"/>
      <c r="FDN61" s="309"/>
      <c r="FDO61" s="93"/>
      <c r="FDP61" s="93"/>
      <c r="FDQ61" s="93"/>
      <c r="FDR61" s="93"/>
      <c r="FDS61" s="1172"/>
      <c r="FDT61" s="4"/>
      <c r="FDU61" s="368"/>
      <c r="FDV61" s="897"/>
      <c r="FDW61" s="93"/>
      <c r="FDX61" s="309"/>
      <c r="FDY61" s="93"/>
      <c r="FDZ61" s="93"/>
      <c r="FEA61" s="93"/>
      <c r="FEB61" s="93"/>
      <c r="FEC61" s="1172"/>
      <c r="FED61" s="4"/>
      <c r="FEE61" s="368"/>
      <c r="FEF61" s="897"/>
      <c r="FEG61" s="93"/>
      <c r="FEH61" s="309"/>
      <c r="FEI61" s="93"/>
      <c r="FEJ61" s="93"/>
      <c r="FEK61" s="93"/>
      <c r="FEL61" s="93"/>
      <c r="FEM61" s="1172"/>
      <c r="FEN61" s="4"/>
      <c r="FEO61" s="368"/>
      <c r="FEP61" s="897"/>
      <c r="FEQ61" s="93"/>
      <c r="FER61" s="309"/>
      <c r="FES61" s="93"/>
      <c r="FET61" s="93"/>
      <c r="FEU61" s="93"/>
      <c r="FEV61" s="93"/>
      <c r="FEW61" s="1172"/>
      <c r="FEX61" s="4"/>
      <c r="FEY61" s="368"/>
      <c r="FEZ61" s="897"/>
      <c r="FFA61" s="93"/>
      <c r="FFB61" s="309"/>
      <c r="FFC61" s="93"/>
      <c r="FFD61" s="93"/>
      <c r="FFE61" s="93"/>
      <c r="FFF61" s="93"/>
      <c r="FFG61" s="1172"/>
      <c r="FFH61" s="4"/>
      <c r="FFI61" s="368"/>
      <c r="FFJ61" s="897"/>
      <c r="FFK61" s="93"/>
      <c r="FFL61" s="309"/>
      <c r="FFM61" s="93"/>
      <c r="FFN61" s="93"/>
      <c r="FFO61" s="93"/>
      <c r="FFP61" s="93"/>
      <c r="FFQ61" s="1172"/>
      <c r="FFR61" s="4"/>
      <c r="FFS61" s="368"/>
      <c r="FFT61" s="897"/>
      <c r="FFU61" s="93"/>
      <c r="FFV61" s="309"/>
      <c r="FFW61" s="93"/>
      <c r="FFX61" s="93"/>
      <c r="FFY61" s="93"/>
      <c r="FFZ61" s="93"/>
      <c r="FGA61" s="1172"/>
      <c r="FGB61" s="4"/>
      <c r="FGC61" s="368"/>
      <c r="FGD61" s="897"/>
      <c r="FGE61" s="93"/>
      <c r="FGF61" s="309"/>
      <c r="FGG61" s="93"/>
      <c r="FGH61" s="93"/>
      <c r="FGI61" s="93"/>
      <c r="FGJ61" s="93"/>
      <c r="FGK61" s="1172"/>
      <c r="FGL61" s="4"/>
      <c r="FGM61" s="368"/>
      <c r="FGN61" s="897"/>
      <c r="FGO61" s="93"/>
      <c r="FGP61" s="309"/>
      <c r="FGQ61" s="93"/>
      <c r="FGR61" s="93"/>
      <c r="FGS61" s="93"/>
      <c r="FGT61" s="93"/>
      <c r="FGU61" s="1172"/>
      <c r="FGV61" s="4"/>
      <c r="FGW61" s="368"/>
      <c r="FGX61" s="897"/>
      <c r="FGY61" s="93"/>
      <c r="FGZ61" s="309"/>
      <c r="FHA61" s="93"/>
      <c r="FHB61" s="93"/>
      <c r="FHC61" s="93"/>
      <c r="FHD61" s="93"/>
      <c r="FHE61" s="1172"/>
      <c r="FHF61" s="4"/>
      <c r="FHG61" s="368"/>
      <c r="FHH61" s="897"/>
      <c r="FHI61" s="93"/>
      <c r="FHJ61" s="309"/>
      <c r="FHK61" s="93"/>
      <c r="FHL61" s="93"/>
      <c r="FHM61" s="93"/>
      <c r="FHN61" s="93"/>
      <c r="FHO61" s="1172"/>
      <c r="FHP61" s="4"/>
      <c r="FHQ61" s="368"/>
      <c r="FHR61" s="897"/>
      <c r="FHS61" s="93"/>
      <c r="FHT61" s="309"/>
      <c r="FHU61" s="93"/>
      <c r="FHV61" s="93"/>
      <c r="FHW61" s="93"/>
      <c r="FHX61" s="93"/>
      <c r="FHY61" s="1172"/>
      <c r="FHZ61" s="4"/>
      <c r="FIA61" s="368"/>
      <c r="FIB61" s="897"/>
      <c r="FIC61" s="93"/>
      <c r="FID61" s="309"/>
      <c r="FIE61" s="93"/>
      <c r="FIF61" s="93"/>
      <c r="FIG61" s="93"/>
      <c r="FIH61" s="93"/>
      <c r="FII61" s="1172"/>
      <c r="FIJ61" s="4"/>
      <c r="FIK61" s="368"/>
      <c r="FIL61" s="897"/>
      <c r="FIM61" s="93"/>
      <c r="FIN61" s="309"/>
      <c r="FIO61" s="93"/>
      <c r="FIP61" s="93"/>
      <c r="FIQ61" s="93"/>
      <c r="FIR61" s="93"/>
      <c r="FIS61" s="1172"/>
      <c r="FIT61" s="4"/>
      <c r="FIU61" s="368"/>
      <c r="FIV61" s="897"/>
      <c r="FIW61" s="93"/>
      <c r="FIX61" s="309"/>
      <c r="FIY61" s="93"/>
      <c r="FIZ61" s="93"/>
      <c r="FJA61" s="93"/>
      <c r="FJB61" s="93"/>
      <c r="FJC61" s="1172"/>
      <c r="FJD61" s="4"/>
      <c r="FJE61" s="368"/>
      <c r="FJF61" s="897"/>
      <c r="FJG61" s="93"/>
      <c r="FJH61" s="309"/>
      <c r="FJI61" s="93"/>
      <c r="FJJ61" s="93"/>
      <c r="FJK61" s="93"/>
      <c r="FJL61" s="93"/>
      <c r="FJM61" s="1172"/>
      <c r="FJN61" s="4"/>
      <c r="FJO61" s="368"/>
      <c r="FJP61" s="897"/>
      <c r="FJQ61" s="93"/>
      <c r="FJR61" s="309"/>
      <c r="FJS61" s="93"/>
      <c r="FJT61" s="93"/>
      <c r="FJU61" s="93"/>
      <c r="FJV61" s="93"/>
      <c r="FJW61" s="1172"/>
      <c r="FJX61" s="4"/>
      <c r="FJY61" s="368"/>
      <c r="FJZ61" s="897"/>
      <c r="FKA61" s="93"/>
      <c r="FKB61" s="309"/>
      <c r="FKC61" s="93"/>
      <c r="FKD61" s="93"/>
      <c r="FKE61" s="93"/>
      <c r="FKF61" s="93"/>
      <c r="FKG61" s="1172"/>
      <c r="FKH61" s="4"/>
      <c r="FKI61" s="368"/>
      <c r="FKJ61" s="897"/>
      <c r="FKK61" s="93"/>
      <c r="FKL61" s="309"/>
      <c r="FKM61" s="93"/>
      <c r="FKN61" s="93"/>
      <c r="FKO61" s="93"/>
      <c r="FKP61" s="93"/>
      <c r="FKQ61" s="1172"/>
      <c r="FKR61" s="4"/>
      <c r="FKS61" s="368"/>
      <c r="FKT61" s="897"/>
      <c r="FKU61" s="93"/>
      <c r="FKV61" s="309"/>
      <c r="FKW61" s="93"/>
      <c r="FKX61" s="93"/>
      <c r="FKY61" s="93"/>
      <c r="FKZ61" s="93"/>
      <c r="FLA61" s="1172"/>
      <c r="FLB61" s="4"/>
      <c r="FLC61" s="368"/>
      <c r="FLD61" s="897"/>
      <c r="FLE61" s="93"/>
      <c r="FLF61" s="309"/>
      <c r="FLG61" s="93"/>
      <c r="FLH61" s="93"/>
      <c r="FLI61" s="93"/>
      <c r="FLJ61" s="93"/>
      <c r="FLK61" s="1172"/>
      <c r="FLL61" s="4"/>
      <c r="FLM61" s="368"/>
      <c r="FLN61" s="897"/>
      <c r="FLO61" s="93"/>
      <c r="FLP61" s="309"/>
      <c r="FLQ61" s="93"/>
      <c r="FLR61" s="93"/>
      <c r="FLS61" s="93"/>
      <c r="FLT61" s="93"/>
      <c r="FLU61" s="1172"/>
      <c r="FLV61" s="4"/>
      <c r="FLW61" s="368"/>
      <c r="FLX61" s="897"/>
      <c r="FLY61" s="93"/>
      <c r="FLZ61" s="309"/>
      <c r="FMA61" s="93"/>
      <c r="FMB61" s="93"/>
      <c r="FMC61" s="93"/>
      <c r="FMD61" s="93"/>
      <c r="FME61" s="1172"/>
      <c r="FMF61" s="4"/>
      <c r="FMG61" s="368"/>
      <c r="FMH61" s="897"/>
      <c r="FMI61" s="93"/>
      <c r="FMJ61" s="309"/>
      <c r="FMK61" s="93"/>
      <c r="FML61" s="93"/>
      <c r="FMM61" s="93"/>
      <c r="FMN61" s="93"/>
      <c r="FMO61" s="1172"/>
      <c r="FMP61" s="4"/>
      <c r="FMQ61" s="368"/>
      <c r="FMR61" s="897"/>
      <c r="FMS61" s="93"/>
      <c r="FMT61" s="309"/>
      <c r="FMU61" s="93"/>
      <c r="FMV61" s="93"/>
      <c r="FMW61" s="93"/>
      <c r="FMX61" s="93"/>
      <c r="FMY61" s="1172"/>
      <c r="FMZ61" s="4"/>
      <c r="FNA61" s="368"/>
      <c r="FNB61" s="897"/>
      <c r="FNC61" s="93"/>
      <c r="FND61" s="309"/>
      <c r="FNE61" s="93"/>
      <c r="FNF61" s="93"/>
      <c r="FNG61" s="93"/>
      <c r="FNH61" s="93"/>
      <c r="FNI61" s="1172"/>
      <c r="FNJ61" s="4"/>
      <c r="FNK61" s="368"/>
      <c r="FNL61" s="897"/>
      <c r="FNM61" s="93"/>
      <c r="FNN61" s="309"/>
      <c r="FNO61" s="93"/>
      <c r="FNP61" s="93"/>
      <c r="FNQ61" s="93"/>
      <c r="FNR61" s="93"/>
      <c r="FNS61" s="1172"/>
      <c r="FNT61" s="4"/>
      <c r="FNU61" s="368"/>
      <c r="FNV61" s="897"/>
      <c r="FNW61" s="93"/>
      <c r="FNX61" s="309"/>
      <c r="FNY61" s="93"/>
      <c r="FNZ61" s="93"/>
      <c r="FOA61" s="93"/>
      <c r="FOB61" s="93"/>
      <c r="FOC61" s="1172"/>
      <c r="FOD61" s="4"/>
      <c r="FOE61" s="368"/>
      <c r="FOF61" s="897"/>
      <c r="FOG61" s="93"/>
      <c r="FOH61" s="309"/>
      <c r="FOI61" s="93"/>
      <c r="FOJ61" s="93"/>
      <c r="FOK61" s="93"/>
      <c r="FOL61" s="93"/>
      <c r="FOM61" s="1172"/>
      <c r="FON61" s="4"/>
      <c r="FOO61" s="368"/>
      <c r="FOP61" s="897"/>
      <c r="FOQ61" s="93"/>
      <c r="FOR61" s="309"/>
      <c r="FOS61" s="93"/>
      <c r="FOT61" s="93"/>
      <c r="FOU61" s="93"/>
      <c r="FOV61" s="93"/>
      <c r="FOW61" s="1172"/>
      <c r="FOX61" s="4"/>
      <c r="FOY61" s="368"/>
      <c r="FOZ61" s="897"/>
      <c r="FPA61" s="93"/>
      <c r="FPB61" s="309"/>
      <c r="FPC61" s="93"/>
      <c r="FPD61" s="93"/>
      <c r="FPE61" s="93"/>
      <c r="FPF61" s="93"/>
      <c r="FPG61" s="1172"/>
      <c r="FPH61" s="4"/>
      <c r="FPI61" s="368"/>
      <c r="FPJ61" s="897"/>
      <c r="FPK61" s="93"/>
      <c r="FPL61" s="309"/>
      <c r="FPM61" s="93"/>
      <c r="FPN61" s="93"/>
      <c r="FPO61" s="93"/>
      <c r="FPP61" s="93"/>
      <c r="FPQ61" s="1172"/>
      <c r="FPR61" s="4"/>
      <c r="FPS61" s="368"/>
      <c r="FPT61" s="897"/>
      <c r="FPU61" s="93"/>
      <c r="FPV61" s="309"/>
      <c r="FPW61" s="93"/>
      <c r="FPX61" s="93"/>
      <c r="FPY61" s="93"/>
      <c r="FPZ61" s="93"/>
      <c r="FQA61" s="1172"/>
      <c r="FQB61" s="4"/>
      <c r="FQC61" s="368"/>
      <c r="FQD61" s="897"/>
      <c r="FQE61" s="93"/>
      <c r="FQF61" s="309"/>
      <c r="FQG61" s="93"/>
      <c r="FQH61" s="93"/>
      <c r="FQI61" s="93"/>
      <c r="FQJ61" s="93"/>
      <c r="FQK61" s="1172"/>
      <c r="FQL61" s="4"/>
      <c r="FQM61" s="368"/>
      <c r="FQN61" s="897"/>
      <c r="FQO61" s="93"/>
      <c r="FQP61" s="309"/>
      <c r="FQQ61" s="93"/>
      <c r="FQR61" s="93"/>
      <c r="FQS61" s="93"/>
      <c r="FQT61" s="93"/>
      <c r="FQU61" s="1172"/>
      <c r="FQV61" s="4"/>
      <c r="FQW61" s="368"/>
      <c r="FQX61" s="897"/>
      <c r="FQY61" s="93"/>
      <c r="FQZ61" s="309"/>
      <c r="FRA61" s="93"/>
      <c r="FRB61" s="93"/>
      <c r="FRC61" s="93"/>
      <c r="FRD61" s="93"/>
      <c r="FRE61" s="1172"/>
      <c r="FRF61" s="4"/>
      <c r="FRG61" s="368"/>
      <c r="FRH61" s="897"/>
      <c r="FRI61" s="93"/>
      <c r="FRJ61" s="309"/>
      <c r="FRK61" s="93"/>
      <c r="FRL61" s="93"/>
      <c r="FRM61" s="93"/>
      <c r="FRN61" s="93"/>
      <c r="FRO61" s="1172"/>
      <c r="FRP61" s="4"/>
      <c r="FRQ61" s="368"/>
      <c r="FRR61" s="897"/>
      <c r="FRS61" s="93"/>
      <c r="FRT61" s="309"/>
      <c r="FRU61" s="93"/>
      <c r="FRV61" s="93"/>
      <c r="FRW61" s="93"/>
      <c r="FRX61" s="93"/>
      <c r="FRY61" s="1172"/>
      <c r="FRZ61" s="4"/>
      <c r="FSA61" s="368"/>
      <c r="FSB61" s="897"/>
      <c r="FSC61" s="93"/>
      <c r="FSD61" s="309"/>
      <c r="FSE61" s="93"/>
      <c r="FSF61" s="93"/>
      <c r="FSG61" s="93"/>
      <c r="FSH61" s="93"/>
      <c r="FSI61" s="1172"/>
      <c r="FSJ61" s="4"/>
      <c r="FSK61" s="368"/>
      <c r="FSL61" s="897"/>
      <c r="FSM61" s="93"/>
      <c r="FSN61" s="309"/>
      <c r="FSO61" s="93"/>
      <c r="FSP61" s="93"/>
      <c r="FSQ61" s="93"/>
      <c r="FSR61" s="93"/>
      <c r="FSS61" s="1172"/>
      <c r="FST61" s="4"/>
      <c r="FSU61" s="368"/>
      <c r="FSV61" s="897"/>
      <c r="FSW61" s="93"/>
      <c r="FSX61" s="309"/>
      <c r="FSY61" s="93"/>
      <c r="FSZ61" s="93"/>
      <c r="FTA61" s="93"/>
      <c r="FTB61" s="93"/>
      <c r="FTC61" s="1172"/>
      <c r="FTD61" s="4"/>
      <c r="FTE61" s="368"/>
      <c r="FTF61" s="897"/>
      <c r="FTG61" s="93"/>
      <c r="FTH61" s="309"/>
      <c r="FTI61" s="93"/>
      <c r="FTJ61" s="93"/>
      <c r="FTK61" s="93"/>
      <c r="FTL61" s="93"/>
      <c r="FTM61" s="1172"/>
      <c r="FTN61" s="4"/>
      <c r="FTO61" s="368"/>
      <c r="FTP61" s="897"/>
      <c r="FTQ61" s="93"/>
      <c r="FTR61" s="309"/>
      <c r="FTS61" s="93"/>
      <c r="FTT61" s="93"/>
      <c r="FTU61" s="93"/>
      <c r="FTV61" s="93"/>
      <c r="FTW61" s="1172"/>
      <c r="FTX61" s="4"/>
      <c r="FTY61" s="368"/>
      <c r="FTZ61" s="897"/>
      <c r="FUA61" s="93"/>
      <c r="FUB61" s="309"/>
      <c r="FUC61" s="93"/>
      <c r="FUD61" s="93"/>
      <c r="FUE61" s="93"/>
      <c r="FUF61" s="93"/>
      <c r="FUG61" s="1172"/>
      <c r="FUH61" s="4"/>
      <c r="FUI61" s="368"/>
      <c r="FUJ61" s="897"/>
      <c r="FUK61" s="93"/>
      <c r="FUL61" s="309"/>
      <c r="FUM61" s="93"/>
      <c r="FUN61" s="93"/>
      <c r="FUO61" s="93"/>
      <c r="FUP61" s="93"/>
      <c r="FUQ61" s="1172"/>
      <c r="FUR61" s="4"/>
      <c r="FUS61" s="368"/>
      <c r="FUT61" s="897"/>
      <c r="FUU61" s="93"/>
      <c r="FUV61" s="309"/>
      <c r="FUW61" s="93"/>
      <c r="FUX61" s="93"/>
      <c r="FUY61" s="93"/>
      <c r="FUZ61" s="93"/>
      <c r="FVA61" s="1172"/>
      <c r="FVB61" s="4"/>
      <c r="FVC61" s="368"/>
      <c r="FVD61" s="897"/>
      <c r="FVE61" s="93"/>
      <c r="FVF61" s="309"/>
      <c r="FVG61" s="93"/>
      <c r="FVH61" s="93"/>
      <c r="FVI61" s="93"/>
      <c r="FVJ61" s="93"/>
      <c r="FVK61" s="1172"/>
      <c r="FVL61" s="4"/>
      <c r="FVM61" s="368"/>
      <c r="FVN61" s="897"/>
      <c r="FVO61" s="93"/>
      <c r="FVP61" s="309"/>
      <c r="FVQ61" s="93"/>
      <c r="FVR61" s="93"/>
      <c r="FVS61" s="93"/>
      <c r="FVT61" s="93"/>
      <c r="FVU61" s="1172"/>
      <c r="FVV61" s="4"/>
      <c r="FVW61" s="368"/>
      <c r="FVX61" s="897"/>
      <c r="FVY61" s="93"/>
      <c r="FVZ61" s="309"/>
      <c r="FWA61" s="93"/>
      <c r="FWB61" s="93"/>
      <c r="FWC61" s="93"/>
      <c r="FWD61" s="93"/>
      <c r="FWE61" s="1172"/>
      <c r="FWF61" s="4"/>
      <c r="FWG61" s="368"/>
      <c r="FWH61" s="897"/>
      <c r="FWI61" s="93"/>
      <c r="FWJ61" s="309"/>
      <c r="FWK61" s="93"/>
      <c r="FWL61" s="93"/>
      <c r="FWM61" s="93"/>
      <c r="FWN61" s="93"/>
      <c r="FWO61" s="1172"/>
      <c r="FWP61" s="4"/>
      <c r="FWQ61" s="368"/>
      <c r="FWR61" s="897"/>
      <c r="FWS61" s="93"/>
      <c r="FWT61" s="309"/>
      <c r="FWU61" s="93"/>
      <c r="FWV61" s="93"/>
      <c r="FWW61" s="93"/>
      <c r="FWX61" s="93"/>
      <c r="FWY61" s="1172"/>
      <c r="FWZ61" s="4"/>
      <c r="FXA61" s="368"/>
      <c r="FXB61" s="897"/>
      <c r="FXC61" s="93"/>
      <c r="FXD61" s="309"/>
      <c r="FXE61" s="93"/>
      <c r="FXF61" s="93"/>
      <c r="FXG61" s="93"/>
      <c r="FXH61" s="93"/>
      <c r="FXI61" s="1172"/>
      <c r="FXJ61" s="4"/>
      <c r="FXK61" s="368"/>
      <c r="FXL61" s="897"/>
      <c r="FXM61" s="93"/>
      <c r="FXN61" s="309"/>
      <c r="FXO61" s="93"/>
      <c r="FXP61" s="93"/>
      <c r="FXQ61" s="93"/>
      <c r="FXR61" s="93"/>
      <c r="FXS61" s="1172"/>
      <c r="FXT61" s="4"/>
      <c r="FXU61" s="368"/>
      <c r="FXV61" s="897"/>
      <c r="FXW61" s="93"/>
      <c r="FXX61" s="309"/>
      <c r="FXY61" s="93"/>
      <c r="FXZ61" s="93"/>
      <c r="FYA61" s="93"/>
      <c r="FYB61" s="93"/>
      <c r="FYC61" s="1172"/>
      <c r="FYD61" s="4"/>
      <c r="FYE61" s="368"/>
      <c r="FYF61" s="897"/>
      <c r="FYG61" s="93"/>
      <c r="FYH61" s="309"/>
      <c r="FYI61" s="93"/>
      <c r="FYJ61" s="93"/>
      <c r="FYK61" s="93"/>
      <c r="FYL61" s="93"/>
      <c r="FYM61" s="1172"/>
      <c r="FYN61" s="4"/>
      <c r="FYO61" s="368"/>
      <c r="FYP61" s="897"/>
      <c r="FYQ61" s="93"/>
      <c r="FYR61" s="309"/>
      <c r="FYS61" s="93"/>
      <c r="FYT61" s="93"/>
      <c r="FYU61" s="93"/>
      <c r="FYV61" s="93"/>
      <c r="FYW61" s="1172"/>
      <c r="FYX61" s="4"/>
      <c r="FYY61" s="368"/>
      <c r="FYZ61" s="897"/>
      <c r="FZA61" s="93"/>
      <c r="FZB61" s="309"/>
      <c r="FZC61" s="93"/>
      <c r="FZD61" s="93"/>
      <c r="FZE61" s="93"/>
      <c r="FZF61" s="93"/>
      <c r="FZG61" s="1172"/>
      <c r="FZH61" s="4"/>
      <c r="FZI61" s="368"/>
      <c r="FZJ61" s="897"/>
      <c r="FZK61" s="93"/>
      <c r="FZL61" s="309"/>
      <c r="FZM61" s="93"/>
      <c r="FZN61" s="93"/>
      <c r="FZO61" s="93"/>
      <c r="FZP61" s="93"/>
      <c r="FZQ61" s="1172"/>
      <c r="FZR61" s="4"/>
      <c r="FZS61" s="368"/>
      <c r="FZT61" s="897"/>
      <c r="FZU61" s="93"/>
      <c r="FZV61" s="309"/>
      <c r="FZW61" s="93"/>
      <c r="FZX61" s="93"/>
      <c r="FZY61" s="93"/>
      <c r="FZZ61" s="93"/>
      <c r="GAA61" s="1172"/>
      <c r="GAB61" s="4"/>
      <c r="GAC61" s="368"/>
      <c r="GAD61" s="897"/>
      <c r="GAE61" s="93"/>
      <c r="GAF61" s="309"/>
      <c r="GAG61" s="93"/>
      <c r="GAH61" s="93"/>
      <c r="GAI61" s="93"/>
      <c r="GAJ61" s="93"/>
      <c r="GAK61" s="1172"/>
      <c r="GAL61" s="4"/>
      <c r="GAM61" s="368"/>
      <c r="GAN61" s="897"/>
      <c r="GAO61" s="93"/>
      <c r="GAP61" s="309"/>
      <c r="GAQ61" s="93"/>
      <c r="GAR61" s="93"/>
      <c r="GAS61" s="93"/>
      <c r="GAT61" s="93"/>
      <c r="GAU61" s="1172"/>
      <c r="GAV61" s="4"/>
      <c r="GAW61" s="368"/>
      <c r="GAX61" s="897"/>
      <c r="GAY61" s="93"/>
      <c r="GAZ61" s="309"/>
      <c r="GBA61" s="93"/>
      <c r="GBB61" s="93"/>
      <c r="GBC61" s="93"/>
      <c r="GBD61" s="93"/>
      <c r="GBE61" s="1172"/>
      <c r="GBF61" s="4"/>
      <c r="GBG61" s="368"/>
      <c r="GBH61" s="897"/>
      <c r="GBI61" s="93"/>
      <c r="GBJ61" s="309"/>
      <c r="GBK61" s="93"/>
      <c r="GBL61" s="93"/>
      <c r="GBM61" s="93"/>
      <c r="GBN61" s="93"/>
      <c r="GBO61" s="1172"/>
      <c r="GBP61" s="4"/>
      <c r="GBQ61" s="368"/>
      <c r="GBR61" s="897"/>
      <c r="GBS61" s="93"/>
      <c r="GBT61" s="309"/>
      <c r="GBU61" s="93"/>
      <c r="GBV61" s="93"/>
      <c r="GBW61" s="93"/>
      <c r="GBX61" s="93"/>
      <c r="GBY61" s="1172"/>
      <c r="GBZ61" s="4"/>
      <c r="GCA61" s="368"/>
      <c r="GCB61" s="897"/>
      <c r="GCC61" s="93"/>
      <c r="GCD61" s="309"/>
      <c r="GCE61" s="93"/>
      <c r="GCF61" s="93"/>
      <c r="GCG61" s="93"/>
      <c r="GCH61" s="93"/>
      <c r="GCI61" s="1172"/>
      <c r="GCJ61" s="4"/>
      <c r="GCK61" s="368"/>
      <c r="GCL61" s="897"/>
      <c r="GCM61" s="93"/>
      <c r="GCN61" s="309"/>
      <c r="GCO61" s="93"/>
      <c r="GCP61" s="93"/>
      <c r="GCQ61" s="93"/>
      <c r="GCR61" s="93"/>
      <c r="GCS61" s="1172"/>
      <c r="GCT61" s="4"/>
      <c r="GCU61" s="368"/>
      <c r="GCV61" s="897"/>
      <c r="GCW61" s="93"/>
      <c r="GCX61" s="309"/>
      <c r="GCY61" s="93"/>
      <c r="GCZ61" s="93"/>
      <c r="GDA61" s="93"/>
      <c r="GDB61" s="93"/>
      <c r="GDC61" s="1172"/>
      <c r="GDD61" s="4"/>
      <c r="GDE61" s="368"/>
      <c r="GDF61" s="897"/>
      <c r="GDG61" s="93"/>
      <c r="GDH61" s="309"/>
      <c r="GDI61" s="93"/>
      <c r="GDJ61" s="93"/>
      <c r="GDK61" s="93"/>
      <c r="GDL61" s="93"/>
      <c r="GDM61" s="1172"/>
      <c r="GDN61" s="4"/>
      <c r="GDO61" s="368"/>
      <c r="GDP61" s="897"/>
      <c r="GDQ61" s="93"/>
      <c r="GDR61" s="309"/>
      <c r="GDS61" s="93"/>
      <c r="GDT61" s="93"/>
      <c r="GDU61" s="93"/>
      <c r="GDV61" s="93"/>
      <c r="GDW61" s="1172"/>
      <c r="GDX61" s="4"/>
      <c r="GDY61" s="368"/>
      <c r="GDZ61" s="897"/>
      <c r="GEA61" s="93"/>
      <c r="GEB61" s="309"/>
      <c r="GEC61" s="93"/>
      <c r="GED61" s="93"/>
      <c r="GEE61" s="93"/>
      <c r="GEF61" s="93"/>
      <c r="GEG61" s="1172"/>
      <c r="GEH61" s="4"/>
      <c r="GEI61" s="368"/>
      <c r="GEJ61" s="897"/>
      <c r="GEK61" s="93"/>
      <c r="GEL61" s="309"/>
      <c r="GEM61" s="93"/>
      <c r="GEN61" s="93"/>
      <c r="GEO61" s="93"/>
      <c r="GEP61" s="93"/>
      <c r="GEQ61" s="1172"/>
      <c r="GER61" s="4"/>
      <c r="GES61" s="368"/>
      <c r="GET61" s="897"/>
      <c r="GEU61" s="93"/>
      <c r="GEV61" s="309"/>
      <c r="GEW61" s="93"/>
      <c r="GEX61" s="93"/>
      <c r="GEY61" s="93"/>
      <c r="GEZ61" s="93"/>
      <c r="GFA61" s="1172"/>
      <c r="GFB61" s="4"/>
      <c r="GFC61" s="368"/>
      <c r="GFD61" s="897"/>
      <c r="GFE61" s="93"/>
      <c r="GFF61" s="309"/>
      <c r="GFG61" s="93"/>
      <c r="GFH61" s="93"/>
      <c r="GFI61" s="93"/>
      <c r="GFJ61" s="93"/>
      <c r="GFK61" s="1172"/>
      <c r="GFL61" s="4"/>
      <c r="GFM61" s="368"/>
      <c r="GFN61" s="897"/>
      <c r="GFO61" s="93"/>
      <c r="GFP61" s="309"/>
      <c r="GFQ61" s="93"/>
      <c r="GFR61" s="93"/>
      <c r="GFS61" s="93"/>
      <c r="GFT61" s="93"/>
      <c r="GFU61" s="1172"/>
      <c r="GFV61" s="4"/>
      <c r="GFW61" s="368"/>
      <c r="GFX61" s="897"/>
      <c r="GFY61" s="93"/>
      <c r="GFZ61" s="309"/>
      <c r="GGA61" s="93"/>
      <c r="GGB61" s="93"/>
      <c r="GGC61" s="93"/>
      <c r="GGD61" s="93"/>
      <c r="GGE61" s="1172"/>
      <c r="GGF61" s="4"/>
      <c r="GGG61" s="368"/>
      <c r="GGH61" s="897"/>
      <c r="GGI61" s="93"/>
      <c r="GGJ61" s="309"/>
      <c r="GGK61" s="93"/>
      <c r="GGL61" s="93"/>
      <c r="GGM61" s="93"/>
      <c r="GGN61" s="93"/>
      <c r="GGO61" s="1172"/>
      <c r="GGP61" s="4"/>
      <c r="GGQ61" s="368"/>
      <c r="GGR61" s="897"/>
      <c r="GGS61" s="93"/>
      <c r="GGT61" s="309"/>
      <c r="GGU61" s="93"/>
      <c r="GGV61" s="93"/>
      <c r="GGW61" s="93"/>
      <c r="GGX61" s="93"/>
      <c r="GGY61" s="1172"/>
      <c r="GGZ61" s="4"/>
      <c r="GHA61" s="368"/>
      <c r="GHB61" s="897"/>
      <c r="GHC61" s="93"/>
      <c r="GHD61" s="309"/>
      <c r="GHE61" s="93"/>
      <c r="GHF61" s="93"/>
      <c r="GHG61" s="93"/>
      <c r="GHH61" s="93"/>
      <c r="GHI61" s="1172"/>
      <c r="GHJ61" s="4"/>
      <c r="GHK61" s="368"/>
      <c r="GHL61" s="897"/>
      <c r="GHM61" s="93"/>
      <c r="GHN61" s="309"/>
      <c r="GHO61" s="93"/>
      <c r="GHP61" s="93"/>
      <c r="GHQ61" s="93"/>
      <c r="GHR61" s="93"/>
      <c r="GHS61" s="1172"/>
      <c r="GHT61" s="4"/>
      <c r="GHU61" s="368"/>
      <c r="GHV61" s="897"/>
      <c r="GHW61" s="93"/>
      <c r="GHX61" s="309"/>
      <c r="GHY61" s="93"/>
      <c r="GHZ61" s="93"/>
      <c r="GIA61" s="93"/>
      <c r="GIB61" s="93"/>
      <c r="GIC61" s="1172"/>
      <c r="GID61" s="4"/>
      <c r="GIE61" s="368"/>
      <c r="GIF61" s="897"/>
      <c r="GIG61" s="93"/>
      <c r="GIH61" s="309"/>
      <c r="GII61" s="93"/>
      <c r="GIJ61" s="93"/>
      <c r="GIK61" s="93"/>
      <c r="GIL61" s="93"/>
      <c r="GIM61" s="1172"/>
      <c r="GIN61" s="4"/>
      <c r="GIO61" s="368"/>
      <c r="GIP61" s="897"/>
      <c r="GIQ61" s="93"/>
      <c r="GIR61" s="309"/>
      <c r="GIS61" s="93"/>
      <c r="GIT61" s="93"/>
      <c r="GIU61" s="93"/>
      <c r="GIV61" s="93"/>
      <c r="GIW61" s="1172"/>
      <c r="GIX61" s="4"/>
      <c r="GIY61" s="368"/>
      <c r="GIZ61" s="897"/>
      <c r="GJA61" s="93"/>
      <c r="GJB61" s="309"/>
      <c r="GJC61" s="93"/>
      <c r="GJD61" s="93"/>
      <c r="GJE61" s="93"/>
      <c r="GJF61" s="93"/>
      <c r="GJG61" s="1172"/>
      <c r="GJH61" s="4"/>
      <c r="GJI61" s="368"/>
      <c r="GJJ61" s="897"/>
      <c r="GJK61" s="93"/>
      <c r="GJL61" s="309"/>
      <c r="GJM61" s="93"/>
      <c r="GJN61" s="93"/>
      <c r="GJO61" s="93"/>
      <c r="GJP61" s="93"/>
      <c r="GJQ61" s="1172"/>
      <c r="GJR61" s="4"/>
      <c r="GJS61" s="368"/>
      <c r="GJT61" s="897"/>
      <c r="GJU61" s="93"/>
      <c r="GJV61" s="309"/>
      <c r="GJW61" s="93"/>
      <c r="GJX61" s="93"/>
      <c r="GJY61" s="93"/>
      <c r="GJZ61" s="93"/>
      <c r="GKA61" s="1172"/>
      <c r="GKB61" s="4"/>
      <c r="GKC61" s="368"/>
      <c r="GKD61" s="897"/>
      <c r="GKE61" s="93"/>
      <c r="GKF61" s="309"/>
      <c r="GKG61" s="93"/>
      <c r="GKH61" s="93"/>
      <c r="GKI61" s="93"/>
      <c r="GKJ61" s="93"/>
      <c r="GKK61" s="1172"/>
      <c r="GKL61" s="4"/>
      <c r="GKM61" s="368"/>
      <c r="GKN61" s="897"/>
      <c r="GKO61" s="93"/>
      <c r="GKP61" s="309"/>
      <c r="GKQ61" s="93"/>
      <c r="GKR61" s="93"/>
      <c r="GKS61" s="93"/>
      <c r="GKT61" s="93"/>
      <c r="GKU61" s="1172"/>
      <c r="GKV61" s="4"/>
      <c r="GKW61" s="368"/>
      <c r="GKX61" s="897"/>
      <c r="GKY61" s="93"/>
      <c r="GKZ61" s="309"/>
      <c r="GLA61" s="93"/>
      <c r="GLB61" s="93"/>
      <c r="GLC61" s="93"/>
      <c r="GLD61" s="93"/>
      <c r="GLE61" s="1172"/>
      <c r="GLF61" s="4"/>
      <c r="GLG61" s="368"/>
      <c r="GLH61" s="897"/>
      <c r="GLI61" s="93"/>
      <c r="GLJ61" s="309"/>
      <c r="GLK61" s="93"/>
      <c r="GLL61" s="93"/>
      <c r="GLM61" s="93"/>
      <c r="GLN61" s="93"/>
      <c r="GLO61" s="1172"/>
      <c r="GLP61" s="4"/>
      <c r="GLQ61" s="368"/>
      <c r="GLR61" s="897"/>
      <c r="GLS61" s="93"/>
      <c r="GLT61" s="309"/>
      <c r="GLU61" s="93"/>
      <c r="GLV61" s="93"/>
      <c r="GLW61" s="93"/>
      <c r="GLX61" s="93"/>
      <c r="GLY61" s="1172"/>
      <c r="GLZ61" s="4"/>
      <c r="GMA61" s="368"/>
      <c r="GMB61" s="897"/>
      <c r="GMC61" s="93"/>
      <c r="GMD61" s="309"/>
      <c r="GME61" s="93"/>
      <c r="GMF61" s="93"/>
      <c r="GMG61" s="93"/>
      <c r="GMH61" s="93"/>
      <c r="GMI61" s="1172"/>
      <c r="GMJ61" s="4"/>
      <c r="GMK61" s="368"/>
      <c r="GML61" s="897"/>
      <c r="GMM61" s="93"/>
      <c r="GMN61" s="309"/>
      <c r="GMO61" s="93"/>
      <c r="GMP61" s="93"/>
      <c r="GMQ61" s="93"/>
      <c r="GMR61" s="93"/>
      <c r="GMS61" s="1172"/>
      <c r="GMT61" s="4"/>
      <c r="GMU61" s="368"/>
      <c r="GMV61" s="897"/>
      <c r="GMW61" s="93"/>
      <c r="GMX61" s="309"/>
      <c r="GMY61" s="93"/>
      <c r="GMZ61" s="93"/>
      <c r="GNA61" s="93"/>
      <c r="GNB61" s="93"/>
      <c r="GNC61" s="1172"/>
      <c r="GND61" s="4"/>
      <c r="GNE61" s="368"/>
      <c r="GNF61" s="897"/>
      <c r="GNG61" s="93"/>
      <c r="GNH61" s="309"/>
      <c r="GNI61" s="93"/>
      <c r="GNJ61" s="93"/>
      <c r="GNK61" s="93"/>
      <c r="GNL61" s="93"/>
      <c r="GNM61" s="1172"/>
      <c r="GNN61" s="4"/>
      <c r="GNO61" s="368"/>
      <c r="GNP61" s="897"/>
      <c r="GNQ61" s="93"/>
      <c r="GNR61" s="309"/>
      <c r="GNS61" s="93"/>
      <c r="GNT61" s="93"/>
      <c r="GNU61" s="93"/>
      <c r="GNV61" s="93"/>
      <c r="GNW61" s="1172"/>
      <c r="GNX61" s="4"/>
      <c r="GNY61" s="368"/>
      <c r="GNZ61" s="897"/>
      <c r="GOA61" s="93"/>
      <c r="GOB61" s="309"/>
      <c r="GOC61" s="93"/>
      <c r="GOD61" s="93"/>
      <c r="GOE61" s="93"/>
      <c r="GOF61" s="93"/>
      <c r="GOG61" s="1172"/>
      <c r="GOH61" s="4"/>
      <c r="GOI61" s="368"/>
      <c r="GOJ61" s="897"/>
      <c r="GOK61" s="93"/>
      <c r="GOL61" s="309"/>
      <c r="GOM61" s="93"/>
      <c r="GON61" s="93"/>
      <c r="GOO61" s="93"/>
      <c r="GOP61" s="93"/>
      <c r="GOQ61" s="1172"/>
      <c r="GOR61" s="4"/>
      <c r="GOS61" s="368"/>
      <c r="GOT61" s="897"/>
      <c r="GOU61" s="93"/>
      <c r="GOV61" s="309"/>
      <c r="GOW61" s="93"/>
      <c r="GOX61" s="93"/>
      <c r="GOY61" s="93"/>
      <c r="GOZ61" s="93"/>
      <c r="GPA61" s="1172"/>
      <c r="GPB61" s="4"/>
      <c r="GPC61" s="368"/>
      <c r="GPD61" s="897"/>
      <c r="GPE61" s="93"/>
      <c r="GPF61" s="309"/>
      <c r="GPG61" s="93"/>
      <c r="GPH61" s="93"/>
      <c r="GPI61" s="93"/>
      <c r="GPJ61" s="93"/>
      <c r="GPK61" s="1172"/>
      <c r="GPL61" s="4"/>
      <c r="GPM61" s="368"/>
      <c r="GPN61" s="897"/>
      <c r="GPO61" s="93"/>
      <c r="GPP61" s="309"/>
      <c r="GPQ61" s="93"/>
      <c r="GPR61" s="93"/>
      <c r="GPS61" s="93"/>
      <c r="GPT61" s="93"/>
      <c r="GPU61" s="1172"/>
      <c r="GPV61" s="4"/>
      <c r="GPW61" s="368"/>
      <c r="GPX61" s="897"/>
      <c r="GPY61" s="93"/>
      <c r="GPZ61" s="309"/>
      <c r="GQA61" s="93"/>
      <c r="GQB61" s="93"/>
      <c r="GQC61" s="93"/>
      <c r="GQD61" s="93"/>
      <c r="GQE61" s="1172"/>
      <c r="GQF61" s="4"/>
      <c r="GQG61" s="368"/>
      <c r="GQH61" s="897"/>
      <c r="GQI61" s="93"/>
      <c r="GQJ61" s="309"/>
      <c r="GQK61" s="93"/>
      <c r="GQL61" s="93"/>
      <c r="GQM61" s="93"/>
      <c r="GQN61" s="93"/>
      <c r="GQO61" s="1172"/>
      <c r="GQP61" s="4"/>
      <c r="GQQ61" s="368"/>
      <c r="GQR61" s="897"/>
      <c r="GQS61" s="93"/>
      <c r="GQT61" s="309"/>
      <c r="GQU61" s="93"/>
      <c r="GQV61" s="93"/>
      <c r="GQW61" s="93"/>
      <c r="GQX61" s="93"/>
      <c r="GQY61" s="1172"/>
      <c r="GQZ61" s="4"/>
      <c r="GRA61" s="368"/>
      <c r="GRB61" s="897"/>
      <c r="GRC61" s="93"/>
      <c r="GRD61" s="309"/>
      <c r="GRE61" s="93"/>
      <c r="GRF61" s="93"/>
      <c r="GRG61" s="93"/>
      <c r="GRH61" s="93"/>
      <c r="GRI61" s="1172"/>
      <c r="GRJ61" s="4"/>
      <c r="GRK61" s="368"/>
      <c r="GRL61" s="897"/>
      <c r="GRM61" s="93"/>
      <c r="GRN61" s="309"/>
      <c r="GRO61" s="93"/>
      <c r="GRP61" s="93"/>
      <c r="GRQ61" s="93"/>
      <c r="GRR61" s="93"/>
      <c r="GRS61" s="1172"/>
      <c r="GRT61" s="4"/>
      <c r="GRU61" s="368"/>
      <c r="GRV61" s="897"/>
      <c r="GRW61" s="93"/>
      <c r="GRX61" s="309"/>
      <c r="GRY61" s="93"/>
      <c r="GRZ61" s="93"/>
      <c r="GSA61" s="93"/>
      <c r="GSB61" s="93"/>
      <c r="GSC61" s="1172"/>
      <c r="GSD61" s="4"/>
      <c r="GSE61" s="368"/>
      <c r="GSF61" s="897"/>
      <c r="GSG61" s="93"/>
      <c r="GSH61" s="309"/>
      <c r="GSI61" s="93"/>
      <c r="GSJ61" s="93"/>
      <c r="GSK61" s="93"/>
      <c r="GSL61" s="93"/>
      <c r="GSM61" s="1172"/>
      <c r="GSN61" s="4"/>
      <c r="GSO61" s="368"/>
      <c r="GSP61" s="897"/>
      <c r="GSQ61" s="93"/>
      <c r="GSR61" s="309"/>
      <c r="GSS61" s="93"/>
      <c r="GST61" s="93"/>
      <c r="GSU61" s="93"/>
      <c r="GSV61" s="93"/>
      <c r="GSW61" s="1172"/>
      <c r="GSX61" s="4"/>
      <c r="GSY61" s="368"/>
      <c r="GSZ61" s="897"/>
      <c r="GTA61" s="93"/>
      <c r="GTB61" s="309"/>
      <c r="GTC61" s="93"/>
      <c r="GTD61" s="93"/>
      <c r="GTE61" s="93"/>
      <c r="GTF61" s="93"/>
      <c r="GTG61" s="1172"/>
      <c r="GTH61" s="4"/>
      <c r="GTI61" s="368"/>
      <c r="GTJ61" s="897"/>
      <c r="GTK61" s="93"/>
      <c r="GTL61" s="309"/>
      <c r="GTM61" s="93"/>
      <c r="GTN61" s="93"/>
      <c r="GTO61" s="93"/>
      <c r="GTP61" s="93"/>
      <c r="GTQ61" s="1172"/>
      <c r="GTR61" s="4"/>
      <c r="GTS61" s="368"/>
      <c r="GTT61" s="897"/>
      <c r="GTU61" s="93"/>
      <c r="GTV61" s="309"/>
      <c r="GTW61" s="93"/>
      <c r="GTX61" s="93"/>
      <c r="GTY61" s="93"/>
      <c r="GTZ61" s="93"/>
      <c r="GUA61" s="1172"/>
      <c r="GUB61" s="4"/>
      <c r="GUC61" s="368"/>
      <c r="GUD61" s="897"/>
      <c r="GUE61" s="93"/>
      <c r="GUF61" s="309"/>
      <c r="GUG61" s="93"/>
      <c r="GUH61" s="93"/>
      <c r="GUI61" s="93"/>
      <c r="GUJ61" s="93"/>
      <c r="GUK61" s="1172"/>
      <c r="GUL61" s="4"/>
      <c r="GUM61" s="368"/>
      <c r="GUN61" s="897"/>
      <c r="GUO61" s="93"/>
      <c r="GUP61" s="309"/>
      <c r="GUQ61" s="93"/>
      <c r="GUR61" s="93"/>
      <c r="GUS61" s="93"/>
      <c r="GUT61" s="93"/>
      <c r="GUU61" s="1172"/>
      <c r="GUV61" s="4"/>
      <c r="GUW61" s="368"/>
      <c r="GUX61" s="897"/>
      <c r="GUY61" s="93"/>
      <c r="GUZ61" s="309"/>
      <c r="GVA61" s="93"/>
      <c r="GVB61" s="93"/>
      <c r="GVC61" s="93"/>
      <c r="GVD61" s="93"/>
      <c r="GVE61" s="1172"/>
      <c r="GVF61" s="4"/>
      <c r="GVG61" s="368"/>
      <c r="GVH61" s="897"/>
      <c r="GVI61" s="93"/>
      <c r="GVJ61" s="309"/>
      <c r="GVK61" s="93"/>
      <c r="GVL61" s="93"/>
      <c r="GVM61" s="93"/>
      <c r="GVN61" s="93"/>
      <c r="GVO61" s="1172"/>
      <c r="GVP61" s="4"/>
      <c r="GVQ61" s="368"/>
      <c r="GVR61" s="897"/>
      <c r="GVS61" s="93"/>
      <c r="GVT61" s="309"/>
      <c r="GVU61" s="93"/>
      <c r="GVV61" s="93"/>
      <c r="GVW61" s="93"/>
      <c r="GVX61" s="93"/>
      <c r="GVY61" s="1172"/>
      <c r="GVZ61" s="4"/>
      <c r="GWA61" s="368"/>
      <c r="GWB61" s="897"/>
      <c r="GWC61" s="93"/>
      <c r="GWD61" s="309"/>
      <c r="GWE61" s="93"/>
      <c r="GWF61" s="93"/>
      <c r="GWG61" s="93"/>
      <c r="GWH61" s="93"/>
      <c r="GWI61" s="1172"/>
      <c r="GWJ61" s="4"/>
      <c r="GWK61" s="368"/>
      <c r="GWL61" s="897"/>
      <c r="GWM61" s="93"/>
      <c r="GWN61" s="309"/>
      <c r="GWO61" s="93"/>
      <c r="GWP61" s="93"/>
      <c r="GWQ61" s="93"/>
      <c r="GWR61" s="93"/>
      <c r="GWS61" s="1172"/>
      <c r="GWT61" s="4"/>
      <c r="GWU61" s="368"/>
      <c r="GWV61" s="897"/>
      <c r="GWW61" s="93"/>
      <c r="GWX61" s="309"/>
      <c r="GWY61" s="93"/>
      <c r="GWZ61" s="93"/>
      <c r="GXA61" s="93"/>
      <c r="GXB61" s="93"/>
      <c r="GXC61" s="1172"/>
      <c r="GXD61" s="4"/>
      <c r="GXE61" s="368"/>
      <c r="GXF61" s="897"/>
      <c r="GXG61" s="93"/>
      <c r="GXH61" s="309"/>
      <c r="GXI61" s="93"/>
      <c r="GXJ61" s="93"/>
      <c r="GXK61" s="93"/>
      <c r="GXL61" s="93"/>
      <c r="GXM61" s="1172"/>
      <c r="GXN61" s="4"/>
      <c r="GXO61" s="368"/>
      <c r="GXP61" s="897"/>
      <c r="GXQ61" s="93"/>
      <c r="GXR61" s="309"/>
      <c r="GXS61" s="93"/>
      <c r="GXT61" s="93"/>
      <c r="GXU61" s="93"/>
      <c r="GXV61" s="93"/>
      <c r="GXW61" s="1172"/>
      <c r="GXX61" s="4"/>
      <c r="GXY61" s="368"/>
      <c r="GXZ61" s="897"/>
      <c r="GYA61" s="93"/>
      <c r="GYB61" s="309"/>
      <c r="GYC61" s="93"/>
      <c r="GYD61" s="93"/>
      <c r="GYE61" s="93"/>
      <c r="GYF61" s="93"/>
      <c r="GYG61" s="1172"/>
      <c r="GYH61" s="4"/>
      <c r="GYI61" s="368"/>
      <c r="GYJ61" s="897"/>
      <c r="GYK61" s="93"/>
      <c r="GYL61" s="309"/>
      <c r="GYM61" s="93"/>
      <c r="GYN61" s="93"/>
      <c r="GYO61" s="93"/>
      <c r="GYP61" s="93"/>
      <c r="GYQ61" s="1172"/>
      <c r="GYR61" s="4"/>
      <c r="GYS61" s="368"/>
      <c r="GYT61" s="897"/>
      <c r="GYU61" s="93"/>
      <c r="GYV61" s="309"/>
      <c r="GYW61" s="93"/>
      <c r="GYX61" s="93"/>
      <c r="GYY61" s="93"/>
      <c r="GYZ61" s="93"/>
      <c r="GZA61" s="1172"/>
      <c r="GZB61" s="4"/>
      <c r="GZC61" s="368"/>
      <c r="GZD61" s="897"/>
      <c r="GZE61" s="93"/>
      <c r="GZF61" s="309"/>
      <c r="GZG61" s="93"/>
      <c r="GZH61" s="93"/>
      <c r="GZI61" s="93"/>
      <c r="GZJ61" s="93"/>
      <c r="GZK61" s="1172"/>
      <c r="GZL61" s="4"/>
      <c r="GZM61" s="368"/>
      <c r="GZN61" s="897"/>
      <c r="GZO61" s="93"/>
      <c r="GZP61" s="309"/>
      <c r="GZQ61" s="93"/>
      <c r="GZR61" s="93"/>
      <c r="GZS61" s="93"/>
      <c r="GZT61" s="93"/>
      <c r="GZU61" s="1172"/>
      <c r="GZV61" s="4"/>
      <c r="GZW61" s="368"/>
      <c r="GZX61" s="897"/>
      <c r="GZY61" s="93"/>
      <c r="GZZ61" s="309"/>
      <c r="HAA61" s="93"/>
      <c r="HAB61" s="93"/>
      <c r="HAC61" s="93"/>
      <c r="HAD61" s="93"/>
      <c r="HAE61" s="1172"/>
      <c r="HAF61" s="4"/>
      <c r="HAG61" s="368"/>
      <c r="HAH61" s="897"/>
      <c r="HAI61" s="93"/>
      <c r="HAJ61" s="309"/>
      <c r="HAK61" s="93"/>
      <c r="HAL61" s="93"/>
      <c r="HAM61" s="93"/>
      <c r="HAN61" s="93"/>
      <c r="HAO61" s="1172"/>
      <c r="HAP61" s="4"/>
      <c r="HAQ61" s="368"/>
      <c r="HAR61" s="897"/>
      <c r="HAS61" s="93"/>
      <c r="HAT61" s="309"/>
      <c r="HAU61" s="93"/>
      <c r="HAV61" s="93"/>
      <c r="HAW61" s="93"/>
      <c r="HAX61" s="93"/>
      <c r="HAY61" s="1172"/>
      <c r="HAZ61" s="4"/>
      <c r="HBA61" s="368"/>
      <c r="HBB61" s="897"/>
      <c r="HBC61" s="93"/>
      <c r="HBD61" s="309"/>
      <c r="HBE61" s="93"/>
      <c r="HBF61" s="93"/>
      <c r="HBG61" s="93"/>
      <c r="HBH61" s="93"/>
      <c r="HBI61" s="1172"/>
      <c r="HBJ61" s="4"/>
      <c r="HBK61" s="368"/>
      <c r="HBL61" s="897"/>
      <c r="HBM61" s="93"/>
      <c r="HBN61" s="309"/>
      <c r="HBO61" s="93"/>
      <c r="HBP61" s="93"/>
      <c r="HBQ61" s="93"/>
      <c r="HBR61" s="93"/>
      <c r="HBS61" s="1172"/>
      <c r="HBT61" s="4"/>
      <c r="HBU61" s="368"/>
      <c r="HBV61" s="897"/>
      <c r="HBW61" s="93"/>
      <c r="HBX61" s="309"/>
      <c r="HBY61" s="93"/>
      <c r="HBZ61" s="93"/>
      <c r="HCA61" s="93"/>
      <c r="HCB61" s="93"/>
      <c r="HCC61" s="1172"/>
      <c r="HCD61" s="4"/>
      <c r="HCE61" s="368"/>
      <c r="HCF61" s="897"/>
      <c r="HCG61" s="93"/>
      <c r="HCH61" s="309"/>
      <c r="HCI61" s="93"/>
      <c r="HCJ61" s="93"/>
      <c r="HCK61" s="93"/>
      <c r="HCL61" s="93"/>
      <c r="HCM61" s="1172"/>
      <c r="HCN61" s="4"/>
      <c r="HCO61" s="368"/>
      <c r="HCP61" s="897"/>
      <c r="HCQ61" s="93"/>
      <c r="HCR61" s="309"/>
      <c r="HCS61" s="93"/>
      <c r="HCT61" s="93"/>
      <c r="HCU61" s="93"/>
      <c r="HCV61" s="93"/>
      <c r="HCW61" s="1172"/>
      <c r="HCX61" s="4"/>
      <c r="HCY61" s="368"/>
      <c r="HCZ61" s="897"/>
      <c r="HDA61" s="93"/>
      <c r="HDB61" s="309"/>
      <c r="HDC61" s="93"/>
      <c r="HDD61" s="93"/>
      <c r="HDE61" s="93"/>
      <c r="HDF61" s="93"/>
      <c r="HDG61" s="1172"/>
      <c r="HDH61" s="4"/>
      <c r="HDI61" s="368"/>
      <c r="HDJ61" s="897"/>
      <c r="HDK61" s="93"/>
      <c r="HDL61" s="309"/>
      <c r="HDM61" s="93"/>
      <c r="HDN61" s="93"/>
      <c r="HDO61" s="93"/>
      <c r="HDP61" s="93"/>
      <c r="HDQ61" s="1172"/>
      <c r="HDR61" s="4"/>
      <c r="HDS61" s="368"/>
      <c r="HDT61" s="897"/>
      <c r="HDU61" s="93"/>
      <c r="HDV61" s="309"/>
      <c r="HDW61" s="93"/>
      <c r="HDX61" s="93"/>
      <c r="HDY61" s="93"/>
      <c r="HDZ61" s="93"/>
      <c r="HEA61" s="1172"/>
      <c r="HEB61" s="4"/>
      <c r="HEC61" s="368"/>
      <c r="HED61" s="897"/>
      <c r="HEE61" s="93"/>
      <c r="HEF61" s="309"/>
      <c r="HEG61" s="93"/>
      <c r="HEH61" s="93"/>
      <c r="HEI61" s="93"/>
      <c r="HEJ61" s="93"/>
      <c r="HEK61" s="1172"/>
      <c r="HEL61" s="4"/>
      <c r="HEM61" s="368"/>
      <c r="HEN61" s="897"/>
      <c r="HEO61" s="93"/>
      <c r="HEP61" s="309"/>
      <c r="HEQ61" s="93"/>
      <c r="HER61" s="93"/>
      <c r="HES61" s="93"/>
      <c r="HET61" s="93"/>
      <c r="HEU61" s="1172"/>
      <c r="HEV61" s="4"/>
      <c r="HEW61" s="368"/>
      <c r="HEX61" s="897"/>
      <c r="HEY61" s="93"/>
      <c r="HEZ61" s="309"/>
      <c r="HFA61" s="93"/>
      <c r="HFB61" s="93"/>
      <c r="HFC61" s="93"/>
      <c r="HFD61" s="93"/>
      <c r="HFE61" s="1172"/>
      <c r="HFF61" s="4"/>
      <c r="HFG61" s="368"/>
      <c r="HFH61" s="897"/>
      <c r="HFI61" s="93"/>
      <c r="HFJ61" s="309"/>
      <c r="HFK61" s="93"/>
      <c r="HFL61" s="93"/>
      <c r="HFM61" s="93"/>
      <c r="HFN61" s="93"/>
      <c r="HFO61" s="1172"/>
      <c r="HFP61" s="4"/>
      <c r="HFQ61" s="368"/>
      <c r="HFR61" s="897"/>
      <c r="HFS61" s="93"/>
      <c r="HFT61" s="309"/>
      <c r="HFU61" s="93"/>
      <c r="HFV61" s="93"/>
      <c r="HFW61" s="93"/>
      <c r="HFX61" s="93"/>
      <c r="HFY61" s="1172"/>
      <c r="HFZ61" s="4"/>
      <c r="HGA61" s="368"/>
      <c r="HGB61" s="897"/>
      <c r="HGC61" s="93"/>
      <c r="HGD61" s="309"/>
      <c r="HGE61" s="93"/>
      <c r="HGF61" s="93"/>
      <c r="HGG61" s="93"/>
      <c r="HGH61" s="93"/>
      <c r="HGI61" s="1172"/>
      <c r="HGJ61" s="4"/>
      <c r="HGK61" s="368"/>
      <c r="HGL61" s="897"/>
      <c r="HGM61" s="93"/>
      <c r="HGN61" s="309"/>
      <c r="HGO61" s="93"/>
      <c r="HGP61" s="93"/>
      <c r="HGQ61" s="93"/>
      <c r="HGR61" s="93"/>
      <c r="HGS61" s="1172"/>
      <c r="HGT61" s="4"/>
      <c r="HGU61" s="368"/>
      <c r="HGV61" s="897"/>
      <c r="HGW61" s="93"/>
      <c r="HGX61" s="309"/>
      <c r="HGY61" s="93"/>
      <c r="HGZ61" s="93"/>
      <c r="HHA61" s="93"/>
      <c r="HHB61" s="93"/>
      <c r="HHC61" s="1172"/>
      <c r="HHD61" s="4"/>
      <c r="HHE61" s="368"/>
      <c r="HHF61" s="897"/>
      <c r="HHG61" s="93"/>
      <c r="HHH61" s="309"/>
      <c r="HHI61" s="93"/>
      <c r="HHJ61" s="93"/>
      <c r="HHK61" s="93"/>
      <c r="HHL61" s="93"/>
      <c r="HHM61" s="1172"/>
      <c r="HHN61" s="4"/>
      <c r="HHO61" s="368"/>
      <c r="HHP61" s="897"/>
      <c r="HHQ61" s="93"/>
      <c r="HHR61" s="309"/>
      <c r="HHS61" s="93"/>
      <c r="HHT61" s="93"/>
      <c r="HHU61" s="93"/>
      <c r="HHV61" s="93"/>
      <c r="HHW61" s="1172"/>
      <c r="HHX61" s="4"/>
      <c r="HHY61" s="368"/>
      <c r="HHZ61" s="897"/>
      <c r="HIA61" s="93"/>
      <c r="HIB61" s="309"/>
      <c r="HIC61" s="93"/>
      <c r="HID61" s="93"/>
      <c r="HIE61" s="93"/>
      <c r="HIF61" s="93"/>
      <c r="HIG61" s="1172"/>
      <c r="HIH61" s="4"/>
      <c r="HII61" s="368"/>
      <c r="HIJ61" s="897"/>
      <c r="HIK61" s="93"/>
      <c r="HIL61" s="309"/>
      <c r="HIM61" s="93"/>
      <c r="HIN61" s="93"/>
      <c r="HIO61" s="93"/>
      <c r="HIP61" s="93"/>
      <c r="HIQ61" s="1172"/>
      <c r="HIR61" s="4"/>
      <c r="HIS61" s="368"/>
      <c r="HIT61" s="897"/>
      <c r="HIU61" s="93"/>
      <c r="HIV61" s="309"/>
      <c r="HIW61" s="93"/>
      <c r="HIX61" s="93"/>
      <c r="HIY61" s="93"/>
      <c r="HIZ61" s="93"/>
      <c r="HJA61" s="1172"/>
      <c r="HJB61" s="4"/>
      <c r="HJC61" s="368"/>
      <c r="HJD61" s="897"/>
      <c r="HJE61" s="93"/>
      <c r="HJF61" s="309"/>
      <c r="HJG61" s="93"/>
      <c r="HJH61" s="93"/>
      <c r="HJI61" s="93"/>
      <c r="HJJ61" s="93"/>
      <c r="HJK61" s="1172"/>
      <c r="HJL61" s="4"/>
      <c r="HJM61" s="368"/>
      <c r="HJN61" s="897"/>
      <c r="HJO61" s="93"/>
      <c r="HJP61" s="309"/>
      <c r="HJQ61" s="93"/>
      <c r="HJR61" s="93"/>
      <c r="HJS61" s="93"/>
      <c r="HJT61" s="93"/>
      <c r="HJU61" s="1172"/>
      <c r="HJV61" s="4"/>
      <c r="HJW61" s="368"/>
      <c r="HJX61" s="897"/>
      <c r="HJY61" s="93"/>
      <c r="HJZ61" s="309"/>
      <c r="HKA61" s="93"/>
      <c r="HKB61" s="93"/>
      <c r="HKC61" s="93"/>
      <c r="HKD61" s="93"/>
      <c r="HKE61" s="1172"/>
      <c r="HKF61" s="4"/>
      <c r="HKG61" s="368"/>
      <c r="HKH61" s="897"/>
      <c r="HKI61" s="93"/>
      <c r="HKJ61" s="309"/>
      <c r="HKK61" s="93"/>
      <c r="HKL61" s="93"/>
      <c r="HKM61" s="93"/>
      <c r="HKN61" s="93"/>
      <c r="HKO61" s="1172"/>
      <c r="HKP61" s="4"/>
      <c r="HKQ61" s="368"/>
      <c r="HKR61" s="897"/>
      <c r="HKS61" s="93"/>
      <c r="HKT61" s="309"/>
      <c r="HKU61" s="93"/>
      <c r="HKV61" s="93"/>
      <c r="HKW61" s="93"/>
      <c r="HKX61" s="93"/>
      <c r="HKY61" s="1172"/>
      <c r="HKZ61" s="4"/>
      <c r="HLA61" s="368"/>
      <c r="HLB61" s="897"/>
      <c r="HLC61" s="93"/>
      <c r="HLD61" s="309"/>
      <c r="HLE61" s="93"/>
      <c r="HLF61" s="93"/>
      <c r="HLG61" s="93"/>
      <c r="HLH61" s="93"/>
      <c r="HLI61" s="1172"/>
      <c r="HLJ61" s="4"/>
      <c r="HLK61" s="368"/>
      <c r="HLL61" s="897"/>
      <c r="HLM61" s="93"/>
      <c r="HLN61" s="309"/>
      <c r="HLO61" s="93"/>
      <c r="HLP61" s="93"/>
      <c r="HLQ61" s="93"/>
      <c r="HLR61" s="93"/>
      <c r="HLS61" s="1172"/>
      <c r="HLT61" s="4"/>
      <c r="HLU61" s="368"/>
      <c r="HLV61" s="897"/>
      <c r="HLW61" s="93"/>
      <c r="HLX61" s="309"/>
      <c r="HLY61" s="93"/>
      <c r="HLZ61" s="93"/>
      <c r="HMA61" s="93"/>
      <c r="HMB61" s="93"/>
      <c r="HMC61" s="1172"/>
      <c r="HMD61" s="4"/>
      <c r="HME61" s="368"/>
      <c r="HMF61" s="897"/>
      <c r="HMG61" s="93"/>
      <c r="HMH61" s="309"/>
      <c r="HMI61" s="93"/>
      <c r="HMJ61" s="93"/>
      <c r="HMK61" s="93"/>
      <c r="HML61" s="93"/>
      <c r="HMM61" s="1172"/>
      <c r="HMN61" s="4"/>
      <c r="HMO61" s="368"/>
      <c r="HMP61" s="897"/>
      <c r="HMQ61" s="93"/>
      <c r="HMR61" s="309"/>
      <c r="HMS61" s="93"/>
      <c r="HMT61" s="93"/>
      <c r="HMU61" s="93"/>
      <c r="HMV61" s="93"/>
      <c r="HMW61" s="1172"/>
      <c r="HMX61" s="4"/>
      <c r="HMY61" s="368"/>
      <c r="HMZ61" s="897"/>
      <c r="HNA61" s="93"/>
      <c r="HNB61" s="309"/>
      <c r="HNC61" s="93"/>
      <c r="HND61" s="93"/>
      <c r="HNE61" s="93"/>
      <c r="HNF61" s="93"/>
      <c r="HNG61" s="1172"/>
      <c r="HNH61" s="4"/>
      <c r="HNI61" s="368"/>
      <c r="HNJ61" s="897"/>
      <c r="HNK61" s="93"/>
      <c r="HNL61" s="309"/>
      <c r="HNM61" s="93"/>
      <c r="HNN61" s="93"/>
      <c r="HNO61" s="93"/>
      <c r="HNP61" s="93"/>
      <c r="HNQ61" s="1172"/>
      <c r="HNR61" s="4"/>
      <c r="HNS61" s="368"/>
      <c r="HNT61" s="897"/>
      <c r="HNU61" s="93"/>
      <c r="HNV61" s="309"/>
      <c r="HNW61" s="93"/>
      <c r="HNX61" s="93"/>
      <c r="HNY61" s="93"/>
      <c r="HNZ61" s="93"/>
      <c r="HOA61" s="1172"/>
      <c r="HOB61" s="4"/>
      <c r="HOC61" s="368"/>
      <c r="HOD61" s="897"/>
      <c r="HOE61" s="93"/>
      <c r="HOF61" s="309"/>
      <c r="HOG61" s="93"/>
      <c r="HOH61" s="93"/>
      <c r="HOI61" s="93"/>
      <c r="HOJ61" s="93"/>
      <c r="HOK61" s="1172"/>
      <c r="HOL61" s="4"/>
      <c r="HOM61" s="368"/>
      <c r="HON61" s="897"/>
      <c r="HOO61" s="93"/>
      <c r="HOP61" s="309"/>
      <c r="HOQ61" s="93"/>
      <c r="HOR61" s="93"/>
      <c r="HOS61" s="93"/>
      <c r="HOT61" s="93"/>
      <c r="HOU61" s="1172"/>
      <c r="HOV61" s="4"/>
      <c r="HOW61" s="368"/>
      <c r="HOX61" s="897"/>
      <c r="HOY61" s="93"/>
      <c r="HOZ61" s="309"/>
      <c r="HPA61" s="93"/>
      <c r="HPB61" s="93"/>
      <c r="HPC61" s="93"/>
      <c r="HPD61" s="93"/>
      <c r="HPE61" s="1172"/>
      <c r="HPF61" s="4"/>
      <c r="HPG61" s="368"/>
      <c r="HPH61" s="897"/>
      <c r="HPI61" s="93"/>
      <c r="HPJ61" s="309"/>
      <c r="HPK61" s="93"/>
      <c r="HPL61" s="93"/>
      <c r="HPM61" s="93"/>
      <c r="HPN61" s="93"/>
      <c r="HPO61" s="1172"/>
      <c r="HPP61" s="4"/>
      <c r="HPQ61" s="368"/>
      <c r="HPR61" s="897"/>
      <c r="HPS61" s="93"/>
      <c r="HPT61" s="309"/>
      <c r="HPU61" s="93"/>
      <c r="HPV61" s="93"/>
      <c r="HPW61" s="93"/>
      <c r="HPX61" s="93"/>
      <c r="HPY61" s="1172"/>
      <c r="HPZ61" s="4"/>
      <c r="HQA61" s="368"/>
      <c r="HQB61" s="897"/>
      <c r="HQC61" s="93"/>
      <c r="HQD61" s="309"/>
      <c r="HQE61" s="93"/>
      <c r="HQF61" s="93"/>
      <c r="HQG61" s="93"/>
      <c r="HQH61" s="93"/>
      <c r="HQI61" s="1172"/>
      <c r="HQJ61" s="4"/>
      <c r="HQK61" s="368"/>
      <c r="HQL61" s="897"/>
      <c r="HQM61" s="93"/>
      <c r="HQN61" s="309"/>
      <c r="HQO61" s="93"/>
      <c r="HQP61" s="93"/>
      <c r="HQQ61" s="93"/>
      <c r="HQR61" s="93"/>
      <c r="HQS61" s="1172"/>
      <c r="HQT61" s="4"/>
      <c r="HQU61" s="368"/>
      <c r="HQV61" s="897"/>
      <c r="HQW61" s="93"/>
      <c r="HQX61" s="309"/>
      <c r="HQY61" s="93"/>
      <c r="HQZ61" s="93"/>
      <c r="HRA61" s="93"/>
      <c r="HRB61" s="93"/>
      <c r="HRC61" s="1172"/>
      <c r="HRD61" s="4"/>
      <c r="HRE61" s="368"/>
      <c r="HRF61" s="897"/>
      <c r="HRG61" s="93"/>
      <c r="HRH61" s="309"/>
      <c r="HRI61" s="93"/>
      <c r="HRJ61" s="93"/>
      <c r="HRK61" s="93"/>
      <c r="HRL61" s="93"/>
      <c r="HRM61" s="1172"/>
      <c r="HRN61" s="4"/>
      <c r="HRO61" s="368"/>
      <c r="HRP61" s="897"/>
      <c r="HRQ61" s="93"/>
      <c r="HRR61" s="309"/>
      <c r="HRS61" s="93"/>
      <c r="HRT61" s="93"/>
      <c r="HRU61" s="93"/>
      <c r="HRV61" s="93"/>
      <c r="HRW61" s="1172"/>
      <c r="HRX61" s="4"/>
      <c r="HRY61" s="368"/>
      <c r="HRZ61" s="897"/>
      <c r="HSA61" s="93"/>
      <c r="HSB61" s="309"/>
      <c r="HSC61" s="93"/>
      <c r="HSD61" s="93"/>
      <c r="HSE61" s="93"/>
      <c r="HSF61" s="93"/>
      <c r="HSG61" s="1172"/>
      <c r="HSH61" s="4"/>
      <c r="HSI61" s="368"/>
      <c r="HSJ61" s="897"/>
      <c r="HSK61" s="93"/>
      <c r="HSL61" s="309"/>
      <c r="HSM61" s="93"/>
      <c r="HSN61" s="93"/>
      <c r="HSO61" s="93"/>
      <c r="HSP61" s="93"/>
      <c r="HSQ61" s="1172"/>
      <c r="HSR61" s="4"/>
      <c r="HSS61" s="368"/>
      <c r="HST61" s="897"/>
      <c r="HSU61" s="93"/>
      <c r="HSV61" s="309"/>
      <c r="HSW61" s="93"/>
      <c r="HSX61" s="93"/>
      <c r="HSY61" s="93"/>
      <c r="HSZ61" s="93"/>
      <c r="HTA61" s="1172"/>
      <c r="HTB61" s="4"/>
      <c r="HTC61" s="368"/>
      <c r="HTD61" s="897"/>
      <c r="HTE61" s="93"/>
      <c r="HTF61" s="309"/>
      <c r="HTG61" s="93"/>
      <c r="HTH61" s="93"/>
      <c r="HTI61" s="93"/>
      <c r="HTJ61" s="93"/>
      <c r="HTK61" s="1172"/>
      <c r="HTL61" s="4"/>
      <c r="HTM61" s="368"/>
      <c r="HTN61" s="897"/>
      <c r="HTO61" s="93"/>
      <c r="HTP61" s="309"/>
      <c r="HTQ61" s="93"/>
      <c r="HTR61" s="93"/>
      <c r="HTS61" s="93"/>
      <c r="HTT61" s="93"/>
      <c r="HTU61" s="1172"/>
      <c r="HTV61" s="4"/>
      <c r="HTW61" s="368"/>
      <c r="HTX61" s="897"/>
      <c r="HTY61" s="93"/>
      <c r="HTZ61" s="309"/>
      <c r="HUA61" s="93"/>
      <c r="HUB61" s="93"/>
      <c r="HUC61" s="93"/>
      <c r="HUD61" s="93"/>
      <c r="HUE61" s="1172"/>
      <c r="HUF61" s="4"/>
      <c r="HUG61" s="368"/>
      <c r="HUH61" s="897"/>
      <c r="HUI61" s="93"/>
      <c r="HUJ61" s="309"/>
      <c r="HUK61" s="93"/>
      <c r="HUL61" s="93"/>
      <c r="HUM61" s="93"/>
      <c r="HUN61" s="93"/>
      <c r="HUO61" s="1172"/>
      <c r="HUP61" s="4"/>
      <c r="HUQ61" s="368"/>
      <c r="HUR61" s="897"/>
      <c r="HUS61" s="93"/>
      <c r="HUT61" s="309"/>
      <c r="HUU61" s="93"/>
      <c r="HUV61" s="93"/>
      <c r="HUW61" s="93"/>
      <c r="HUX61" s="93"/>
      <c r="HUY61" s="1172"/>
      <c r="HUZ61" s="4"/>
      <c r="HVA61" s="368"/>
      <c r="HVB61" s="897"/>
      <c r="HVC61" s="93"/>
      <c r="HVD61" s="309"/>
      <c r="HVE61" s="93"/>
      <c r="HVF61" s="93"/>
      <c r="HVG61" s="93"/>
      <c r="HVH61" s="93"/>
      <c r="HVI61" s="1172"/>
      <c r="HVJ61" s="4"/>
      <c r="HVK61" s="368"/>
      <c r="HVL61" s="897"/>
      <c r="HVM61" s="93"/>
      <c r="HVN61" s="309"/>
      <c r="HVO61" s="93"/>
      <c r="HVP61" s="93"/>
      <c r="HVQ61" s="93"/>
      <c r="HVR61" s="93"/>
      <c r="HVS61" s="1172"/>
      <c r="HVT61" s="4"/>
      <c r="HVU61" s="368"/>
      <c r="HVV61" s="897"/>
      <c r="HVW61" s="93"/>
      <c r="HVX61" s="309"/>
      <c r="HVY61" s="93"/>
      <c r="HVZ61" s="93"/>
      <c r="HWA61" s="93"/>
      <c r="HWB61" s="93"/>
      <c r="HWC61" s="1172"/>
      <c r="HWD61" s="4"/>
      <c r="HWE61" s="368"/>
      <c r="HWF61" s="897"/>
      <c r="HWG61" s="93"/>
      <c r="HWH61" s="309"/>
      <c r="HWI61" s="93"/>
      <c r="HWJ61" s="93"/>
      <c r="HWK61" s="93"/>
      <c r="HWL61" s="93"/>
      <c r="HWM61" s="1172"/>
      <c r="HWN61" s="4"/>
      <c r="HWO61" s="368"/>
      <c r="HWP61" s="897"/>
      <c r="HWQ61" s="93"/>
      <c r="HWR61" s="309"/>
      <c r="HWS61" s="93"/>
      <c r="HWT61" s="93"/>
      <c r="HWU61" s="93"/>
      <c r="HWV61" s="93"/>
      <c r="HWW61" s="1172"/>
      <c r="HWX61" s="4"/>
      <c r="HWY61" s="368"/>
      <c r="HWZ61" s="897"/>
      <c r="HXA61" s="93"/>
      <c r="HXB61" s="309"/>
      <c r="HXC61" s="93"/>
      <c r="HXD61" s="93"/>
      <c r="HXE61" s="93"/>
      <c r="HXF61" s="93"/>
      <c r="HXG61" s="1172"/>
      <c r="HXH61" s="4"/>
      <c r="HXI61" s="368"/>
      <c r="HXJ61" s="897"/>
      <c r="HXK61" s="93"/>
      <c r="HXL61" s="309"/>
      <c r="HXM61" s="93"/>
      <c r="HXN61" s="93"/>
      <c r="HXO61" s="93"/>
      <c r="HXP61" s="93"/>
      <c r="HXQ61" s="1172"/>
      <c r="HXR61" s="4"/>
      <c r="HXS61" s="368"/>
      <c r="HXT61" s="897"/>
      <c r="HXU61" s="93"/>
      <c r="HXV61" s="309"/>
      <c r="HXW61" s="93"/>
      <c r="HXX61" s="93"/>
      <c r="HXY61" s="93"/>
      <c r="HXZ61" s="93"/>
      <c r="HYA61" s="1172"/>
      <c r="HYB61" s="4"/>
      <c r="HYC61" s="368"/>
      <c r="HYD61" s="897"/>
      <c r="HYE61" s="93"/>
      <c r="HYF61" s="309"/>
      <c r="HYG61" s="93"/>
      <c r="HYH61" s="93"/>
      <c r="HYI61" s="93"/>
      <c r="HYJ61" s="93"/>
      <c r="HYK61" s="1172"/>
      <c r="HYL61" s="4"/>
      <c r="HYM61" s="368"/>
      <c r="HYN61" s="897"/>
      <c r="HYO61" s="93"/>
      <c r="HYP61" s="309"/>
      <c r="HYQ61" s="93"/>
      <c r="HYR61" s="93"/>
      <c r="HYS61" s="93"/>
      <c r="HYT61" s="93"/>
      <c r="HYU61" s="1172"/>
      <c r="HYV61" s="4"/>
      <c r="HYW61" s="368"/>
      <c r="HYX61" s="897"/>
      <c r="HYY61" s="93"/>
      <c r="HYZ61" s="309"/>
      <c r="HZA61" s="93"/>
      <c r="HZB61" s="93"/>
      <c r="HZC61" s="93"/>
      <c r="HZD61" s="93"/>
      <c r="HZE61" s="1172"/>
      <c r="HZF61" s="4"/>
      <c r="HZG61" s="368"/>
      <c r="HZH61" s="897"/>
      <c r="HZI61" s="93"/>
      <c r="HZJ61" s="309"/>
      <c r="HZK61" s="93"/>
      <c r="HZL61" s="93"/>
      <c r="HZM61" s="93"/>
      <c r="HZN61" s="93"/>
      <c r="HZO61" s="1172"/>
      <c r="HZP61" s="4"/>
      <c r="HZQ61" s="368"/>
      <c r="HZR61" s="897"/>
      <c r="HZS61" s="93"/>
      <c r="HZT61" s="309"/>
      <c r="HZU61" s="93"/>
      <c r="HZV61" s="93"/>
      <c r="HZW61" s="93"/>
      <c r="HZX61" s="93"/>
      <c r="HZY61" s="1172"/>
      <c r="HZZ61" s="4"/>
      <c r="IAA61" s="368"/>
      <c r="IAB61" s="897"/>
      <c r="IAC61" s="93"/>
      <c r="IAD61" s="309"/>
      <c r="IAE61" s="93"/>
      <c r="IAF61" s="93"/>
      <c r="IAG61" s="93"/>
      <c r="IAH61" s="93"/>
      <c r="IAI61" s="1172"/>
      <c r="IAJ61" s="4"/>
      <c r="IAK61" s="368"/>
      <c r="IAL61" s="897"/>
      <c r="IAM61" s="93"/>
      <c r="IAN61" s="309"/>
      <c r="IAO61" s="93"/>
      <c r="IAP61" s="93"/>
      <c r="IAQ61" s="93"/>
      <c r="IAR61" s="93"/>
      <c r="IAS61" s="1172"/>
      <c r="IAT61" s="4"/>
      <c r="IAU61" s="368"/>
      <c r="IAV61" s="897"/>
      <c r="IAW61" s="93"/>
      <c r="IAX61" s="309"/>
      <c r="IAY61" s="93"/>
      <c r="IAZ61" s="93"/>
      <c r="IBA61" s="93"/>
      <c r="IBB61" s="93"/>
      <c r="IBC61" s="1172"/>
      <c r="IBD61" s="4"/>
      <c r="IBE61" s="368"/>
      <c r="IBF61" s="897"/>
      <c r="IBG61" s="93"/>
      <c r="IBH61" s="309"/>
      <c r="IBI61" s="93"/>
      <c r="IBJ61" s="93"/>
      <c r="IBK61" s="93"/>
      <c r="IBL61" s="93"/>
      <c r="IBM61" s="1172"/>
      <c r="IBN61" s="4"/>
      <c r="IBO61" s="368"/>
      <c r="IBP61" s="897"/>
      <c r="IBQ61" s="93"/>
      <c r="IBR61" s="309"/>
      <c r="IBS61" s="93"/>
      <c r="IBT61" s="93"/>
      <c r="IBU61" s="93"/>
      <c r="IBV61" s="93"/>
      <c r="IBW61" s="1172"/>
      <c r="IBX61" s="4"/>
      <c r="IBY61" s="368"/>
      <c r="IBZ61" s="897"/>
      <c r="ICA61" s="93"/>
      <c r="ICB61" s="309"/>
      <c r="ICC61" s="93"/>
      <c r="ICD61" s="93"/>
      <c r="ICE61" s="93"/>
      <c r="ICF61" s="93"/>
      <c r="ICG61" s="1172"/>
      <c r="ICH61" s="4"/>
      <c r="ICI61" s="368"/>
      <c r="ICJ61" s="897"/>
      <c r="ICK61" s="93"/>
      <c r="ICL61" s="309"/>
      <c r="ICM61" s="93"/>
      <c r="ICN61" s="93"/>
      <c r="ICO61" s="93"/>
      <c r="ICP61" s="93"/>
      <c r="ICQ61" s="1172"/>
      <c r="ICR61" s="4"/>
      <c r="ICS61" s="368"/>
      <c r="ICT61" s="897"/>
      <c r="ICU61" s="93"/>
      <c r="ICV61" s="309"/>
      <c r="ICW61" s="93"/>
      <c r="ICX61" s="93"/>
      <c r="ICY61" s="93"/>
      <c r="ICZ61" s="93"/>
      <c r="IDA61" s="1172"/>
      <c r="IDB61" s="4"/>
      <c r="IDC61" s="368"/>
      <c r="IDD61" s="897"/>
      <c r="IDE61" s="93"/>
      <c r="IDF61" s="309"/>
      <c r="IDG61" s="93"/>
      <c r="IDH61" s="93"/>
      <c r="IDI61" s="93"/>
      <c r="IDJ61" s="93"/>
      <c r="IDK61" s="1172"/>
      <c r="IDL61" s="4"/>
      <c r="IDM61" s="368"/>
      <c r="IDN61" s="897"/>
      <c r="IDO61" s="93"/>
      <c r="IDP61" s="309"/>
      <c r="IDQ61" s="93"/>
      <c r="IDR61" s="93"/>
      <c r="IDS61" s="93"/>
      <c r="IDT61" s="93"/>
      <c r="IDU61" s="1172"/>
      <c r="IDV61" s="4"/>
      <c r="IDW61" s="368"/>
      <c r="IDX61" s="897"/>
      <c r="IDY61" s="93"/>
      <c r="IDZ61" s="309"/>
      <c r="IEA61" s="93"/>
      <c r="IEB61" s="93"/>
      <c r="IEC61" s="93"/>
      <c r="IED61" s="93"/>
      <c r="IEE61" s="1172"/>
      <c r="IEF61" s="4"/>
      <c r="IEG61" s="368"/>
      <c r="IEH61" s="897"/>
      <c r="IEI61" s="93"/>
      <c r="IEJ61" s="309"/>
      <c r="IEK61" s="93"/>
      <c r="IEL61" s="93"/>
      <c r="IEM61" s="93"/>
      <c r="IEN61" s="93"/>
      <c r="IEO61" s="1172"/>
      <c r="IEP61" s="4"/>
      <c r="IEQ61" s="368"/>
      <c r="IER61" s="897"/>
      <c r="IES61" s="93"/>
      <c r="IET61" s="309"/>
      <c r="IEU61" s="93"/>
      <c r="IEV61" s="93"/>
      <c r="IEW61" s="93"/>
      <c r="IEX61" s="93"/>
      <c r="IEY61" s="1172"/>
      <c r="IEZ61" s="4"/>
      <c r="IFA61" s="368"/>
      <c r="IFB61" s="897"/>
      <c r="IFC61" s="93"/>
      <c r="IFD61" s="309"/>
      <c r="IFE61" s="93"/>
      <c r="IFF61" s="93"/>
      <c r="IFG61" s="93"/>
      <c r="IFH61" s="93"/>
      <c r="IFI61" s="1172"/>
      <c r="IFJ61" s="4"/>
      <c r="IFK61" s="368"/>
      <c r="IFL61" s="897"/>
      <c r="IFM61" s="93"/>
      <c r="IFN61" s="309"/>
      <c r="IFO61" s="93"/>
      <c r="IFP61" s="93"/>
      <c r="IFQ61" s="93"/>
      <c r="IFR61" s="93"/>
      <c r="IFS61" s="1172"/>
      <c r="IFT61" s="4"/>
      <c r="IFU61" s="368"/>
      <c r="IFV61" s="897"/>
      <c r="IFW61" s="93"/>
      <c r="IFX61" s="309"/>
      <c r="IFY61" s="93"/>
      <c r="IFZ61" s="93"/>
      <c r="IGA61" s="93"/>
      <c r="IGB61" s="93"/>
      <c r="IGC61" s="1172"/>
      <c r="IGD61" s="4"/>
      <c r="IGE61" s="368"/>
      <c r="IGF61" s="897"/>
      <c r="IGG61" s="93"/>
      <c r="IGH61" s="309"/>
      <c r="IGI61" s="93"/>
      <c r="IGJ61" s="93"/>
      <c r="IGK61" s="93"/>
      <c r="IGL61" s="93"/>
      <c r="IGM61" s="1172"/>
      <c r="IGN61" s="4"/>
      <c r="IGO61" s="368"/>
      <c r="IGP61" s="897"/>
      <c r="IGQ61" s="93"/>
      <c r="IGR61" s="309"/>
      <c r="IGS61" s="93"/>
      <c r="IGT61" s="93"/>
      <c r="IGU61" s="93"/>
      <c r="IGV61" s="93"/>
      <c r="IGW61" s="1172"/>
      <c r="IGX61" s="4"/>
      <c r="IGY61" s="368"/>
      <c r="IGZ61" s="897"/>
      <c r="IHA61" s="93"/>
      <c r="IHB61" s="309"/>
      <c r="IHC61" s="93"/>
      <c r="IHD61" s="93"/>
      <c r="IHE61" s="93"/>
      <c r="IHF61" s="93"/>
      <c r="IHG61" s="1172"/>
      <c r="IHH61" s="4"/>
      <c r="IHI61" s="368"/>
      <c r="IHJ61" s="897"/>
      <c r="IHK61" s="93"/>
      <c r="IHL61" s="309"/>
      <c r="IHM61" s="93"/>
      <c r="IHN61" s="93"/>
      <c r="IHO61" s="93"/>
      <c r="IHP61" s="93"/>
      <c r="IHQ61" s="1172"/>
      <c r="IHR61" s="4"/>
      <c r="IHS61" s="368"/>
      <c r="IHT61" s="897"/>
      <c r="IHU61" s="93"/>
      <c r="IHV61" s="309"/>
      <c r="IHW61" s="93"/>
      <c r="IHX61" s="93"/>
      <c r="IHY61" s="93"/>
      <c r="IHZ61" s="93"/>
      <c r="IIA61" s="1172"/>
      <c r="IIB61" s="4"/>
      <c r="IIC61" s="368"/>
      <c r="IID61" s="897"/>
      <c r="IIE61" s="93"/>
      <c r="IIF61" s="309"/>
      <c r="IIG61" s="93"/>
      <c r="IIH61" s="93"/>
      <c r="III61" s="93"/>
      <c r="IIJ61" s="93"/>
      <c r="IIK61" s="1172"/>
      <c r="IIL61" s="4"/>
      <c r="IIM61" s="368"/>
      <c r="IIN61" s="897"/>
      <c r="IIO61" s="93"/>
      <c r="IIP61" s="309"/>
      <c r="IIQ61" s="93"/>
      <c r="IIR61" s="93"/>
      <c r="IIS61" s="93"/>
      <c r="IIT61" s="93"/>
      <c r="IIU61" s="1172"/>
      <c r="IIV61" s="4"/>
      <c r="IIW61" s="368"/>
      <c r="IIX61" s="897"/>
      <c r="IIY61" s="93"/>
      <c r="IIZ61" s="309"/>
      <c r="IJA61" s="93"/>
      <c r="IJB61" s="93"/>
      <c r="IJC61" s="93"/>
      <c r="IJD61" s="93"/>
      <c r="IJE61" s="1172"/>
      <c r="IJF61" s="4"/>
      <c r="IJG61" s="368"/>
      <c r="IJH61" s="897"/>
      <c r="IJI61" s="93"/>
      <c r="IJJ61" s="309"/>
      <c r="IJK61" s="93"/>
      <c r="IJL61" s="93"/>
      <c r="IJM61" s="93"/>
      <c r="IJN61" s="93"/>
      <c r="IJO61" s="1172"/>
      <c r="IJP61" s="4"/>
      <c r="IJQ61" s="368"/>
      <c r="IJR61" s="897"/>
      <c r="IJS61" s="93"/>
      <c r="IJT61" s="309"/>
      <c r="IJU61" s="93"/>
      <c r="IJV61" s="93"/>
      <c r="IJW61" s="93"/>
      <c r="IJX61" s="93"/>
      <c r="IJY61" s="1172"/>
      <c r="IJZ61" s="4"/>
      <c r="IKA61" s="368"/>
      <c r="IKB61" s="897"/>
      <c r="IKC61" s="93"/>
      <c r="IKD61" s="309"/>
      <c r="IKE61" s="93"/>
      <c r="IKF61" s="93"/>
      <c r="IKG61" s="93"/>
      <c r="IKH61" s="93"/>
      <c r="IKI61" s="1172"/>
      <c r="IKJ61" s="4"/>
      <c r="IKK61" s="368"/>
      <c r="IKL61" s="897"/>
      <c r="IKM61" s="93"/>
      <c r="IKN61" s="309"/>
      <c r="IKO61" s="93"/>
      <c r="IKP61" s="93"/>
      <c r="IKQ61" s="93"/>
      <c r="IKR61" s="93"/>
      <c r="IKS61" s="1172"/>
      <c r="IKT61" s="4"/>
      <c r="IKU61" s="368"/>
      <c r="IKV61" s="897"/>
      <c r="IKW61" s="93"/>
      <c r="IKX61" s="309"/>
      <c r="IKY61" s="93"/>
      <c r="IKZ61" s="93"/>
      <c r="ILA61" s="93"/>
      <c r="ILB61" s="93"/>
      <c r="ILC61" s="1172"/>
      <c r="ILD61" s="4"/>
      <c r="ILE61" s="368"/>
      <c r="ILF61" s="897"/>
      <c r="ILG61" s="93"/>
      <c r="ILH61" s="309"/>
      <c r="ILI61" s="93"/>
      <c r="ILJ61" s="93"/>
      <c r="ILK61" s="93"/>
      <c r="ILL61" s="93"/>
      <c r="ILM61" s="1172"/>
      <c r="ILN61" s="4"/>
      <c r="ILO61" s="368"/>
      <c r="ILP61" s="897"/>
      <c r="ILQ61" s="93"/>
      <c r="ILR61" s="309"/>
      <c r="ILS61" s="93"/>
      <c r="ILT61" s="93"/>
      <c r="ILU61" s="93"/>
      <c r="ILV61" s="93"/>
      <c r="ILW61" s="1172"/>
      <c r="ILX61" s="4"/>
      <c r="ILY61" s="368"/>
      <c r="ILZ61" s="897"/>
      <c r="IMA61" s="93"/>
      <c r="IMB61" s="309"/>
      <c r="IMC61" s="93"/>
      <c r="IMD61" s="93"/>
      <c r="IME61" s="93"/>
      <c r="IMF61" s="93"/>
      <c r="IMG61" s="1172"/>
      <c r="IMH61" s="4"/>
      <c r="IMI61" s="368"/>
      <c r="IMJ61" s="897"/>
      <c r="IMK61" s="93"/>
      <c r="IML61" s="309"/>
      <c r="IMM61" s="93"/>
      <c r="IMN61" s="93"/>
      <c r="IMO61" s="93"/>
      <c r="IMP61" s="93"/>
      <c r="IMQ61" s="1172"/>
      <c r="IMR61" s="4"/>
      <c r="IMS61" s="368"/>
      <c r="IMT61" s="897"/>
      <c r="IMU61" s="93"/>
      <c r="IMV61" s="309"/>
      <c r="IMW61" s="93"/>
      <c r="IMX61" s="93"/>
      <c r="IMY61" s="93"/>
      <c r="IMZ61" s="93"/>
      <c r="INA61" s="1172"/>
      <c r="INB61" s="4"/>
      <c r="INC61" s="368"/>
      <c r="IND61" s="897"/>
      <c r="INE61" s="93"/>
      <c r="INF61" s="309"/>
      <c r="ING61" s="93"/>
      <c r="INH61" s="93"/>
      <c r="INI61" s="93"/>
      <c r="INJ61" s="93"/>
      <c r="INK61" s="1172"/>
      <c r="INL61" s="4"/>
      <c r="INM61" s="368"/>
      <c r="INN61" s="897"/>
      <c r="INO61" s="93"/>
      <c r="INP61" s="309"/>
      <c r="INQ61" s="93"/>
      <c r="INR61" s="93"/>
      <c r="INS61" s="93"/>
      <c r="INT61" s="93"/>
      <c r="INU61" s="1172"/>
      <c r="INV61" s="4"/>
      <c r="INW61" s="368"/>
      <c r="INX61" s="897"/>
      <c r="INY61" s="93"/>
      <c r="INZ61" s="309"/>
      <c r="IOA61" s="93"/>
      <c r="IOB61" s="93"/>
      <c r="IOC61" s="93"/>
      <c r="IOD61" s="93"/>
      <c r="IOE61" s="1172"/>
      <c r="IOF61" s="4"/>
      <c r="IOG61" s="368"/>
      <c r="IOH61" s="897"/>
      <c r="IOI61" s="93"/>
      <c r="IOJ61" s="309"/>
      <c r="IOK61" s="93"/>
      <c r="IOL61" s="93"/>
      <c r="IOM61" s="93"/>
      <c r="ION61" s="93"/>
      <c r="IOO61" s="1172"/>
      <c r="IOP61" s="4"/>
      <c r="IOQ61" s="368"/>
      <c r="IOR61" s="897"/>
      <c r="IOS61" s="93"/>
      <c r="IOT61" s="309"/>
      <c r="IOU61" s="93"/>
      <c r="IOV61" s="93"/>
      <c r="IOW61" s="93"/>
      <c r="IOX61" s="93"/>
      <c r="IOY61" s="1172"/>
      <c r="IOZ61" s="4"/>
      <c r="IPA61" s="368"/>
      <c r="IPB61" s="897"/>
      <c r="IPC61" s="93"/>
      <c r="IPD61" s="309"/>
      <c r="IPE61" s="93"/>
      <c r="IPF61" s="93"/>
      <c r="IPG61" s="93"/>
      <c r="IPH61" s="93"/>
      <c r="IPI61" s="1172"/>
      <c r="IPJ61" s="4"/>
      <c r="IPK61" s="368"/>
      <c r="IPL61" s="897"/>
      <c r="IPM61" s="93"/>
      <c r="IPN61" s="309"/>
      <c r="IPO61" s="93"/>
      <c r="IPP61" s="93"/>
      <c r="IPQ61" s="93"/>
      <c r="IPR61" s="93"/>
      <c r="IPS61" s="1172"/>
      <c r="IPT61" s="4"/>
      <c r="IPU61" s="368"/>
      <c r="IPV61" s="897"/>
      <c r="IPW61" s="93"/>
      <c r="IPX61" s="309"/>
      <c r="IPY61" s="93"/>
      <c r="IPZ61" s="93"/>
      <c r="IQA61" s="93"/>
      <c r="IQB61" s="93"/>
      <c r="IQC61" s="1172"/>
      <c r="IQD61" s="4"/>
      <c r="IQE61" s="368"/>
      <c r="IQF61" s="897"/>
      <c r="IQG61" s="93"/>
      <c r="IQH61" s="309"/>
      <c r="IQI61" s="93"/>
      <c r="IQJ61" s="93"/>
      <c r="IQK61" s="93"/>
      <c r="IQL61" s="93"/>
      <c r="IQM61" s="1172"/>
      <c r="IQN61" s="4"/>
      <c r="IQO61" s="368"/>
      <c r="IQP61" s="897"/>
      <c r="IQQ61" s="93"/>
      <c r="IQR61" s="309"/>
      <c r="IQS61" s="93"/>
      <c r="IQT61" s="93"/>
      <c r="IQU61" s="93"/>
      <c r="IQV61" s="93"/>
      <c r="IQW61" s="1172"/>
      <c r="IQX61" s="4"/>
      <c r="IQY61" s="368"/>
      <c r="IQZ61" s="897"/>
      <c r="IRA61" s="93"/>
      <c r="IRB61" s="309"/>
      <c r="IRC61" s="93"/>
      <c r="IRD61" s="93"/>
      <c r="IRE61" s="93"/>
      <c r="IRF61" s="93"/>
      <c r="IRG61" s="1172"/>
      <c r="IRH61" s="4"/>
      <c r="IRI61" s="368"/>
      <c r="IRJ61" s="897"/>
      <c r="IRK61" s="93"/>
      <c r="IRL61" s="309"/>
      <c r="IRM61" s="93"/>
      <c r="IRN61" s="93"/>
      <c r="IRO61" s="93"/>
      <c r="IRP61" s="93"/>
      <c r="IRQ61" s="1172"/>
      <c r="IRR61" s="4"/>
      <c r="IRS61" s="368"/>
      <c r="IRT61" s="897"/>
      <c r="IRU61" s="93"/>
      <c r="IRV61" s="309"/>
      <c r="IRW61" s="93"/>
      <c r="IRX61" s="93"/>
      <c r="IRY61" s="93"/>
      <c r="IRZ61" s="93"/>
      <c r="ISA61" s="1172"/>
      <c r="ISB61" s="4"/>
      <c r="ISC61" s="368"/>
      <c r="ISD61" s="897"/>
      <c r="ISE61" s="93"/>
      <c r="ISF61" s="309"/>
      <c r="ISG61" s="93"/>
      <c r="ISH61" s="93"/>
      <c r="ISI61" s="93"/>
      <c r="ISJ61" s="93"/>
      <c r="ISK61" s="1172"/>
      <c r="ISL61" s="4"/>
      <c r="ISM61" s="368"/>
      <c r="ISN61" s="897"/>
      <c r="ISO61" s="93"/>
      <c r="ISP61" s="309"/>
      <c r="ISQ61" s="93"/>
      <c r="ISR61" s="93"/>
      <c r="ISS61" s="93"/>
      <c r="IST61" s="93"/>
      <c r="ISU61" s="1172"/>
      <c r="ISV61" s="4"/>
      <c r="ISW61" s="368"/>
      <c r="ISX61" s="897"/>
      <c r="ISY61" s="93"/>
      <c r="ISZ61" s="309"/>
      <c r="ITA61" s="93"/>
      <c r="ITB61" s="93"/>
      <c r="ITC61" s="93"/>
      <c r="ITD61" s="93"/>
      <c r="ITE61" s="1172"/>
      <c r="ITF61" s="4"/>
      <c r="ITG61" s="368"/>
      <c r="ITH61" s="897"/>
      <c r="ITI61" s="93"/>
      <c r="ITJ61" s="309"/>
      <c r="ITK61" s="93"/>
      <c r="ITL61" s="93"/>
      <c r="ITM61" s="93"/>
      <c r="ITN61" s="93"/>
      <c r="ITO61" s="1172"/>
      <c r="ITP61" s="4"/>
      <c r="ITQ61" s="368"/>
      <c r="ITR61" s="897"/>
      <c r="ITS61" s="93"/>
      <c r="ITT61" s="309"/>
      <c r="ITU61" s="93"/>
      <c r="ITV61" s="93"/>
      <c r="ITW61" s="93"/>
      <c r="ITX61" s="93"/>
      <c r="ITY61" s="1172"/>
      <c r="ITZ61" s="4"/>
      <c r="IUA61" s="368"/>
      <c r="IUB61" s="897"/>
      <c r="IUC61" s="93"/>
      <c r="IUD61" s="309"/>
      <c r="IUE61" s="93"/>
      <c r="IUF61" s="93"/>
      <c r="IUG61" s="93"/>
      <c r="IUH61" s="93"/>
      <c r="IUI61" s="1172"/>
      <c r="IUJ61" s="4"/>
      <c r="IUK61" s="368"/>
      <c r="IUL61" s="897"/>
      <c r="IUM61" s="93"/>
      <c r="IUN61" s="309"/>
      <c r="IUO61" s="93"/>
      <c r="IUP61" s="93"/>
      <c r="IUQ61" s="93"/>
      <c r="IUR61" s="93"/>
      <c r="IUS61" s="1172"/>
      <c r="IUT61" s="4"/>
      <c r="IUU61" s="368"/>
      <c r="IUV61" s="897"/>
      <c r="IUW61" s="93"/>
      <c r="IUX61" s="309"/>
      <c r="IUY61" s="93"/>
      <c r="IUZ61" s="93"/>
      <c r="IVA61" s="93"/>
      <c r="IVB61" s="93"/>
      <c r="IVC61" s="1172"/>
      <c r="IVD61" s="4"/>
      <c r="IVE61" s="368"/>
      <c r="IVF61" s="897"/>
      <c r="IVG61" s="93"/>
      <c r="IVH61" s="309"/>
      <c r="IVI61" s="93"/>
      <c r="IVJ61" s="93"/>
      <c r="IVK61" s="93"/>
      <c r="IVL61" s="93"/>
      <c r="IVM61" s="1172"/>
      <c r="IVN61" s="4"/>
      <c r="IVO61" s="368"/>
      <c r="IVP61" s="897"/>
      <c r="IVQ61" s="93"/>
      <c r="IVR61" s="309"/>
      <c r="IVS61" s="93"/>
      <c r="IVT61" s="93"/>
      <c r="IVU61" s="93"/>
      <c r="IVV61" s="93"/>
      <c r="IVW61" s="1172"/>
      <c r="IVX61" s="4"/>
      <c r="IVY61" s="368"/>
      <c r="IVZ61" s="897"/>
      <c r="IWA61" s="93"/>
      <c r="IWB61" s="309"/>
      <c r="IWC61" s="93"/>
      <c r="IWD61" s="93"/>
      <c r="IWE61" s="93"/>
      <c r="IWF61" s="93"/>
      <c r="IWG61" s="1172"/>
      <c r="IWH61" s="4"/>
      <c r="IWI61" s="368"/>
      <c r="IWJ61" s="897"/>
      <c r="IWK61" s="93"/>
      <c r="IWL61" s="309"/>
      <c r="IWM61" s="93"/>
      <c r="IWN61" s="93"/>
      <c r="IWO61" s="93"/>
      <c r="IWP61" s="93"/>
      <c r="IWQ61" s="1172"/>
      <c r="IWR61" s="4"/>
      <c r="IWS61" s="368"/>
      <c r="IWT61" s="897"/>
      <c r="IWU61" s="93"/>
      <c r="IWV61" s="309"/>
      <c r="IWW61" s="93"/>
      <c r="IWX61" s="93"/>
      <c r="IWY61" s="93"/>
      <c r="IWZ61" s="93"/>
      <c r="IXA61" s="1172"/>
      <c r="IXB61" s="4"/>
      <c r="IXC61" s="368"/>
      <c r="IXD61" s="897"/>
      <c r="IXE61" s="93"/>
      <c r="IXF61" s="309"/>
      <c r="IXG61" s="93"/>
      <c r="IXH61" s="93"/>
      <c r="IXI61" s="93"/>
      <c r="IXJ61" s="93"/>
      <c r="IXK61" s="1172"/>
      <c r="IXL61" s="4"/>
      <c r="IXM61" s="368"/>
      <c r="IXN61" s="897"/>
      <c r="IXO61" s="93"/>
      <c r="IXP61" s="309"/>
      <c r="IXQ61" s="93"/>
      <c r="IXR61" s="93"/>
      <c r="IXS61" s="93"/>
      <c r="IXT61" s="93"/>
      <c r="IXU61" s="1172"/>
      <c r="IXV61" s="4"/>
      <c r="IXW61" s="368"/>
      <c r="IXX61" s="897"/>
      <c r="IXY61" s="93"/>
      <c r="IXZ61" s="309"/>
      <c r="IYA61" s="93"/>
      <c r="IYB61" s="93"/>
      <c r="IYC61" s="93"/>
      <c r="IYD61" s="93"/>
      <c r="IYE61" s="1172"/>
      <c r="IYF61" s="4"/>
      <c r="IYG61" s="368"/>
      <c r="IYH61" s="897"/>
      <c r="IYI61" s="93"/>
      <c r="IYJ61" s="309"/>
      <c r="IYK61" s="93"/>
      <c r="IYL61" s="93"/>
      <c r="IYM61" s="93"/>
      <c r="IYN61" s="93"/>
      <c r="IYO61" s="1172"/>
      <c r="IYP61" s="4"/>
      <c r="IYQ61" s="368"/>
      <c r="IYR61" s="897"/>
      <c r="IYS61" s="93"/>
      <c r="IYT61" s="309"/>
      <c r="IYU61" s="93"/>
      <c r="IYV61" s="93"/>
      <c r="IYW61" s="93"/>
      <c r="IYX61" s="93"/>
      <c r="IYY61" s="1172"/>
      <c r="IYZ61" s="4"/>
      <c r="IZA61" s="368"/>
      <c r="IZB61" s="897"/>
      <c r="IZC61" s="93"/>
      <c r="IZD61" s="309"/>
      <c r="IZE61" s="93"/>
      <c r="IZF61" s="93"/>
      <c r="IZG61" s="93"/>
      <c r="IZH61" s="93"/>
      <c r="IZI61" s="1172"/>
      <c r="IZJ61" s="4"/>
      <c r="IZK61" s="368"/>
      <c r="IZL61" s="897"/>
      <c r="IZM61" s="93"/>
      <c r="IZN61" s="309"/>
      <c r="IZO61" s="93"/>
      <c r="IZP61" s="93"/>
      <c r="IZQ61" s="93"/>
      <c r="IZR61" s="93"/>
      <c r="IZS61" s="1172"/>
      <c r="IZT61" s="4"/>
      <c r="IZU61" s="368"/>
      <c r="IZV61" s="897"/>
      <c r="IZW61" s="93"/>
      <c r="IZX61" s="309"/>
      <c r="IZY61" s="93"/>
      <c r="IZZ61" s="93"/>
      <c r="JAA61" s="93"/>
      <c r="JAB61" s="93"/>
      <c r="JAC61" s="1172"/>
      <c r="JAD61" s="4"/>
      <c r="JAE61" s="368"/>
      <c r="JAF61" s="897"/>
      <c r="JAG61" s="93"/>
      <c r="JAH61" s="309"/>
      <c r="JAI61" s="93"/>
      <c r="JAJ61" s="93"/>
      <c r="JAK61" s="93"/>
      <c r="JAL61" s="93"/>
      <c r="JAM61" s="1172"/>
      <c r="JAN61" s="4"/>
      <c r="JAO61" s="368"/>
      <c r="JAP61" s="897"/>
      <c r="JAQ61" s="93"/>
      <c r="JAR61" s="309"/>
      <c r="JAS61" s="93"/>
      <c r="JAT61" s="93"/>
      <c r="JAU61" s="93"/>
      <c r="JAV61" s="93"/>
      <c r="JAW61" s="1172"/>
      <c r="JAX61" s="4"/>
      <c r="JAY61" s="368"/>
      <c r="JAZ61" s="897"/>
      <c r="JBA61" s="93"/>
      <c r="JBB61" s="309"/>
      <c r="JBC61" s="93"/>
      <c r="JBD61" s="93"/>
      <c r="JBE61" s="93"/>
      <c r="JBF61" s="93"/>
      <c r="JBG61" s="1172"/>
      <c r="JBH61" s="4"/>
      <c r="JBI61" s="368"/>
      <c r="JBJ61" s="897"/>
      <c r="JBK61" s="93"/>
      <c r="JBL61" s="309"/>
      <c r="JBM61" s="93"/>
      <c r="JBN61" s="93"/>
      <c r="JBO61" s="93"/>
      <c r="JBP61" s="93"/>
      <c r="JBQ61" s="1172"/>
      <c r="JBR61" s="4"/>
      <c r="JBS61" s="368"/>
      <c r="JBT61" s="897"/>
      <c r="JBU61" s="93"/>
      <c r="JBV61" s="309"/>
      <c r="JBW61" s="93"/>
      <c r="JBX61" s="93"/>
      <c r="JBY61" s="93"/>
      <c r="JBZ61" s="93"/>
      <c r="JCA61" s="1172"/>
      <c r="JCB61" s="4"/>
      <c r="JCC61" s="368"/>
      <c r="JCD61" s="897"/>
      <c r="JCE61" s="93"/>
      <c r="JCF61" s="309"/>
      <c r="JCG61" s="93"/>
      <c r="JCH61" s="93"/>
      <c r="JCI61" s="93"/>
      <c r="JCJ61" s="93"/>
      <c r="JCK61" s="1172"/>
      <c r="JCL61" s="4"/>
      <c r="JCM61" s="368"/>
      <c r="JCN61" s="897"/>
      <c r="JCO61" s="93"/>
      <c r="JCP61" s="309"/>
      <c r="JCQ61" s="93"/>
      <c r="JCR61" s="93"/>
      <c r="JCS61" s="93"/>
      <c r="JCT61" s="93"/>
      <c r="JCU61" s="1172"/>
      <c r="JCV61" s="4"/>
      <c r="JCW61" s="368"/>
      <c r="JCX61" s="897"/>
      <c r="JCY61" s="93"/>
      <c r="JCZ61" s="309"/>
      <c r="JDA61" s="93"/>
      <c r="JDB61" s="93"/>
      <c r="JDC61" s="93"/>
      <c r="JDD61" s="93"/>
      <c r="JDE61" s="1172"/>
      <c r="JDF61" s="4"/>
      <c r="JDG61" s="368"/>
      <c r="JDH61" s="897"/>
      <c r="JDI61" s="93"/>
      <c r="JDJ61" s="309"/>
      <c r="JDK61" s="93"/>
      <c r="JDL61" s="93"/>
      <c r="JDM61" s="93"/>
      <c r="JDN61" s="93"/>
      <c r="JDO61" s="1172"/>
      <c r="JDP61" s="4"/>
      <c r="JDQ61" s="368"/>
      <c r="JDR61" s="897"/>
      <c r="JDS61" s="93"/>
      <c r="JDT61" s="309"/>
      <c r="JDU61" s="93"/>
      <c r="JDV61" s="93"/>
      <c r="JDW61" s="93"/>
      <c r="JDX61" s="93"/>
      <c r="JDY61" s="1172"/>
      <c r="JDZ61" s="4"/>
      <c r="JEA61" s="368"/>
      <c r="JEB61" s="897"/>
      <c r="JEC61" s="93"/>
      <c r="JED61" s="309"/>
      <c r="JEE61" s="93"/>
      <c r="JEF61" s="93"/>
      <c r="JEG61" s="93"/>
      <c r="JEH61" s="93"/>
      <c r="JEI61" s="1172"/>
      <c r="JEJ61" s="4"/>
      <c r="JEK61" s="368"/>
      <c r="JEL61" s="897"/>
      <c r="JEM61" s="93"/>
      <c r="JEN61" s="309"/>
      <c r="JEO61" s="93"/>
      <c r="JEP61" s="93"/>
      <c r="JEQ61" s="93"/>
      <c r="JER61" s="93"/>
      <c r="JES61" s="1172"/>
      <c r="JET61" s="4"/>
      <c r="JEU61" s="368"/>
      <c r="JEV61" s="897"/>
      <c r="JEW61" s="93"/>
      <c r="JEX61" s="309"/>
      <c r="JEY61" s="93"/>
      <c r="JEZ61" s="93"/>
      <c r="JFA61" s="93"/>
      <c r="JFB61" s="93"/>
      <c r="JFC61" s="1172"/>
      <c r="JFD61" s="4"/>
      <c r="JFE61" s="368"/>
      <c r="JFF61" s="897"/>
      <c r="JFG61" s="93"/>
      <c r="JFH61" s="309"/>
      <c r="JFI61" s="93"/>
      <c r="JFJ61" s="93"/>
      <c r="JFK61" s="93"/>
      <c r="JFL61" s="93"/>
      <c r="JFM61" s="1172"/>
      <c r="JFN61" s="4"/>
      <c r="JFO61" s="368"/>
      <c r="JFP61" s="897"/>
      <c r="JFQ61" s="93"/>
      <c r="JFR61" s="309"/>
      <c r="JFS61" s="93"/>
      <c r="JFT61" s="93"/>
      <c r="JFU61" s="93"/>
      <c r="JFV61" s="93"/>
      <c r="JFW61" s="1172"/>
      <c r="JFX61" s="4"/>
      <c r="JFY61" s="368"/>
      <c r="JFZ61" s="897"/>
      <c r="JGA61" s="93"/>
      <c r="JGB61" s="309"/>
      <c r="JGC61" s="93"/>
      <c r="JGD61" s="93"/>
      <c r="JGE61" s="93"/>
      <c r="JGF61" s="93"/>
      <c r="JGG61" s="1172"/>
      <c r="JGH61" s="4"/>
      <c r="JGI61" s="368"/>
      <c r="JGJ61" s="897"/>
      <c r="JGK61" s="93"/>
      <c r="JGL61" s="309"/>
      <c r="JGM61" s="93"/>
      <c r="JGN61" s="93"/>
      <c r="JGO61" s="93"/>
      <c r="JGP61" s="93"/>
      <c r="JGQ61" s="1172"/>
      <c r="JGR61" s="4"/>
      <c r="JGS61" s="368"/>
      <c r="JGT61" s="897"/>
      <c r="JGU61" s="93"/>
      <c r="JGV61" s="309"/>
      <c r="JGW61" s="93"/>
      <c r="JGX61" s="93"/>
      <c r="JGY61" s="93"/>
      <c r="JGZ61" s="93"/>
      <c r="JHA61" s="1172"/>
      <c r="JHB61" s="4"/>
      <c r="JHC61" s="368"/>
      <c r="JHD61" s="897"/>
      <c r="JHE61" s="93"/>
      <c r="JHF61" s="309"/>
      <c r="JHG61" s="93"/>
      <c r="JHH61" s="93"/>
      <c r="JHI61" s="93"/>
      <c r="JHJ61" s="93"/>
      <c r="JHK61" s="1172"/>
      <c r="JHL61" s="4"/>
      <c r="JHM61" s="368"/>
      <c r="JHN61" s="897"/>
      <c r="JHO61" s="93"/>
      <c r="JHP61" s="309"/>
      <c r="JHQ61" s="93"/>
      <c r="JHR61" s="93"/>
      <c r="JHS61" s="93"/>
      <c r="JHT61" s="93"/>
      <c r="JHU61" s="1172"/>
      <c r="JHV61" s="4"/>
      <c r="JHW61" s="368"/>
      <c r="JHX61" s="897"/>
      <c r="JHY61" s="93"/>
      <c r="JHZ61" s="309"/>
      <c r="JIA61" s="93"/>
      <c r="JIB61" s="93"/>
      <c r="JIC61" s="93"/>
      <c r="JID61" s="93"/>
      <c r="JIE61" s="1172"/>
      <c r="JIF61" s="4"/>
      <c r="JIG61" s="368"/>
      <c r="JIH61" s="897"/>
      <c r="JII61" s="93"/>
      <c r="JIJ61" s="309"/>
      <c r="JIK61" s="93"/>
      <c r="JIL61" s="93"/>
      <c r="JIM61" s="93"/>
      <c r="JIN61" s="93"/>
      <c r="JIO61" s="1172"/>
      <c r="JIP61" s="4"/>
      <c r="JIQ61" s="368"/>
      <c r="JIR61" s="897"/>
      <c r="JIS61" s="93"/>
      <c r="JIT61" s="309"/>
      <c r="JIU61" s="93"/>
      <c r="JIV61" s="93"/>
      <c r="JIW61" s="93"/>
      <c r="JIX61" s="93"/>
      <c r="JIY61" s="1172"/>
      <c r="JIZ61" s="4"/>
      <c r="JJA61" s="368"/>
      <c r="JJB61" s="897"/>
      <c r="JJC61" s="93"/>
      <c r="JJD61" s="309"/>
      <c r="JJE61" s="93"/>
      <c r="JJF61" s="93"/>
      <c r="JJG61" s="93"/>
      <c r="JJH61" s="93"/>
      <c r="JJI61" s="1172"/>
      <c r="JJJ61" s="4"/>
      <c r="JJK61" s="368"/>
      <c r="JJL61" s="897"/>
      <c r="JJM61" s="93"/>
      <c r="JJN61" s="309"/>
      <c r="JJO61" s="93"/>
      <c r="JJP61" s="93"/>
      <c r="JJQ61" s="93"/>
      <c r="JJR61" s="93"/>
      <c r="JJS61" s="1172"/>
      <c r="JJT61" s="4"/>
      <c r="JJU61" s="368"/>
      <c r="JJV61" s="897"/>
      <c r="JJW61" s="93"/>
      <c r="JJX61" s="309"/>
      <c r="JJY61" s="93"/>
      <c r="JJZ61" s="93"/>
      <c r="JKA61" s="93"/>
      <c r="JKB61" s="93"/>
      <c r="JKC61" s="1172"/>
      <c r="JKD61" s="4"/>
      <c r="JKE61" s="368"/>
      <c r="JKF61" s="897"/>
      <c r="JKG61" s="93"/>
      <c r="JKH61" s="309"/>
      <c r="JKI61" s="93"/>
      <c r="JKJ61" s="93"/>
      <c r="JKK61" s="93"/>
      <c r="JKL61" s="93"/>
      <c r="JKM61" s="1172"/>
      <c r="JKN61" s="4"/>
      <c r="JKO61" s="368"/>
      <c r="JKP61" s="897"/>
      <c r="JKQ61" s="93"/>
      <c r="JKR61" s="309"/>
      <c r="JKS61" s="93"/>
      <c r="JKT61" s="93"/>
      <c r="JKU61" s="93"/>
      <c r="JKV61" s="93"/>
      <c r="JKW61" s="1172"/>
      <c r="JKX61" s="4"/>
      <c r="JKY61" s="368"/>
      <c r="JKZ61" s="897"/>
      <c r="JLA61" s="93"/>
      <c r="JLB61" s="309"/>
      <c r="JLC61" s="93"/>
      <c r="JLD61" s="93"/>
      <c r="JLE61" s="93"/>
      <c r="JLF61" s="93"/>
      <c r="JLG61" s="1172"/>
      <c r="JLH61" s="4"/>
      <c r="JLI61" s="368"/>
      <c r="JLJ61" s="897"/>
      <c r="JLK61" s="93"/>
      <c r="JLL61" s="309"/>
      <c r="JLM61" s="93"/>
      <c r="JLN61" s="93"/>
      <c r="JLO61" s="93"/>
      <c r="JLP61" s="93"/>
      <c r="JLQ61" s="1172"/>
      <c r="JLR61" s="4"/>
      <c r="JLS61" s="368"/>
      <c r="JLT61" s="897"/>
      <c r="JLU61" s="93"/>
      <c r="JLV61" s="309"/>
      <c r="JLW61" s="93"/>
      <c r="JLX61" s="93"/>
      <c r="JLY61" s="93"/>
      <c r="JLZ61" s="93"/>
      <c r="JMA61" s="1172"/>
      <c r="JMB61" s="4"/>
      <c r="JMC61" s="368"/>
      <c r="JMD61" s="897"/>
      <c r="JME61" s="93"/>
      <c r="JMF61" s="309"/>
      <c r="JMG61" s="93"/>
      <c r="JMH61" s="93"/>
      <c r="JMI61" s="93"/>
      <c r="JMJ61" s="93"/>
      <c r="JMK61" s="1172"/>
      <c r="JML61" s="4"/>
      <c r="JMM61" s="368"/>
      <c r="JMN61" s="897"/>
      <c r="JMO61" s="93"/>
      <c r="JMP61" s="309"/>
      <c r="JMQ61" s="93"/>
      <c r="JMR61" s="93"/>
      <c r="JMS61" s="93"/>
      <c r="JMT61" s="93"/>
      <c r="JMU61" s="1172"/>
      <c r="JMV61" s="4"/>
      <c r="JMW61" s="368"/>
      <c r="JMX61" s="897"/>
      <c r="JMY61" s="93"/>
      <c r="JMZ61" s="309"/>
      <c r="JNA61" s="93"/>
      <c r="JNB61" s="93"/>
      <c r="JNC61" s="93"/>
      <c r="JND61" s="93"/>
      <c r="JNE61" s="1172"/>
      <c r="JNF61" s="4"/>
      <c r="JNG61" s="368"/>
      <c r="JNH61" s="897"/>
      <c r="JNI61" s="93"/>
      <c r="JNJ61" s="309"/>
      <c r="JNK61" s="93"/>
      <c r="JNL61" s="93"/>
      <c r="JNM61" s="93"/>
      <c r="JNN61" s="93"/>
      <c r="JNO61" s="1172"/>
      <c r="JNP61" s="4"/>
      <c r="JNQ61" s="368"/>
      <c r="JNR61" s="897"/>
      <c r="JNS61" s="93"/>
      <c r="JNT61" s="309"/>
      <c r="JNU61" s="93"/>
      <c r="JNV61" s="93"/>
      <c r="JNW61" s="93"/>
      <c r="JNX61" s="93"/>
      <c r="JNY61" s="1172"/>
      <c r="JNZ61" s="4"/>
      <c r="JOA61" s="368"/>
      <c r="JOB61" s="897"/>
      <c r="JOC61" s="93"/>
      <c r="JOD61" s="309"/>
      <c r="JOE61" s="93"/>
      <c r="JOF61" s="93"/>
      <c r="JOG61" s="93"/>
      <c r="JOH61" s="93"/>
      <c r="JOI61" s="1172"/>
      <c r="JOJ61" s="4"/>
      <c r="JOK61" s="368"/>
      <c r="JOL61" s="897"/>
      <c r="JOM61" s="93"/>
      <c r="JON61" s="309"/>
      <c r="JOO61" s="93"/>
      <c r="JOP61" s="93"/>
      <c r="JOQ61" s="93"/>
      <c r="JOR61" s="93"/>
      <c r="JOS61" s="1172"/>
      <c r="JOT61" s="4"/>
      <c r="JOU61" s="368"/>
      <c r="JOV61" s="897"/>
      <c r="JOW61" s="93"/>
      <c r="JOX61" s="309"/>
      <c r="JOY61" s="93"/>
      <c r="JOZ61" s="93"/>
      <c r="JPA61" s="93"/>
      <c r="JPB61" s="93"/>
      <c r="JPC61" s="1172"/>
      <c r="JPD61" s="4"/>
      <c r="JPE61" s="368"/>
      <c r="JPF61" s="897"/>
      <c r="JPG61" s="93"/>
      <c r="JPH61" s="309"/>
      <c r="JPI61" s="93"/>
      <c r="JPJ61" s="93"/>
      <c r="JPK61" s="93"/>
      <c r="JPL61" s="93"/>
      <c r="JPM61" s="1172"/>
      <c r="JPN61" s="4"/>
      <c r="JPO61" s="368"/>
      <c r="JPP61" s="897"/>
      <c r="JPQ61" s="93"/>
      <c r="JPR61" s="309"/>
      <c r="JPS61" s="93"/>
      <c r="JPT61" s="93"/>
      <c r="JPU61" s="93"/>
      <c r="JPV61" s="93"/>
      <c r="JPW61" s="1172"/>
      <c r="JPX61" s="4"/>
      <c r="JPY61" s="368"/>
      <c r="JPZ61" s="897"/>
      <c r="JQA61" s="93"/>
      <c r="JQB61" s="309"/>
      <c r="JQC61" s="93"/>
      <c r="JQD61" s="93"/>
      <c r="JQE61" s="93"/>
      <c r="JQF61" s="93"/>
      <c r="JQG61" s="1172"/>
      <c r="JQH61" s="4"/>
      <c r="JQI61" s="368"/>
      <c r="JQJ61" s="897"/>
      <c r="JQK61" s="93"/>
      <c r="JQL61" s="309"/>
      <c r="JQM61" s="93"/>
      <c r="JQN61" s="93"/>
      <c r="JQO61" s="93"/>
      <c r="JQP61" s="93"/>
      <c r="JQQ61" s="1172"/>
      <c r="JQR61" s="4"/>
      <c r="JQS61" s="368"/>
      <c r="JQT61" s="897"/>
      <c r="JQU61" s="93"/>
      <c r="JQV61" s="309"/>
      <c r="JQW61" s="93"/>
      <c r="JQX61" s="93"/>
      <c r="JQY61" s="93"/>
      <c r="JQZ61" s="93"/>
      <c r="JRA61" s="1172"/>
      <c r="JRB61" s="4"/>
      <c r="JRC61" s="368"/>
      <c r="JRD61" s="897"/>
      <c r="JRE61" s="93"/>
      <c r="JRF61" s="309"/>
      <c r="JRG61" s="93"/>
      <c r="JRH61" s="93"/>
      <c r="JRI61" s="93"/>
      <c r="JRJ61" s="93"/>
      <c r="JRK61" s="1172"/>
      <c r="JRL61" s="4"/>
      <c r="JRM61" s="368"/>
      <c r="JRN61" s="897"/>
      <c r="JRO61" s="93"/>
      <c r="JRP61" s="309"/>
      <c r="JRQ61" s="93"/>
      <c r="JRR61" s="93"/>
      <c r="JRS61" s="93"/>
      <c r="JRT61" s="93"/>
      <c r="JRU61" s="1172"/>
      <c r="JRV61" s="4"/>
      <c r="JRW61" s="368"/>
      <c r="JRX61" s="897"/>
      <c r="JRY61" s="93"/>
      <c r="JRZ61" s="309"/>
      <c r="JSA61" s="93"/>
      <c r="JSB61" s="93"/>
      <c r="JSC61" s="93"/>
      <c r="JSD61" s="93"/>
      <c r="JSE61" s="1172"/>
      <c r="JSF61" s="4"/>
      <c r="JSG61" s="368"/>
      <c r="JSH61" s="897"/>
      <c r="JSI61" s="93"/>
      <c r="JSJ61" s="309"/>
      <c r="JSK61" s="93"/>
      <c r="JSL61" s="93"/>
      <c r="JSM61" s="93"/>
      <c r="JSN61" s="93"/>
      <c r="JSO61" s="1172"/>
      <c r="JSP61" s="4"/>
      <c r="JSQ61" s="368"/>
      <c r="JSR61" s="897"/>
      <c r="JSS61" s="93"/>
      <c r="JST61" s="309"/>
      <c r="JSU61" s="93"/>
      <c r="JSV61" s="93"/>
      <c r="JSW61" s="93"/>
      <c r="JSX61" s="93"/>
      <c r="JSY61" s="1172"/>
      <c r="JSZ61" s="4"/>
      <c r="JTA61" s="368"/>
      <c r="JTB61" s="897"/>
      <c r="JTC61" s="93"/>
      <c r="JTD61" s="309"/>
      <c r="JTE61" s="93"/>
      <c r="JTF61" s="93"/>
      <c r="JTG61" s="93"/>
      <c r="JTH61" s="93"/>
      <c r="JTI61" s="1172"/>
      <c r="JTJ61" s="4"/>
      <c r="JTK61" s="368"/>
      <c r="JTL61" s="897"/>
      <c r="JTM61" s="93"/>
      <c r="JTN61" s="309"/>
      <c r="JTO61" s="93"/>
      <c r="JTP61" s="93"/>
      <c r="JTQ61" s="93"/>
      <c r="JTR61" s="93"/>
      <c r="JTS61" s="1172"/>
      <c r="JTT61" s="4"/>
      <c r="JTU61" s="368"/>
      <c r="JTV61" s="897"/>
      <c r="JTW61" s="93"/>
      <c r="JTX61" s="309"/>
      <c r="JTY61" s="93"/>
      <c r="JTZ61" s="93"/>
      <c r="JUA61" s="93"/>
      <c r="JUB61" s="93"/>
      <c r="JUC61" s="1172"/>
      <c r="JUD61" s="4"/>
      <c r="JUE61" s="368"/>
      <c r="JUF61" s="897"/>
      <c r="JUG61" s="93"/>
      <c r="JUH61" s="309"/>
      <c r="JUI61" s="93"/>
      <c r="JUJ61" s="93"/>
      <c r="JUK61" s="93"/>
      <c r="JUL61" s="93"/>
      <c r="JUM61" s="1172"/>
      <c r="JUN61" s="4"/>
      <c r="JUO61" s="368"/>
      <c r="JUP61" s="897"/>
      <c r="JUQ61" s="93"/>
      <c r="JUR61" s="309"/>
      <c r="JUS61" s="93"/>
      <c r="JUT61" s="93"/>
      <c r="JUU61" s="93"/>
      <c r="JUV61" s="93"/>
      <c r="JUW61" s="1172"/>
      <c r="JUX61" s="4"/>
      <c r="JUY61" s="368"/>
      <c r="JUZ61" s="897"/>
      <c r="JVA61" s="93"/>
      <c r="JVB61" s="309"/>
      <c r="JVC61" s="93"/>
      <c r="JVD61" s="93"/>
      <c r="JVE61" s="93"/>
      <c r="JVF61" s="93"/>
      <c r="JVG61" s="1172"/>
      <c r="JVH61" s="4"/>
      <c r="JVI61" s="368"/>
      <c r="JVJ61" s="897"/>
      <c r="JVK61" s="93"/>
      <c r="JVL61" s="309"/>
      <c r="JVM61" s="93"/>
      <c r="JVN61" s="93"/>
      <c r="JVO61" s="93"/>
      <c r="JVP61" s="93"/>
      <c r="JVQ61" s="1172"/>
      <c r="JVR61" s="4"/>
      <c r="JVS61" s="368"/>
      <c r="JVT61" s="897"/>
      <c r="JVU61" s="93"/>
      <c r="JVV61" s="309"/>
      <c r="JVW61" s="93"/>
      <c r="JVX61" s="93"/>
      <c r="JVY61" s="93"/>
      <c r="JVZ61" s="93"/>
      <c r="JWA61" s="1172"/>
      <c r="JWB61" s="4"/>
      <c r="JWC61" s="368"/>
      <c r="JWD61" s="897"/>
      <c r="JWE61" s="93"/>
      <c r="JWF61" s="309"/>
      <c r="JWG61" s="93"/>
      <c r="JWH61" s="93"/>
      <c r="JWI61" s="93"/>
      <c r="JWJ61" s="93"/>
      <c r="JWK61" s="1172"/>
      <c r="JWL61" s="4"/>
      <c r="JWM61" s="368"/>
      <c r="JWN61" s="897"/>
      <c r="JWO61" s="93"/>
      <c r="JWP61" s="309"/>
      <c r="JWQ61" s="93"/>
      <c r="JWR61" s="93"/>
      <c r="JWS61" s="93"/>
      <c r="JWT61" s="93"/>
      <c r="JWU61" s="1172"/>
      <c r="JWV61" s="4"/>
      <c r="JWW61" s="368"/>
      <c r="JWX61" s="897"/>
      <c r="JWY61" s="93"/>
      <c r="JWZ61" s="309"/>
      <c r="JXA61" s="93"/>
      <c r="JXB61" s="93"/>
      <c r="JXC61" s="93"/>
      <c r="JXD61" s="93"/>
      <c r="JXE61" s="1172"/>
      <c r="JXF61" s="4"/>
      <c r="JXG61" s="368"/>
      <c r="JXH61" s="897"/>
      <c r="JXI61" s="93"/>
      <c r="JXJ61" s="309"/>
      <c r="JXK61" s="93"/>
      <c r="JXL61" s="93"/>
      <c r="JXM61" s="93"/>
      <c r="JXN61" s="93"/>
      <c r="JXO61" s="1172"/>
      <c r="JXP61" s="4"/>
      <c r="JXQ61" s="368"/>
      <c r="JXR61" s="897"/>
      <c r="JXS61" s="93"/>
      <c r="JXT61" s="309"/>
      <c r="JXU61" s="93"/>
      <c r="JXV61" s="93"/>
      <c r="JXW61" s="93"/>
      <c r="JXX61" s="93"/>
      <c r="JXY61" s="1172"/>
      <c r="JXZ61" s="4"/>
      <c r="JYA61" s="368"/>
      <c r="JYB61" s="897"/>
      <c r="JYC61" s="93"/>
      <c r="JYD61" s="309"/>
      <c r="JYE61" s="93"/>
      <c r="JYF61" s="93"/>
      <c r="JYG61" s="93"/>
      <c r="JYH61" s="93"/>
      <c r="JYI61" s="1172"/>
      <c r="JYJ61" s="4"/>
      <c r="JYK61" s="368"/>
      <c r="JYL61" s="897"/>
      <c r="JYM61" s="93"/>
      <c r="JYN61" s="309"/>
      <c r="JYO61" s="93"/>
      <c r="JYP61" s="93"/>
      <c r="JYQ61" s="93"/>
      <c r="JYR61" s="93"/>
      <c r="JYS61" s="1172"/>
      <c r="JYT61" s="4"/>
      <c r="JYU61" s="368"/>
      <c r="JYV61" s="897"/>
      <c r="JYW61" s="93"/>
      <c r="JYX61" s="309"/>
      <c r="JYY61" s="93"/>
      <c r="JYZ61" s="93"/>
      <c r="JZA61" s="93"/>
      <c r="JZB61" s="93"/>
      <c r="JZC61" s="1172"/>
      <c r="JZD61" s="4"/>
      <c r="JZE61" s="368"/>
      <c r="JZF61" s="897"/>
      <c r="JZG61" s="93"/>
      <c r="JZH61" s="309"/>
      <c r="JZI61" s="93"/>
      <c r="JZJ61" s="93"/>
      <c r="JZK61" s="93"/>
      <c r="JZL61" s="93"/>
      <c r="JZM61" s="1172"/>
      <c r="JZN61" s="4"/>
      <c r="JZO61" s="368"/>
      <c r="JZP61" s="897"/>
      <c r="JZQ61" s="93"/>
      <c r="JZR61" s="309"/>
      <c r="JZS61" s="93"/>
      <c r="JZT61" s="93"/>
      <c r="JZU61" s="93"/>
      <c r="JZV61" s="93"/>
      <c r="JZW61" s="1172"/>
      <c r="JZX61" s="4"/>
      <c r="JZY61" s="368"/>
      <c r="JZZ61" s="897"/>
      <c r="KAA61" s="93"/>
      <c r="KAB61" s="309"/>
      <c r="KAC61" s="93"/>
      <c r="KAD61" s="93"/>
      <c r="KAE61" s="93"/>
      <c r="KAF61" s="93"/>
      <c r="KAG61" s="1172"/>
      <c r="KAH61" s="4"/>
      <c r="KAI61" s="368"/>
      <c r="KAJ61" s="897"/>
      <c r="KAK61" s="93"/>
      <c r="KAL61" s="309"/>
      <c r="KAM61" s="93"/>
      <c r="KAN61" s="93"/>
      <c r="KAO61" s="93"/>
      <c r="KAP61" s="93"/>
      <c r="KAQ61" s="1172"/>
      <c r="KAR61" s="4"/>
      <c r="KAS61" s="368"/>
      <c r="KAT61" s="897"/>
      <c r="KAU61" s="93"/>
      <c r="KAV61" s="309"/>
      <c r="KAW61" s="93"/>
      <c r="KAX61" s="93"/>
      <c r="KAY61" s="93"/>
      <c r="KAZ61" s="93"/>
      <c r="KBA61" s="1172"/>
      <c r="KBB61" s="4"/>
      <c r="KBC61" s="368"/>
      <c r="KBD61" s="897"/>
      <c r="KBE61" s="93"/>
      <c r="KBF61" s="309"/>
      <c r="KBG61" s="93"/>
      <c r="KBH61" s="93"/>
      <c r="KBI61" s="93"/>
      <c r="KBJ61" s="93"/>
      <c r="KBK61" s="1172"/>
      <c r="KBL61" s="4"/>
      <c r="KBM61" s="368"/>
      <c r="KBN61" s="897"/>
      <c r="KBO61" s="93"/>
      <c r="KBP61" s="309"/>
      <c r="KBQ61" s="93"/>
      <c r="KBR61" s="93"/>
      <c r="KBS61" s="93"/>
      <c r="KBT61" s="93"/>
      <c r="KBU61" s="1172"/>
      <c r="KBV61" s="4"/>
      <c r="KBW61" s="368"/>
      <c r="KBX61" s="897"/>
      <c r="KBY61" s="93"/>
      <c r="KBZ61" s="309"/>
      <c r="KCA61" s="93"/>
      <c r="KCB61" s="93"/>
      <c r="KCC61" s="93"/>
      <c r="KCD61" s="93"/>
      <c r="KCE61" s="1172"/>
      <c r="KCF61" s="4"/>
      <c r="KCG61" s="368"/>
      <c r="KCH61" s="897"/>
      <c r="KCI61" s="93"/>
      <c r="KCJ61" s="309"/>
      <c r="KCK61" s="93"/>
      <c r="KCL61" s="93"/>
      <c r="KCM61" s="93"/>
      <c r="KCN61" s="93"/>
      <c r="KCO61" s="1172"/>
      <c r="KCP61" s="4"/>
      <c r="KCQ61" s="368"/>
      <c r="KCR61" s="897"/>
      <c r="KCS61" s="93"/>
      <c r="KCT61" s="309"/>
      <c r="KCU61" s="93"/>
      <c r="KCV61" s="93"/>
      <c r="KCW61" s="93"/>
      <c r="KCX61" s="93"/>
      <c r="KCY61" s="1172"/>
      <c r="KCZ61" s="4"/>
      <c r="KDA61" s="368"/>
      <c r="KDB61" s="897"/>
      <c r="KDC61" s="93"/>
      <c r="KDD61" s="309"/>
      <c r="KDE61" s="93"/>
      <c r="KDF61" s="93"/>
      <c r="KDG61" s="93"/>
      <c r="KDH61" s="93"/>
      <c r="KDI61" s="1172"/>
      <c r="KDJ61" s="4"/>
      <c r="KDK61" s="368"/>
      <c r="KDL61" s="897"/>
      <c r="KDM61" s="93"/>
      <c r="KDN61" s="309"/>
      <c r="KDO61" s="93"/>
      <c r="KDP61" s="93"/>
      <c r="KDQ61" s="93"/>
      <c r="KDR61" s="93"/>
      <c r="KDS61" s="1172"/>
      <c r="KDT61" s="4"/>
      <c r="KDU61" s="368"/>
      <c r="KDV61" s="897"/>
      <c r="KDW61" s="93"/>
      <c r="KDX61" s="309"/>
      <c r="KDY61" s="93"/>
      <c r="KDZ61" s="93"/>
      <c r="KEA61" s="93"/>
      <c r="KEB61" s="93"/>
      <c r="KEC61" s="1172"/>
      <c r="KED61" s="4"/>
      <c r="KEE61" s="368"/>
      <c r="KEF61" s="897"/>
      <c r="KEG61" s="93"/>
      <c r="KEH61" s="309"/>
      <c r="KEI61" s="93"/>
      <c r="KEJ61" s="93"/>
      <c r="KEK61" s="93"/>
      <c r="KEL61" s="93"/>
      <c r="KEM61" s="1172"/>
      <c r="KEN61" s="4"/>
      <c r="KEO61" s="368"/>
      <c r="KEP61" s="897"/>
      <c r="KEQ61" s="93"/>
      <c r="KER61" s="309"/>
      <c r="KES61" s="93"/>
      <c r="KET61" s="93"/>
      <c r="KEU61" s="93"/>
      <c r="KEV61" s="93"/>
      <c r="KEW61" s="1172"/>
      <c r="KEX61" s="4"/>
      <c r="KEY61" s="368"/>
      <c r="KEZ61" s="897"/>
      <c r="KFA61" s="93"/>
      <c r="KFB61" s="309"/>
      <c r="KFC61" s="93"/>
      <c r="KFD61" s="93"/>
      <c r="KFE61" s="93"/>
      <c r="KFF61" s="93"/>
      <c r="KFG61" s="1172"/>
      <c r="KFH61" s="4"/>
      <c r="KFI61" s="368"/>
      <c r="KFJ61" s="897"/>
      <c r="KFK61" s="93"/>
      <c r="KFL61" s="309"/>
      <c r="KFM61" s="93"/>
      <c r="KFN61" s="93"/>
      <c r="KFO61" s="93"/>
      <c r="KFP61" s="93"/>
      <c r="KFQ61" s="1172"/>
      <c r="KFR61" s="4"/>
      <c r="KFS61" s="368"/>
      <c r="KFT61" s="897"/>
      <c r="KFU61" s="93"/>
      <c r="KFV61" s="309"/>
      <c r="KFW61" s="93"/>
      <c r="KFX61" s="93"/>
      <c r="KFY61" s="93"/>
      <c r="KFZ61" s="93"/>
      <c r="KGA61" s="1172"/>
      <c r="KGB61" s="4"/>
      <c r="KGC61" s="368"/>
      <c r="KGD61" s="897"/>
      <c r="KGE61" s="93"/>
      <c r="KGF61" s="309"/>
      <c r="KGG61" s="93"/>
      <c r="KGH61" s="93"/>
      <c r="KGI61" s="93"/>
      <c r="KGJ61" s="93"/>
      <c r="KGK61" s="1172"/>
      <c r="KGL61" s="4"/>
      <c r="KGM61" s="368"/>
      <c r="KGN61" s="897"/>
      <c r="KGO61" s="93"/>
      <c r="KGP61" s="309"/>
      <c r="KGQ61" s="93"/>
      <c r="KGR61" s="93"/>
      <c r="KGS61" s="93"/>
      <c r="KGT61" s="93"/>
      <c r="KGU61" s="1172"/>
      <c r="KGV61" s="4"/>
      <c r="KGW61" s="368"/>
      <c r="KGX61" s="897"/>
      <c r="KGY61" s="93"/>
      <c r="KGZ61" s="309"/>
      <c r="KHA61" s="93"/>
      <c r="KHB61" s="93"/>
      <c r="KHC61" s="93"/>
      <c r="KHD61" s="93"/>
      <c r="KHE61" s="1172"/>
      <c r="KHF61" s="4"/>
      <c r="KHG61" s="368"/>
      <c r="KHH61" s="897"/>
      <c r="KHI61" s="93"/>
      <c r="KHJ61" s="309"/>
      <c r="KHK61" s="93"/>
      <c r="KHL61" s="93"/>
      <c r="KHM61" s="93"/>
      <c r="KHN61" s="93"/>
      <c r="KHO61" s="1172"/>
      <c r="KHP61" s="4"/>
      <c r="KHQ61" s="368"/>
      <c r="KHR61" s="897"/>
      <c r="KHS61" s="93"/>
      <c r="KHT61" s="309"/>
      <c r="KHU61" s="93"/>
      <c r="KHV61" s="93"/>
      <c r="KHW61" s="93"/>
      <c r="KHX61" s="93"/>
      <c r="KHY61" s="1172"/>
      <c r="KHZ61" s="4"/>
      <c r="KIA61" s="368"/>
      <c r="KIB61" s="897"/>
      <c r="KIC61" s="93"/>
      <c r="KID61" s="309"/>
      <c r="KIE61" s="93"/>
      <c r="KIF61" s="93"/>
      <c r="KIG61" s="93"/>
      <c r="KIH61" s="93"/>
      <c r="KII61" s="1172"/>
      <c r="KIJ61" s="4"/>
      <c r="KIK61" s="368"/>
      <c r="KIL61" s="897"/>
      <c r="KIM61" s="93"/>
      <c r="KIN61" s="309"/>
      <c r="KIO61" s="93"/>
      <c r="KIP61" s="93"/>
      <c r="KIQ61" s="93"/>
      <c r="KIR61" s="93"/>
      <c r="KIS61" s="1172"/>
      <c r="KIT61" s="4"/>
      <c r="KIU61" s="368"/>
      <c r="KIV61" s="897"/>
      <c r="KIW61" s="93"/>
      <c r="KIX61" s="309"/>
      <c r="KIY61" s="93"/>
      <c r="KIZ61" s="93"/>
      <c r="KJA61" s="93"/>
      <c r="KJB61" s="93"/>
      <c r="KJC61" s="1172"/>
      <c r="KJD61" s="4"/>
      <c r="KJE61" s="368"/>
      <c r="KJF61" s="897"/>
      <c r="KJG61" s="93"/>
      <c r="KJH61" s="309"/>
      <c r="KJI61" s="93"/>
      <c r="KJJ61" s="93"/>
      <c r="KJK61" s="93"/>
      <c r="KJL61" s="93"/>
      <c r="KJM61" s="1172"/>
      <c r="KJN61" s="4"/>
      <c r="KJO61" s="368"/>
      <c r="KJP61" s="897"/>
      <c r="KJQ61" s="93"/>
      <c r="KJR61" s="309"/>
      <c r="KJS61" s="93"/>
      <c r="KJT61" s="93"/>
      <c r="KJU61" s="93"/>
      <c r="KJV61" s="93"/>
      <c r="KJW61" s="1172"/>
      <c r="KJX61" s="4"/>
      <c r="KJY61" s="368"/>
      <c r="KJZ61" s="897"/>
      <c r="KKA61" s="93"/>
      <c r="KKB61" s="309"/>
      <c r="KKC61" s="93"/>
      <c r="KKD61" s="93"/>
      <c r="KKE61" s="93"/>
      <c r="KKF61" s="93"/>
      <c r="KKG61" s="1172"/>
      <c r="KKH61" s="4"/>
      <c r="KKI61" s="368"/>
      <c r="KKJ61" s="897"/>
      <c r="KKK61" s="93"/>
      <c r="KKL61" s="309"/>
      <c r="KKM61" s="93"/>
      <c r="KKN61" s="93"/>
      <c r="KKO61" s="93"/>
      <c r="KKP61" s="93"/>
      <c r="KKQ61" s="1172"/>
      <c r="KKR61" s="4"/>
      <c r="KKS61" s="368"/>
      <c r="KKT61" s="897"/>
      <c r="KKU61" s="93"/>
      <c r="KKV61" s="309"/>
      <c r="KKW61" s="93"/>
      <c r="KKX61" s="93"/>
      <c r="KKY61" s="93"/>
      <c r="KKZ61" s="93"/>
      <c r="KLA61" s="1172"/>
      <c r="KLB61" s="4"/>
      <c r="KLC61" s="368"/>
      <c r="KLD61" s="897"/>
      <c r="KLE61" s="93"/>
      <c r="KLF61" s="309"/>
      <c r="KLG61" s="93"/>
      <c r="KLH61" s="93"/>
      <c r="KLI61" s="93"/>
      <c r="KLJ61" s="93"/>
      <c r="KLK61" s="1172"/>
      <c r="KLL61" s="4"/>
      <c r="KLM61" s="368"/>
      <c r="KLN61" s="897"/>
      <c r="KLO61" s="93"/>
      <c r="KLP61" s="309"/>
      <c r="KLQ61" s="93"/>
      <c r="KLR61" s="93"/>
      <c r="KLS61" s="93"/>
      <c r="KLT61" s="93"/>
      <c r="KLU61" s="1172"/>
      <c r="KLV61" s="4"/>
      <c r="KLW61" s="368"/>
      <c r="KLX61" s="897"/>
      <c r="KLY61" s="93"/>
      <c r="KLZ61" s="309"/>
      <c r="KMA61" s="93"/>
      <c r="KMB61" s="93"/>
      <c r="KMC61" s="93"/>
      <c r="KMD61" s="93"/>
      <c r="KME61" s="1172"/>
      <c r="KMF61" s="4"/>
      <c r="KMG61" s="368"/>
      <c r="KMH61" s="897"/>
      <c r="KMI61" s="93"/>
      <c r="KMJ61" s="309"/>
      <c r="KMK61" s="93"/>
      <c r="KML61" s="93"/>
      <c r="KMM61" s="93"/>
      <c r="KMN61" s="93"/>
      <c r="KMO61" s="1172"/>
      <c r="KMP61" s="4"/>
      <c r="KMQ61" s="368"/>
      <c r="KMR61" s="897"/>
      <c r="KMS61" s="93"/>
      <c r="KMT61" s="309"/>
      <c r="KMU61" s="93"/>
      <c r="KMV61" s="93"/>
      <c r="KMW61" s="93"/>
      <c r="KMX61" s="93"/>
      <c r="KMY61" s="1172"/>
      <c r="KMZ61" s="4"/>
      <c r="KNA61" s="368"/>
      <c r="KNB61" s="897"/>
      <c r="KNC61" s="93"/>
      <c r="KND61" s="309"/>
      <c r="KNE61" s="93"/>
      <c r="KNF61" s="93"/>
      <c r="KNG61" s="93"/>
      <c r="KNH61" s="93"/>
      <c r="KNI61" s="1172"/>
      <c r="KNJ61" s="4"/>
      <c r="KNK61" s="368"/>
      <c r="KNL61" s="897"/>
      <c r="KNM61" s="93"/>
      <c r="KNN61" s="309"/>
      <c r="KNO61" s="93"/>
      <c r="KNP61" s="93"/>
      <c r="KNQ61" s="93"/>
      <c r="KNR61" s="93"/>
      <c r="KNS61" s="1172"/>
      <c r="KNT61" s="4"/>
      <c r="KNU61" s="368"/>
      <c r="KNV61" s="897"/>
      <c r="KNW61" s="93"/>
      <c r="KNX61" s="309"/>
      <c r="KNY61" s="93"/>
      <c r="KNZ61" s="93"/>
      <c r="KOA61" s="93"/>
      <c r="KOB61" s="93"/>
      <c r="KOC61" s="1172"/>
      <c r="KOD61" s="4"/>
      <c r="KOE61" s="368"/>
      <c r="KOF61" s="897"/>
      <c r="KOG61" s="93"/>
      <c r="KOH61" s="309"/>
      <c r="KOI61" s="93"/>
      <c r="KOJ61" s="93"/>
      <c r="KOK61" s="93"/>
      <c r="KOL61" s="93"/>
      <c r="KOM61" s="1172"/>
      <c r="KON61" s="4"/>
      <c r="KOO61" s="368"/>
      <c r="KOP61" s="897"/>
      <c r="KOQ61" s="93"/>
      <c r="KOR61" s="309"/>
      <c r="KOS61" s="93"/>
      <c r="KOT61" s="93"/>
      <c r="KOU61" s="93"/>
      <c r="KOV61" s="93"/>
      <c r="KOW61" s="1172"/>
      <c r="KOX61" s="4"/>
      <c r="KOY61" s="368"/>
      <c r="KOZ61" s="897"/>
      <c r="KPA61" s="93"/>
      <c r="KPB61" s="309"/>
      <c r="KPC61" s="93"/>
      <c r="KPD61" s="93"/>
      <c r="KPE61" s="93"/>
      <c r="KPF61" s="93"/>
      <c r="KPG61" s="1172"/>
      <c r="KPH61" s="4"/>
      <c r="KPI61" s="368"/>
      <c r="KPJ61" s="897"/>
      <c r="KPK61" s="93"/>
      <c r="KPL61" s="309"/>
      <c r="KPM61" s="93"/>
      <c r="KPN61" s="93"/>
      <c r="KPO61" s="93"/>
      <c r="KPP61" s="93"/>
      <c r="KPQ61" s="1172"/>
      <c r="KPR61" s="4"/>
      <c r="KPS61" s="368"/>
      <c r="KPT61" s="897"/>
      <c r="KPU61" s="93"/>
      <c r="KPV61" s="309"/>
      <c r="KPW61" s="93"/>
      <c r="KPX61" s="93"/>
      <c r="KPY61" s="93"/>
      <c r="KPZ61" s="93"/>
      <c r="KQA61" s="1172"/>
      <c r="KQB61" s="4"/>
      <c r="KQC61" s="368"/>
      <c r="KQD61" s="897"/>
      <c r="KQE61" s="93"/>
      <c r="KQF61" s="309"/>
      <c r="KQG61" s="93"/>
      <c r="KQH61" s="93"/>
      <c r="KQI61" s="93"/>
      <c r="KQJ61" s="93"/>
      <c r="KQK61" s="1172"/>
      <c r="KQL61" s="4"/>
      <c r="KQM61" s="368"/>
      <c r="KQN61" s="897"/>
      <c r="KQO61" s="93"/>
      <c r="KQP61" s="309"/>
      <c r="KQQ61" s="93"/>
      <c r="KQR61" s="93"/>
      <c r="KQS61" s="93"/>
      <c r="KQT61" s="93"/>
      <c r="KQU61" s="1172"/>
      <c r="KQV61" s="4"/>
      <c r="KQW61" s="368"/>
      <c r="KQX61" s="897"/>
      <c r="KQY61" s="93"/>
      <c r="KQZ61" s="309"/>
      <c r="KRA61" s="93"/>
      <c r="KRB61" s="93"/>
      <c r="KRC61" s="93"/>
      <c r="KRD61" s="93"/>
      <c r="KRE61" s="1172"/>
      <c r="KRF61" s="4"/>
      <c r="KRG61" s="368"/>
      <c r="KRH61" s="897"/>
      <c r="KRI61" s="93"/>
      <c r="KRJ61" s="309"/>
      <c r="KRK61" s="93"/>
      <c r="KRL61" s="93"/>
      <c r="KRM61" s="93"/>
      <c r="KRN61" s="93"/>
      <c r="KRO61" s="1172"/>
      <c r="KRP61" s="4"/>
      <c r="KRQ61" s="368"/>
      <c r="KRR61" s="897"/>
      <c r="KRS61" s="93"/>
      <c r="KRT61" s="309"/>
      <c r="KRU61" s="93"/>
      <c r="KRV61" s="93"/>
      <c r="KRW61" s="93"/>
      <c r="KRX61" s="93"/>
      <c r="KRY61" s="1172"/>
      <c r="KRZ61" s="4"/>
      <c r="KSA61" s="368"/>
      <c r="KSB61" s="897"/>
      <c r="KSC61" s="93"/>
      <c r="KSD61" s="309"/>
      <c r="KSE61" s="93"/>
      <c r="KSF61" s="93"/>
      <c r="KSG61" s="93"/>
      <c r="KSH61" s="93"/>
      <c r="KSI61" s="1172"/>
      <c r="KSJ61" s="4"/>
      <c r="KSK61" s="368"/>
      <c r="KSL61" s="897"/>
      <c r="KSM61" s="93"/>
      <c r="KSN61" s="309"/>
      <c r="KSO61" s="93"/>
      <c r="KSP61" s="93"/>
      <c r="KSQ61" s="93"/>
      <c r="KSR61" s="93"/>
      <c r="KSS61" s="1172"/>
      <c r="KST61" s="4"/>
      <c r="KSU61" s="368"/>
      <c r="KSV61" s="897"/>
      <c r="KSW61" s="93"/>
      <c r="KSX61" s="309"/>
      <c r="KSY61" s="93"/>
      <c r="KSZ61" s="93"/>
      <c r="KTA61" s="93"/>
      <c r="KTB61" s="93"/>
      <c r="KTC61" s="1172"/>
      <c r="KTD61" s="4"/>
      <c r="KTE61" s="368"/>
      <c r="KTF61" s="897"/>
      <c r="KTG61" s="93"/>
      <c r="KTH61" s="309"/>
      <c r="KTI61" s="93"/>
      <c r="KTJ61" s="93"/>
      <c r="KTK61" s="93"/>
      <c r="KTL61" s="93"/>
      <c r="KTM61" s="1172"/>
      <c r="KTN61" s="4"/>
      <c r="KTO61" s="368"/>
      <c r="KTP61" s="897"/>
      <c r="KTQ61" s="93"/>
      <c r="KTR61" s="309"/>
      <c r="KTS61" s="93"/>
      <c r="KTT61" s="93"/>
      <c r="KTU61" s="93"/>
      <c r="KTV61" s="93"/>
      <c r="KTW61" s="1172"/>
      <c r="KTX61" s="4"/>
      <c r="KTY61" s="368"/>
      <c r="KTZ61" s="897"/>
      <c r="KUA61" s="93"/>
      <c r="KUB61" s="309"/>
      <c r="KUC61" s="93"/>
      <c r="KUD61" s="93"/>
      <c r="KUE61" s="93"/>
      <c r="KUF61" s="93"/>
      <c r="KUG61" s="1172"/>
      <c r="KUH61" s="4"/>
      <c r="KUI61" s="368"/>
      <c r="KUJ61" s="897"/>
      <c r="KUK61" s="93"/>
      <c r="KUL61" s="309"/>
      <c r="KUM61" s="93"/>
      <c r="KUN61" s="93"/>
      <c r="KUO61" s="93"/>
      <c r="KUP61" s="93"/>
      <c r="KUQ61" s="1172"/>
      <c r="KUR61" s="4"/>
      <c r="KUS61" s="368"/>
      <c r="KUT61" s="897"/>
      <c r="KUU61" s="93"/>
      <c r="KUV61" s="309"/>
      <c r="KUW61" s="93"/>
      <c r="KUX61" s="93"/>
      <c r="KUY61" s="93"/>
      <c r="KUZ61" s="93"/>
      <c r="KVA61" s="1172"/>
      <c r="KVB61" s="4"/>
      <c r="KVC61" s="368"/>
      <c r="KVD61" s="897"/>
      <c r="KVE61" s="93"/>
      <c r="KVF61" s="309"/>
      <c r="KVG61" s="93"/>
      <c r="KVH61" s="93"/>
      <c r="KVI61" s="93"/>
      <c r="KVJ61" s="93"/>
      <c r="KVK61" s="1172"/>
      <c r="KVL61" s="4"/>
      <c r="KVM61" s="368"/>
      <c r="KVN61" s="897"/>
      <c r="KVO61" s="93"/>
      <c r="KVP61" s="309"/>
      <c r="KVQ61" s="93"/>
      <c r="KVR61" s="93"/>
      <c r="KVS61" s="93"/>
      <c r="KVT61" s="93"/>
      <c r="KVU61" s="1172"/>
      <c r="KVV61" s="4"/>
      <c r="KVW61" s="368"/>
      <c r="KVX61" s="897"/>
      <c r="KVY61" s="93"/>
      <c r="KVZ61" s="309"/>
      <c r="KWA61" s="93"/>
      <c r="KWB61" s="93"/>
      <c r="KWC61" s="93"/>
      <c r="KWD61" s="93"/>
      <c r="KWE61" s="1172"/>
      <c r="KWF61" s="4"/>
      <c r="KWG61" s="368"/>
      <c r="KWH61" s="897"/>
      <c r="KWI61" s="93"/>
      <c r="KWJ61" s="309"/>
      <c r="KWK61" s="93"/>
      <c r="KWL61" s="93"/>
      <c r="KWM61" s="93"/>
      <c r="KWN61" s="93"/>
      <c r="KWO61" s="1172"/>
      <c r="KWP61" s="4"/>
      <c r="KWQ61" s="368"/>
      <c r="KWR61" s="897"/>
      <c r="KWS61" s="93"/>
      <c r="KWT61" s="309"/>
      <c r="KWU61" s="93"/>
      <c r="KWV61" s="93"/>
      <c r="KWW61" s="93"/>
      <c r="KWX61" s="93"/>
      <c r="KWY61" s="1172"/>
      <c r="KWZ61" s="4"/>
      <c r="KXA61" s="368"/>
      <c r="KXB61" s="897"/>
      <c r="KXC61" s="93"/>
      <c r="KXD61" s="309"/>
      <c r="KXE61" s="93"/>
      <c r="KXF61" s="93"/>
      <c r="KXG61" s="93"/>
      <c r="KXH61" s="93"/>
      <c r="KXI61" s="1172"/>
      <c r="KXJ61" s="4"/>
      <c r="KXK61" s="368"/>
      <c r="KXL61" s="897"/>
      <c r="KXM61" s="93"/>
      <c r="KXN61" s="309"/>
      <c r="KXO61" s="93"/>
      <c r="KXP61" s="93"/>
      <c r="KXQ61" s="93"/>
      <c r="KXR61" s="93"/>
      <c r="KXS61" s="1172"/>
      <c r="KXT61" s="4"/>
      <c r="KXU61" s="368"/>
      <c r="KXV61" s="897"/>
      <c r="KXW61" s="93"/>
      <c r="KXX61" s="309"/>
      <c r="KXY61" s="93"/>
      <c r="KXZ61" s="93"/>
      <c r="KYA61" s="93"/>
      <c r="KYB61" s="93"/>
      <c r="KYC61" s="1172"/>
      <c r="KYD61" s="4"/>
      <c r="KYE61" s="368"/>
      <c r="KYF61" s="897"/>
      <c r="KYG61" s="93"/>
      <c r="KYH61" s="309"/>
      <c r="KYI61" s="93"/>
      <c r="KYJ61" s="93"/>
      <c r="KYK61" s="93"/>
      <c r="KYL61" s="93"/>
      <c r="KYM61" s="1172"/>
      <c r="KYN61" s="4"/>
      <c r="KYO61" s="368"/>
      <c r="KYP61" s="897"/>
      <c r="KYQ61" s="93"/>
      <c r="KYR61" s="309"/>
      <c r="KYS61" s="93"/>
      <c r="KYT61" s="93"/>
      <c r="KYU61" s="93"/>
      <c r="KYV61" s="93"/>
      <c r="KYW61" s="1172"/>
      <c r="KYX61" s="4"/>
      <c r="KYY61" s="368"/>
      <c r="KYZ61" s="897"/>
      <c r="KZA61" s="93"/>
      <c r="KZB61" s="309"/>
      <c r="KZC61" s="93"/>
      <c r="KZD61" s="93"/>
      <c r="KZE61" s="93"/>
      <c r="KZF61" s="93"/>
      <c r="KZG61" s="1172"/>
      <c r="KZH61" s="4"/>
      <c r="KZI61" s="368"/>
      <c r="KZJ61" s="897"/>
      <c r="KZK61" s="93"/>
      <c r="KZL61" s="309"/>
      <c r="KZM61" s="93"/>
      <c r="KZN61" s="93"/>
      <c r="KZO61" s="93"/>
      <c r="KZP61" s="93"/>
      <c r="KZQ61" s="1172"/>
      <c r="KZR61" s="4"/>
      <c r="KZS61" s="368"/>
      <c r="KZT61" s="897"/>
      <c r="KZU61" s="93"/>
      <c r="KZV61" s="309"/>
      <c r="KZW61" s="93"/>
      <c r="KZX61" s="93"/>
      <c r="KZY61" s="93"/>
      <c r="KZZ61" s="93"/>
      <c r="LAA61" s="1172"/>
      <c r="LAB61" s="4"/>
      <c r="LAC61" s="368"/>
      <c r="LAD61" s="897"/>
      <c r="LAE61" s="93"/>
      <c r="LAF61" s="309"/>
      <c r="LAG61" s="93"/>
      <c r="LAH61" s="93"/>
      <c r="LAI61" s="93"/>
      <c r="LAJ61" s="93"/>
      <c r="LAK61" s="1172"/>
      <c r="LAL61" s="4"/>
      <c r="LAM61" s="368"/>
      <c r="LAN61" s="897"/>
      <c r="LAO61" s="93"/>
      <c r="LAP61" s="309"/>
      <c r="LAQ61" s="93"/>
      <c r="LAR61" s="93"/>
      <c r="LAS61" s="93"/>
      <c r="LAT61" s="93"/>
      <c r="LAU61" s="1172"/>
      <c r="LAV61" s="4"/>
      <c r="LAW61" s="368"/>
      <c r="LAX61" s="897"/>
      <c r="LAY61" s="93"/>
      <c r="LAZ61" s="309"/>
      <c r="LBA61" s="93"/>
      <c r="LBB61" s="93"/>
      <c r="LBC61" s="93"/>
      <c r="LBD61" s="93"/>
      <c r="LBE61" s="1172"/>
      <c r="LBF61" s="4"/>
      <c r="LBG61" s="368"/>
      <c r="LBH61" s="897"/>
      <c r="LBI61" s="93"/>
      <c r="LBJ61" s="309"/>
      <c r="LBK61" s="93"/>
      <c r="LBL61" s="93"/>
      <c r="LBM61" s="93"/>
      <c r="LBN61" s="93"/>
      <c r="LBO61" s="1172"/>
      <c r="LBP61" s="4"/>
      <c r="LBQ61" s="368"/>
      <c r="LBR61" s="897"/>
      <c r="LBS61" s="93"/>
      <c r="LBT61" s="309"/>
      <c r="LBU61" s="93"/>
      <c r="LBV61" s="93"/>
      <c r="LBW61" s="93"/>
      <c r="LBX61" s="93"/>
      <c r="LBY61" s="1172"/>
      <c r="LBZ61" s="4"/>
      <c r="LCA61" s="368"/>
      <c r="LCB61" s="897"/>
      <c r="LCC61" s="93"/>
      <c r="LCD61" s="309"/>
      <c r="LCE61" s="93"/>
      <c r="LCF61" s="93"/>
      <c r="LCG61" s="93"/>
      <c r="LCH61" s="93"/>
      <c r="LCI61" s="1172"/>
      <c r="LCJ61" s="4"/>
      <c r="LCK61" s="368"/>
      <c r="LCL61" s="897"/>
      <c r="LCM61" s="93"/>
      <c r="LCN61" s="309"/>
      <c r="LCO61" s="93"/>
      <c r="LCP61" s="93"/>
      <c r="LCQ61" s="93"/>
      <c r="LCR61" s="93"/>
      <c r="LCS61" s="1172"/>
      <c r="LCT61" s="4"/>
      <c r="LCU61" s="368"/>
      <c r="LCV61" s="897"/>
      <c r="LCW61" s="93"/>
      <c r="LCX61" s="309"/>
      <c r="LCY61" s="93"/>
      <c r="LCZ61" s="93"/>
      <c r="LDA61" s="93"/>
      <c r="LDB61" s="93"/>
      <c r="LDC61" s="1172"/>
      <c r="LDD61" s="4"/>
      <c r="LDE61" s="368"/>
      <c r="LDF61" s="897"/>
      <c r="LDG61" s="93"/>
      <c r="LDH61" s="309"/>
      <c r="LDI61" s="93"/>
      <c r="LDJ61" s="93"/>
      <c r="LDK61" s="93"/>
      <c r="LDL61" s="93"/>
      <c r="LDM61" s="1172"/>
      <c r="LDN61" s="4"/>
      <c r="LDO61" s="368"/>
      <c r="LDP61" s="897"/>
      <c r="LDQ61" s="93"/>
      <c r="LDR61" s="309"/>
      <c r="LDS61" s="93"/>
      <c r="LDT61" s="93"/>
      <c r="LDU61" s="93"/>
      <c r="LDV61" s="93"/>
      <c r="LDW61" s="1172"/>
      <c r="LDX61" s="4"/>
      <c r="LDY61" s="368"/>
      <c r="LDZ61" s="897"/>
      <c r="LEA61" s="93"/>
      <c r="LEB61" s="309"/>
      <c r="LEC61" s="93"/>
      <c r="LED61" s="93"/>
      <c r="LEE61" s="93"/>
      <c r="LEF61" s="93"/>
      <c r="LEG61" s="1172"/>
      <c r="LEH61" s="4"/>
      <c r="LEI61" s="368"/>
      <c r="LEJ61" s="897"/>
      <c r="LEK61" s="93"/>
      <c r="LEL61" s="309"/>
      <c r="LEM61" s="93"/>
      <c r="LEN61" s="93"/>
      <c r="LEO61" s="93"/>
      <c r="LEP61" s="93"/>
      <c r="LEQ61" s="1172"/>
      <c r="LER61" s="4"/>
      <c r="LES61" s="368"/>
      <c r="LET61" s="897"/>
      <c r="LEU61" s="93"/>
      <c r="LEV61" s="309"/>
      <c r="LEW61" s="93"/>
      <c r="LEX61" s="93"/>
      <c r="LEY61" s="93"/>
      <c r="LEZ61" s="93"/>
      <c r="LFA61" s="1172"/>
      <c r="LFB61" s="4"/>
      <c r="LFC61" s="368"/>
      <c r="LFD61" s="897"/>
      <c r="LFE61" s="93"/>
      <c r="LFF61" s="309"/>
      <c r="LFG61" s="93"/>
      <c r="LFH61" s="93"/>
      <c r="LFI61" s="93"/>
      <c r="LFJ61" s="93"/>
      <c r="LFK61" s="1172"/>
      <c r="LFL61" s="4"/>
      <c r="LFM61" s="368"/>
      <c r="LFN61" s="897"/>
      <c r="LFO61" s="93"/>
      <c r="LFP61" s="309"/>
      <c r="LFQ61" s="93"/>
      <c r="LFR61" s="93"/>
      <c r="LFS61" s="93"/>
      <c r="LFT61" s="93"/>
      <c r="LFU61" s="1172"/>
      <c r="LFV61" s="4"/>
      <c r="LFW61" s="368"/>
      <c r="LFX61" s="897"/>
      <c r="LFY61" s="93"/>
      <c r="LFZ61" s="309"/>
      <c r="LGA61" s="93"/>
      <c r="LGB61" s="93"/>
      <c r="LGC61" s="93"/>
      <c r="LGD61" s="93"/>
      <c r="LGE61" s="1172"/>
      <c r="LGF61" s="4"/>
      <c r="LGG61" s="368"/>
      <c r="LGH61" s="897"/>
      <c r="LGI61" s="93"/>
      <c r="LGJ61" s="309"/>
      <c r="LGK61" s="93"/>
      <c r="LGL61" s="93"/>
      <c r="LGM61" s="93"/>
      <c r="LGN61" s="93"/>
      <c r="LGO61" s="1172"/>
      <c r="LGP61" s="4"/>
      <c r="LGQ61" s="368"/>
      <c r="LGR61" s="897"/>
      <c r="LGS61" s="93"/>
      <c r="LGT61" s="309"/>
      <c r="LGU61" s="93"/>
      <c r="LGV61" s="93"/>
      <c r="LGW61" s="93"/>
      <c r="LGX61" s="93"/>
      <c r="LGY61" s="1172"/>
      <c r="LGZ61" s="4"/>
      <c r="LHA61" s="368"/>
      <c r="LHB61" s="897"/>
      <c r="LHC61" s="93"/>
      <c r="LHD61" s="309"/>
      <c r="LHE61" s="93"/>
      <c r="LHF61" s="93"/>
      <c r="LHG61" s="93"/>
      <c r="LHH61" s="93"/>
      <c r="LHI61" s="1172"/>
      <c r="LHJ61" s="4"/>
      <c r="LHK61" s="368"/>
      <c r="LHL61" s="897"/>
      <c r="LHM61" s="93"/>
      <c r="LHN61" s="309"/>
      <c r="LHO61" s="93"/>
      <c r="LHP61" s="93"/>
      <c r="LHQ61" s="93"/>
      <c r="LHR61" s="93"/>
      <c r="LHS61" s="1172"/>
      <c r="LHT61" s="4"/>
      <c r="LHU61" s="368"/>
      <c r="LHV61" s="897"/>
      <c r="LHW61" s="93"/>
      <c r="LHX61" s="309"/>
      <c r="LHY61" s="93"/>
      <c r="LHZ61" s="93"/>
      <c r="LIA61" s="93"/>
      <c r="LIB61" s="93"/>
      <c r="LIC61" s="1172"/>
      <c r="LID61" s="4"/>
      <c r="LIE61" s="368"/>
      <c r="LIF61" s="897"/>
      <c r="LIG61" s="93"/>
      <c r="LIH61" s="309"/>
      <c r="LII61" s="93"/>
      <c r="LIJ61" s="93"/>
      <c r="LIK61" s="93"/>
      <c r="LIL61" s="93"/>
      <c r="LIM61" s="1172"/>
      <c r="LIN61" s="4"/>
      <c r="LIO61" s="368"/>
      <c r="LIP61" s="897"/>
      <c r="LIQ61" s="93"/>
      <c r="LIR61" s="309"/>
      <c r="LIS61" s="93"/>
      <c r="LIT61" s="93"/>
      <c r="LIU61" s="93"/>
      <c r="LIV61" s="93"/>
      <c r="LIW61" s="1172"/>
      <c r="LIX61" s="4"/>
      <c r="LIY61" s="368"/>
      <c r="LIZ61" s="897"/>
      <c r="LJA61" s="93"/>
      <c r="LJB61" s="309"/>
      <c r="LJC61" s="93"/>
      <c r="LJD61" s="93"/>
      <c r="LJE61" s="93"/>
      <c r="LJF61" s="93"/>
      <c r="LJG61" s="1172"/>
      <c r="LJH61" s="4"/>
      <c r="LJI61" s="368"/>
      <c r="LJJ61" s="897"/>
      <c r="LJK61" s="93"/>
      <c r="LJL61" s="309"/>
      <c r="LJM61" s="93"/>
      <c r="LJN61" s="93"/>
      <c r="LJO61" s="93"/>
      <c r="LJP61" s="93"/>
      <c r="LJQ61" s="1172"/>
      <c r="LJR61" s="4"/>
      <c r="LJS61" s="368"/>
      <c r="LJT61" s="897"/>
      <c r="LJU61" s="93"/>
      <c r="LJV61" s="309"/>
      <c r="LJW61" s="93"/>
      <c r="LJX61" s="93"/>
      <c r="LJY61" s="93"/>
      <c r="LJZ61" s="93"/>
      <c r="LKA61" s="1172"/>
      <c r="LKB61" s="4"/>
      <c r="LKC61" s="368"/>
      <c r="LKD61" s="897"/>
      <c r="LKE61" s="93"/>
      <c r="LKF61" s="309"/>
      <c r="LKG61" s="93"/>
      <c r="LKH61" s="93"/>
      <c r="LKI61" s="93"/>
      <c r="LKJ61" s="93"/>
      <c r="LKK61" s="1172"/>
      <c r="LKL61" s="4"/>
      <c r="LKM61" s="368"/>
      <c r="LKN61" s="897"/>
      <c r="LKO61" s="93"/>
      <c r="LKP61" s="309"/>
      <c r="LKQ61" s="93"/>
      <c r="LKR61" s="93"/>
      <c r="LKS61" s="93"/>
      <c r="LKT61" s="93"/>
      <c r="LKU61" s="1172"/>
      <c r="LKV61" s="4"/>
      <c r="LKW61" s="368"/>
      <c r="LKX61" s="897"/>
      <c r="LKY61" s="93"/>
      <c r="LKZ61" s="309"/>
      <c r="LLA61" s="93"/>
      <c r="LLB61" s="93"/>
      <c r="LLC61" s="93"/>
      <c r="LLD61" s="93"/>
      <c r="LLE61" s="1172"/>
      <c r="LLF61" s="4"/>
      <c r="LLG61" s="368"/>
      <c r="LLH61" s="897"/>
      <c r="LLI61" s="93"/>
      <c r="LLJ61" s="309"/>
      <c r="LLK61" s="93"/>
      <c r="LLL61" s="93"/>
      <c r="LLM61" s="93"/>
      <c r="LLN61" s="93"/>
      <c r="LLO61" s="1172"/>
      <c r="LLP61" s="4"/>
      <c r="LLQ61" s="368"/>
      <c r="LLR61" s="897"/>
      <c r="LLS61" s="93"/>
      <c r="LLT61" s="309"/>
      <c r="LLU61" s="93"/>
      <c r="LLV61" s="93"/>
      <c r="LLW61" s="93"/>
      <c r="LLX61" s="93"/>
      <c r="LLY61" s="1172"/>
      <c r="LLZ61" s="4"/>
      <c r="LMA61" s="368"/>
      <c r="LMB61" s="897"/>
      <c r="LMC61" s="93"/>
      <c r="LMD61" s="309"/>
      <c r="LME61" s="93"/>
      <c r="LMF61" s="93"/>
      <c r="LMG61" s="93"/>
      <c r="LMH61" s="93"/>
      <c r="LMI61" s="1172"/>
      <c r="LMJ61" s="4"/>
      <c r="LMK61" s="368"/>
      <c r="LML61" s="897"/>
      <c r="LMM61" s="93"/>
      <c r="LMN61" s="309"/>
      <c r="LMO61" s="93"/>
      <c r="LMP61" s="93"/>
      <c r="LMQ61" s="93"/>
      <c r="LMR61" s="93"/>
      <c r="LMS61" s="1172"/>
      <c r="LMT61" s="4"/>
      <c r="LMU61" s="368"/>
      <c r="LMV61" s="897"/>
      <c r="LMW61" s="93"/>
      <c r="LMX61" s="309"/>
      <c r="LMY61" s="93"/>
      <c r="LMZ61" s="93"/>
      <c r="LNA61" s="93"/>
      <c r="LNB61" s="93"/>
      <c r="LNC61" s="1172"/>
      <c r="LND61" s="4"/>
      <c r="LNE61" s="368"/>
      <c r="LNF61" s="897"/>
      <c r="LNG61" s="93"/>
      <c r="LNH61" s="309"/>
      <c r="LNI61" s="93"/>
      <c r="LNJ61" s="93"/>
      <c r="LNK61" s="93"/>
      <c r="LNL61" s="93"/>
      <c r="LNM61" s="1172"/>
      <c r="LNN61" s="4"/>
      <c r="LNO61" s="368"/>
      <c r="LNP61" s="897"/>
      <c r="LNQ61" s="93"/>
      <c r="LNR61" s="309"/>
      <c r="LNS61" s="93"/>
      <c r="LNT61" s="93"/>
      <c r="LNU61" s="93"/>
      <c r="LNV61" s="93"/>
      <c r="LNW61" s="1172"/>
      <c r="LNX61" s="4"/>
      <c r="LNY61" s="368"/>
      <c r="LNZ61" s="897"/>
      <c r="LOA61" s="93"/>
      <c r="LOB61" s="309"/>
      <c r="LOC61" s="93"/>
      <c r="LOD61" s="93"/>
      <c r="LOE61" s="93"/>
      <c r="LOF61" s="93"/>
      <c r="LOG61" s="1172"/>
      <c r="LOH61" s="4"/>
      <c r="LOI61" s="368"/>
      <c r="LOJ61" s="897"/>
      <c r="LOK61" s="93"/>
      <c r="LOL61" s="309"/>
      <c r="LOM61" s="93"/>
      <c r="LON61" s="93"/>
      <c r="LOO61" s="93"/>
      <c r="LOP61" s="93"/>
      <c r="LOQ61" s="1172"/>
      <c r="LOR61" s="4"/>
      <c r="LOS61" s="368"/>
      <c r="LOT61" s="897"/>
      <c r="LOU61" s="93"/>
      <c r="LOV61" s="309"/>
      <c r="LOW61" s="93"/>
      <c r="LOX61" s="93"/>
      <c r="LOY61" s="93"/>
      <c r="LOZ61" s="93"/>
      <c r="LPA61" s="1172"/>
      <c r="LPB61" s="4"/>
      <c r="LPC61" s="368"/>
      <c r="LPD61" s="897"/>
      <c r="LPE61" s="93"/>
      <c r="LPF61" s="309"/>
      <c r="LPG61" s="93"/>
      <c r="LPH61" s="93"/>
      <c r="LPI61" s="93"/>
      <c r="LPJ61" s="93"/>
      <c r="LPK61" s="1172"/>
      <c r="LPL61" s="4"/>
      <c r="LPM61" s="368"/>
      <c r="LPN61" s="897"/>
      <c r="LPO61" s="93"/>
      <c r="LPP61" s="309"/>
      <c r="LPQ61" s="93"/>
      <c r="LPR61" s="93"/>
      <c r="LPS61" s="93"/>
      <c r="LPT61" s="93"/>
      <c r="LPU61" s="1172"/>
      <c r="LPV61" s="4"/>
      <c r="LPW61" s="368"/>
      <c r="LPX61" s="897"/>
      <c r="LPY61" s="93"/>
      <c r="LPZ61" s="309"/>
      <c r="LQA61" s="93"/>
      <c r="LQB61" s="93"/>
      <c r="LQC61" s="93"/>
      <c r="LQD61" s="93"/>
      <c r="LQE61" s="1172"/>
      <c r="LQF61" s="4"/>
      <c r="LQG61" s="368"/>
      <c r="LQH61" s="897"/>
      <c r="LQI61" s="93"/>
      <c r="LQJ61" s="309"/>
      <c r="LQK61" s="93"/>
      <c r="LQL61" s="93"/>
      <c r="LQM61" s="93"/>
      <c r="LQN61" s="93"/>
      <c r="LQO61" s="1172"/>
      <c r="LQP61" s="4"/>
      <c r="LQQ61" s="368"/>
      <c r="LQR61" s="897"/>
      <c r="LQS61" s="93"/>
      <c r="LQT61" s="309"/>
      <c r="LQU61" s="93"/>
      <c r="LQV61" s="93"/>
      <c r="LQW61" s="93"/>
      <c r="LQX61" s="93"/>
      <c r="LQY61" s="1172"/>
      <c r="LQZ61" s="4"/>
      <c r="LRA61" s="368"/>
      <c r="LRB61" s="897"/>
      <c r="LRC61" s="93"/>
      <c r="LRD61" s="309"/>
      <c r="LRE61" s="93"/>
      <c r="LRF61" s="93"/>
      <c r="LRG61" s="93"/>
      <c r="LRH61" s="93"/>
      <c r="LRI61" s="1172"/>
      <c r="LRJ61" s="4"/>
      <c r="LRK61" s="368"/>
      <c r="LRL61" s="897"/>
      <c r="LRM61" s="93"/>
      <c r="LRN61" s="309"/>
      <c r="LRO61" s="93"/>
      <c r="LRP61" s="93"/>
      <c r="LRQ61" s="93"/>
      <c r="LRR61" s="93"/>
      <c r="LRS61" s="1172"/>
      <c r="LRT61" s="4"/>
      <c r="LRU61" s="368"/>
      <c r="LRV61" s="897"/>
      <c r="LRW61" s="93"/>
      <c r="LRX61" s="309"/>
      <c r="LRY61" s="93"/>
      <c r="LRZ61" s="93"/>
      <c r="LSA61" s="93"/>
      <c r="LSB61" s="93"/>
      <c r="LSC61" s="1172"/>
      <c r="LSD61" s="4"/>
      <c r="LSE61" s="368"/>
      <c r="LSF61" s="897"/>
      <c r="LSG61" s="93"/>
      <c r="LSH61" s="309"/>
      <c r="LSI61" s="93"/>
      <c r="LSJ61" s="93"/>
      <c r="LSK61" s="93"/>
      <c r="LSL61" s="93"/>
      <c r="LSM61" s="1172"/>
      <c r="LSN61" s="4"/>
      <c r="LSO61" s="368"/>
      <c r="LSP61" s="897"/>
      <c r="LSQ61" s="93"/>
      <c r="LSR61" s="309"/>
      <c r="LSS61" s="93"/>
      <c r="LST61" s="93"/>
      <c r="LSU61" s="93"/>
      <c r="LSV61" s="93"/>
      <c r="LSW61" s="1172"/>
      <c r="LSX61" s="4"/>
      <c r="LSY61" s="368"/>
      <c r="LSZ61" s="897"/>
      <c r="LTA61" s="93"/>
      <c r="LTB61" s="309"/>
      <c r="LTC61" s="93"/>
      <c r="LTD61" s="93"/>
      <c r="LTE61" s="93"/>
      <c r="LTF61" s="93"/>
      <c r="LTG61" s="1172"/>
      <c r="LTH61" s="4"/>
      <c r="LTI61" s="368"/>
      <c r="LTJ61" s="897"/>
      <c r="LTK61" s="93"/>
      <c r="LTL61" s="309"/>
      <c r="LTM61" s="93"/>
      <c r="LTN61" s="93"/>
      <c r="LTO61" s="93"/>
      <c r="LTP61" s="93"/>
      <c r="LTQ61" s="1172"/>
      <c r="LTR61" s="4"/>
      <c r="LTS61" s="368"/>
      <c r="LTT61" s="897"/>
      <c r="LTU61" s="93"/>
      <c r="LTV61" s="309"/>
      <c r="LTW61" s="93"/>
      <c r="LTX61" s="93"/>
      <c r="LTY61" s="93"/>
      <c r="LTZ61" s="93"/>
      <c r="LUA61" s="1172"/>
      <c r="LUB61" s="4"/>
      <c r="LUC61" s="368"/>
      <c r="LUD61" s="897"/>
      <c r="LUE61" s="93"/>
      <c r="LUF61" s="309"/>
      <c r="LUG61" s="93"/>
      <c r="LUH61" s="93"/>
      <c r="LUI61" s="93"/>
      <c r="LUJ61" s="93"/>
      <c r="LUK61" s="1172"/>
      <c r="LUL61" s="4"/>
      <c r="LUM61" s="368"/>
      <c r="LUN61" s="897"/>
      <c r="LUO61" s="93"/>
      <c r="LUP61" s="309"/>
      <c r="LUQ61" s="93"/>
      <c r="LUR61" s="93"/>
      <c r="LUS61" s="93"/>
      <c r="LUT61" s="93"/>
      <c r="LUU61" s="1172"/>
      <c r="LUV61" s="4"/>
      <c r="LUW61" s="368"/>
      <c r="LUX61" s="897"/>
      <c r="LUY61" s="93"/>
      <c r="LUZ61" s="309"/>
      <c r="LVA61" s="93"/>
      <c r="LVB61" s="93"/>
      <c r="LVC61" s="93"/>
      <c r="LVD61" s="93"/>
      <c r="LVE61" s="1172"/>
      <c r="LVF61" s="4"/>
      <c r="LVG61" s="368"/>
      <c r="LVH61" s="897"/>
      <c r="LVI61" s="93"/>
      <c r="LVJ61" s="309"/>
      <c r="LVK61" s="93"/>
      <c r="LVL61" s="93"/>
      <c r="LVM61" s="93"/>
      <c r="LVN61" s="93"/>
      <c r="LVO61" s="1172"/>
      <c r="LVP61" s="4"/>
      <c r="LVQ61" s="368"/>
      <c r="LVR61" s="897"/>
      <c r="LVS61" s="93"/>
      <c r="LVT61" s="309"/>
      <c r="LVU61" s="93"/>
      <c r="LVV61" s="93"/>
      <c r="LVW61" s="93"/>
      <c r="LVX61" s="93"/>
      <c r="LVY61" s="1172"/>
      <c r="LVZ61" s="4"/>
      <c r="LWA61" s="368"/>
      <c r="LWB61" s="897"/>
      <c r="LWC61" s="93"/>
      <c r="LWD61" s="309"/>
      <c r="LWE61" s="93"/>
      <c r="LWF61" s="93"/>
      <c r="LWG61" s="93"/>
      <c r="LWH61" s="93"/>
      <c r="LWI61" s="1172"/>
      <c r="LWJ61" s="4"/>
      <c r="LWK61" s="368"/>
      <c r="LWL61" s="897"/>
      <c r="LWM61" s="93"/>
      <c r="LWN61" s="309"/>
      <c r="LWO61" s="93"/>
      <c r="LWP61" s="93"/>
      <c r="LWQ61" s="93"/>
      <c r="LWR61" s="93"/>
      <c r="LWS61" s="1172"/>
      <c r="LWT61" s="4"/>
      <c r="LWU61" s="368"/>
      <c r="LWV61" s="897"/>
      <c r="LWW61" s="93"/>
      <c r="LWX61" s="309"/>
      <c r="LWY61" s="93"/>
      <c r="LWZ61" s="93"/>
      <c r="LXA61" s="93"/>
      <c r="LXB61" s="93"/>
      <c r="LXC61" s="1172"/>
      <c r="LXD61" s="4"/>
      <c r="LXE61" s="368"/>
      <c r="LXF61" s="897"/>
      <c r="LXG61" s="93"/>
      <c r="LXH61" s="309"/>
      <c r="LXI61" s="93"/>
      <c r="LXJ61" s="93"/>
      <c r="LXK61" s="93"/>
      <c r="LXL61" s="93"/>
      <c r="LXM61" s="1172"/>
      <c r="LXN61" s="4"/>
      <c r="LXO61" s="368"/>
      <c r="LXP61" s="897"/>
      <c r="LXQ61" s="93"/>
      <c r="LXR61" s="309"/>
      <c r="LXS61" s="93"/>
      <c r="LXT61" s="93"/>
      <c r="LXU61" s="93"/>
      <c r="LXV61" s="93"/>
      <c r="LXW61" s="1172"/>
      <c r="LXX61" s="4"/>
      <c r="LXY61" s="368"/>
      <c r="LXZ61" s="897"/>
      <c r="LYA61" s="93"/>
      <c r="LYB61" s="309"/>
      <c r="LYC61" s="93"/>
      <c r="LYD61" s="93"/>
      <c r="LYE61" s="93"/>
      <c r="LYF61" s="93"/>
      <c r="LYG61" s="1172"/>
      <c r="LYH61" s="4"/>
      <c r="LYI61" s="368"/>
      <c r="LYJ61" s="897"/>
      <c r="LYK61" s="93"/>
      <c r="LYL61" s="309"/>
      <c r="LYM61" s="93"/>
      <c r="LYN61" s="93"/>
      <c r="LYO61" s="93"/>
      <c r="LYP61" s="93"/>
      <c r="LYQ61" s="1172"/>
      <c r="LYR61" s="4"/>
      <c r="LYS61" s="368"/>
      <c r="LYT61" s="897"/>
      <c r="LYU61" s="93"/>
      <c r="LYV61" s="309"/>
      <c r="LYW61" s="93"/>
      <c r="LYX61" s="93"/>
      <c r="LYY61" s="93"/>
      <c r="LYZ61" s="93"/>
      <c r="LZA61" s="1172"/>
      <c r="LZB61" s="4"/>
      <c r="LZC61" s="368"/>
      <c r="LZD61" s="897"/>
      <c r="LZE61" s="93"/>
      <c r="LZF61" s="309"/>
      <c r="LZG61" s="93"/>
      <c r="LZH61" s="93"/>
      <c r="LZI61" s="93"/>
      <c r="LZJ61" s="93"/>
      <c r="LZK61" s="1172"/>
      <c r="LZL61" s="4"/>
      <c r="LZM61" s="368"/>
      <c r="LZN61" s="897"/>
      <c r="LZO61" s="93"/>
      <c r="LZP61" s="309"/>
      <c r="LZQ61" s="93"/>
      <c r="LZR61" s="93"/>
      <c r="LZS61" s="93"/>
      <c r="LZT61" s="93"/>
      <c r="LZU61" s="1172"/>
      <c r="LZV61" s="4"/>
      <c r="LZW61" s="368"/>
      <c r="LZX61" s="897"/>
      <c r="LZY61" s="93"/>
      <c r="LZZ61" s="309"/>
      <c r="MAA61" s="93"/>
      <c r="MAB61" s="93"/>
      <c r="MAC61" s="93"/>
      <c r="MAD61" s="93"/>
      <c r="MAE61" s="1172"/>
      <c r="MAF61" s="4"/>
      <c r="MAG61" s="368"/>
      <c r="MAH61" s="897"/>
      <c r="MAI61" s="93"/>
      <c r="MAJ61" s="309"/>
      <c r="MAK61" s="93"/>
      <c r="MAL61" s="93"/>
      <c r="MAM61" s="93"/>
      <c r="MAN61" s="93"/>
      <c r="MAO61" s="1172"/>
      <c r="MAP61" s="4"/>
      <c r="MAQ61" s="368"/>
      <c r="MAR61" s="897"/>
      <c r="MAS61" s="93"/>
      <c r="MAT61" s="309"/>
      <c r="MAU61" s="93"/>
      <c r="MAV61" s="93"/>
      <c r="MAW61" s="93"/>
      <c r="MAX61" s="93"/>
      <c r="MAY61" s="1172"/>
      <c r="MAZ61" s="4"/>
      <c r="MBA61" s="368"/>
      <c r="MBB61" s="897"/>
      <c r="MBC61" s="93"/>
      <c r="MBD61" s="309"/>
      <c r="MBE61" s="93"/>
      <c r="MBF61" s="93"/>
      <c r="MBG61" s="93"/>
      <c r="MBH61" s="93"/>
      <c r="MBI61" s="1172"/>
      <c r="MBJ61" s="4"/>
      <c r="MBK61" s="368"/>
      <c r="MBL61" s="897"/>
      <c r="MBM61" s="93"/>
      <c r="MBN61" s="309"/>
      <c r="MBO61" s="93"/>
      <c r="MBP61" s="93"/>
      <c r="MBQ61" s="93"/>
      <c r="MBR61" s="93"/>
      <c r="MBS61" s="1172"/>
      <c r="MBT61" s="4"/>
      <c r="MBU61" s="368"/>
      <c r="MBV61" s="897"/>
      <c r="MBW61" s="93"/>
      <c r="MBX61" s="309"/>
      <c r="MBY61" s="93"/>
      <c r="MBZ61" s="93"/>
      <c r="MCA61" s="93"/>
      <c r="MCB61" s="93"/>
      <c r="MCC61" s="1172"/>
      <c r="MCD61" s="4"/>
      <c r="MCE61" s="368"/>
      <c r="MCF61" s="897"/>
      <c r="MCG61" s="93"/>
      <c r="MCH61" s="309"/>
      <c r="MCI61" s="93"/>
      <c r="MCJ61" s="93"/>
      <c r="MCK61" s="93"/>
      <c r="MCL61" s="93"/>
      <c r="MCM61" s="1172"/>
      <c r="MCN61" s="4"/>
      <c r="MCO61" s="368"/>
      <c r="MCP61" s="897"/>
      <c r="MCQ61" s="93"/>
      <c r="MCR61" s="309"/>
      <c r="MCS61" s="93"/>
      <c r="MCT61" s="93"/>
      <c r="MCU61" s="93"/>
      <c r="MCV61" s="93"/>
      <c r="MCW61" s="1172"/>
      <c r="MCX61" s="4"/>
      <c r="MCY61" s="368"/>
      <c r="MCZ61" s="897"/>
      <c r="MDA61" s="93"/>
      <c r="MDB61" s="309"/>
      <c r="MDC61" s="93"/>
      <c r="MDD61" s="93"/>
      <c r="MDE61" s="93"/>
      <c r="MDF61" s="93"/>
      <c r="MDG61" s="1172"/>
      <c r="MDH61" s="4"/>
      <c r="MDI61" s="368"/>
      <c r="MDJ61" s="897"/>
      <c r="MDK61" s="93"/>
      <c r="MDL61" s="309"/>
      <c r="MDM61" s="93"/>
      <c r="MDN61" s="93"/>
      <c r="MDO61" s="93"/>
      <c r="MDP61" s="93"/>
      <c r="MDQ61" s="1172"/>
      <c r="MDR61" s="4"/>
      <c r="MDS61" s="368"/>
      <c r="MDT61" s="897"/>
      <c r="MDU61" s="93"/>
      <c r="MDV61" s="309"/>
      <c r="MDW61" s="93"/>
      <c r="MDX61" s="93"/>
      <c r="MDY61" s="93"/>
      <c r="MDZ61" s="93"/>
      <c r="MEA61" s="1172"/>
      <c r="MEB61" s="4"/>
      <c r="MEC61" s="368"/>
      <c r="MED61" s="897"/>
      <c r="MEE61" s="93"/>
      <c r="MEF61" s="309"/>
      <c r="MEG61" s="93"/>
      <c r="MEH61" s="93"/>
      <c r="MEI61" s="93"/>
      <c r="MEJ61" s="93"/>
      <c r="MEK61" s="1172"/>
      <c r="MEL61" s="4"/>
      <c r="MEM61" s="368"/>
      <c r="MEN61" s="897"/>
      <c r="MEO61" s="93"/>
      <c r="MEP61" s="309"/>
      <c r="MEQ61" s="93"/>
      <c r="MER61" s="93"/>
      <c r="MES61" s="93"/>
      <c r="MET61" s="93"/>
      <c r="MEU61" s="1172"/>
      <c r="MEV61" s="4"/>
      <c r="MEW61" s="368"/>
      <c r="MEX61" s="897"/>
      <c r="MEY61" s="93"/>
      <c r="MEZ61" s="309"/>
      <c r="MFA61" s="93"/>
      <c r="MFB61" s="93"/>
      <c r="MFC61" s="93"/>
      <c r="MFD61" s="93"/>
      <c r="MFE61" s="1172"/>
      <c r="MFF61" s="4"/>
      <c r="MFG61" s="368"/>
      <c r="MFH61" s="897"/>
      <c r="MFI61" s="93"/>
      <c r="MFJ61" s="309"/>
      <c r="MFK61" s="93"/>
      <c r="MFL61" s="93"/>
      <c r="MFM61" s="93"/>
      <c r="MFN61" s="93"/>
      <c r="MFO61" s="1172"/>
      <c r="MFP61" s="4"/>
      <c r="MFQ61" s="368"/>
      <c r="MFR61" s="897"/>
      <c r="MFS61" s="93"/>
      <c r="MFT61" s="309"/>
      <c r="MFU61" s="93"/>
      <c r="MFV61" s="93"/>
      <c r="MFW61" s="93"/>
      <c r="MFX61" s="93"/>
      <c r="MFY61" s="1172"/>
      <c r="MFZ61" s="4"/>
      <c r="MGA61" s="368"/>
      <c r="MGB61" s="897"/>
      <c r="MGC61" s="93"/>
      <c r="MGD61" s="309"/>
      <c r="MGE61" s="93"/>
      <c r="MGF61" s="93"/>
      <c r="MGG61" s="93"/>
      <c r="MGH61" s="93"/>
      <c r="MGI61" s="1172"/>
      <c r="MGJ61" s="4"/>
      <c r="MGK61" s="368"/>
      <c r="MGL61" s="897"/>
      <c r="MGM61" s="93"/>
      <c r="MGN61" s="309"/>
      <c r="MGO61" s="93"/>
      <c r="MGP61" s="93"/>
      <c r="MGQ61" s="93"/>
      <c r="MGR61" s="93"/>
      <c r="MGS61" s="1172"/>
      <c r="MGT61" s="4"/>
      <c r="MGU61" s="368"/>
      <c r="MGV61" s="897"/>
      <c r="MGW61" s="93"/>
      <c r="MGX61" s="309"/>
      <c r="MGY61" s="93"/>
      <c r="MGZ61" s="93"/>
      <c r="MHA61" s="93"/>
      <c r="MHB61" s="93"/>
      <c r="MHC61" s="1172"/>
      <c r="MHD61" s="4"/>
      <c r="MHE61" s="368"/>
      <c r="MHF61" s="897"/>
      <c r="MHG61" s="93"/>
      <c r="MHH61" s="309"/>
      <c r="MHI61" s="93"/>
      <c r="MHJ61" s="93"/>
      <c r="MHK61" s="93"/>
      <c r="MHL61" s="93"/>
      <c r="MHM61" s="1172"/>
      <c r="MHN61" s="4"/>
      <c r="MHO61" s="368"/>
      <c r="MHP61" s="897"/>
      <c r="MHQ61" s="93"/>
      <c r="MHR61" s="309"/>
      <c r="MHS61" s="93"/>
      <c r="MHT61" s="93"/>
      <c r="MHU61" s="93"/>
      <c r="MHV61" s="93"/>
      <c r="MHW61" s="1172"/>
      <c r="MHX61" s="4"/>
      <c r="MHY61" s="368"/>
      <c r="MHZ61" s="897"/>
      <c r="MIA61" s="93"/>
      <c r="MIB61" s="309"/>
      <c r="MIC61" s="93"/>
      <c r="MID61" s="93"/>
      <c r="MIE61" s="93"/>
      <c r="MIF61" s="93"/>
      <c r="MIG61" s="1172"/>
      <c r="MIH61" s="4"/>
      <c r="MII61" s="368"/>
      <c r="MIJ61" s="897"/>
      <c r="MIK61" s="93"/>
      <c r="MIL61" s="309"/>
      <c r="MIM61" s="93"/>
      <c r="MIN61" s="93"/>
      <c r="MIO61" s="93"/>
      <c r="MIP61" s="93"/>
      <c r="MIQ61" s="1172"/>
      <c r="MIR61" s="4"/>
      <c r="MIS61" s="368"/>
      <c r="MIT61" s="897"/>
      <c r="MIU61" s="93"/>
      <c r="MIV61" s="309"/>
      <c r="MIW61" s="93"/>
      <c r="MIX61" s="93"/>
      <c r="MIY61" s="93"/>
      <c r="MIZ61" s="93"/>
      <c r="MJA61" s="1172"/>
      <c r="MJB61" s="4"/>
      <c r="MJC61" s="368"/>
      <c r="MJD61" s="897"/>
      <c r="MJE61" s="93"/>
      <c r="MJF61" s="309"/>
      <c r="MJG61" s="93"/>
      <c r="MJH61" s="93"/>
      <c r="MJI61" s="93"/>
      <c r="MJJ61" s="93"/>
      <c r="MJK61" s="1172"/>
      <c r="MJL61" s="4"/>
      <c r="MJM61" s="368"/>
      <c r="MJN61" s="897"/>
      <c r="MJO61" s="93"/>
      <c r="MJP61" s="309"/>
      <c r="MJQ61" s="93"/>
      <c r="MJR61" s="93"/>
      <c r="MJS61" s="93"/>
      <c r="MJT61" s="93"/>
      <c r="MJU61" s="1172"/>
      <c r="MJV61" s="4"/>
      <c r="MJW61" s="368"/>
      <c r="MJX61" s="897"/>
      <c r="MJY61" s="93"/>
      <c r="MJZ61" s="309"/>
      <c r="MKA61" s="93"/>
      <c r="MKB61" s="93"/>
      <c r="MKC61" s="93"/>
      <c r="MKD61" s="93"/>
      <c r="MKE61" s="1172"/>
      <c r="MKF61" s="4"/>
      <c r="MKG61" s="368"/>
      <c r="MKH61" s="897"/>
      <c r="MKI61" s="93"/>
      <c r="MKJ61" s="309"/>
      <c r="MKK61" s="93"/>
      <c r="MKL61" s="93"/>
      <c r="MKM61" s="93"/>
      <c r="MKN61" s="93"/>
      <c r="MKO61" s="1172"/>
      <c r="MKP61" s="4"/>
      <c r="MKQ61" s="368"/>
      <c r="MKR61" s="897"/>
      <c r="MKS61" s="93"/>
      <c r="MKT61" s="309"/>
      <c r="MKU61" s="93"/>
      <c r="MKV61" s="93"/>
      <c r="MKW61" s="93"/>
      <c r="MKX61" s="93"/>
      <c r="MKY61" s="1172"/>
      <c r="MKZ61" s="4"/>
      <c r="MLA61" s="368"/>
      <c r="MLB61" s="897"/>
      <c r="MLC61" s="93"/>
      <c r="MLD61" s="309"/>
      <c r="MLE61" s="93"/>
      <c r="MLF61" s="93"/>
      <c r="MLG61" s="93"/>
      <c r="MLH61" s="93"/>
      <c r="MLI61" s="1172"/>
      <c r="MLJ61" s="4"/>
      <c r="MLK61" s="368"/>
      <c r="MLL61" s="897"/>
      <c r="MLM61" s="93"/>
      <c r="MLN61" s="309"/>
      <c r="MLO61" s="93"/>
      <c r="MLP61" s="93"/>
      <c r="MLQ61" s="93"/>
      <c r="MLR61" s="93"/>
      <c r="MLS61" s="1172"/>
      <c r="MLT61" s="4"/>
      <c r="MLU61" s="368"/>
      <c r="MLV61" s="897"/>
      <c r="MLW61" s="93"/>
      <c r="MLX61" s="309"/>
      <c r="MLY61" s="93"/>
      <c r="MLZ61" s="93"/>
      <c r="MMA61" s="93"/>
      <c r="MMB61" s="93"/>
      <c r="MMC61" s="1172"/>
      <c r="MMD61" s="4"/>
      <c r="MME61" s="368"/>
      <c r="MMF61" s="897"/>
      <c r="MMG61" s="93"/>
      <c r="MMH61" s="309"/>
      <c r="MMI61" s="93"/>
      <c r="MMJ61" s="93"/>
      <c r="MMK61" s="93"/>
      <c r="MML61" s="93"/>
      <c r="MMM61" s="1172"/>
      <c r="MMN61" s="4"/>
      <c r="MMO61" s="368"/>
      <c r="MMP61" s="897"/>
      <c r="MMQ61" s="93"/>
      <c r="MMR61" s="309"/>
      <c r="MMS61" s="93"/>
      <c r="MMT61" s="93"/>
      <c r="MMU61" s="93"/>
      <c r="MMV61" s="93"/>
      <c r="MMW61" s="1172"/>
      <c r="MMX61" s="4"/>
      <c r="MMY61" s="368"/>
      <c r="MMZ61" s="897"/>
      <c r="MNA61" s="93"/>
      <c r="MNB61" s="309"/>
      <c r="MNC61" s="93"/>
      <c r="MND61" s="93"/>
      <c r="MNE61" s="93"/>
      <c r="MNF61" s="93"/>
      <c r="MNG61" s="1172"/>
      <c r="MNH61" s="4"/>
      <c r="MNI61" s="368"/>
      <c r="MNJ61" s="897"/>
      <c r="MNK61" s="93"/>
      <c r="MNL61" s="309"/>
      <c r="MNM61" s="93"/>
      <c r="MNN61" s="93"/>
      <c r="MNO61" s="93"/>
      <c r="MNP61" s="93"/>
      <c r="MNQ61" s="1172"/>
      <c r="MNR61" s="4"/>
      <c r="MNS61" s="368"/>
      <c r="MNT61" s="897"/>
      <c r="MNU61" s="93"/>
      <c r="MNV61" s="309"/>
      <c r="MNW61" s="93"/>
      <c r="MNX61" s="93"/>
      <c r="MNY61" s="93"/>
      <c r="MNZ61" s="93"/>
      <c r="MOA61" s="1172"/>
      <c r="MOB61" s="4"/>
      <c r="MOC61" s="368"/>
      <c r="MOD61" s="897"/>
      <c r="MOE61" s="93"/>
      <c r="MOF61" s="309"/>
      <c r="MOG61" s="93"/>
      <c r="MOH61" s="93"/>
      <c r="MOI61" s="93"/>
      <c r="MOJ61" s="93"/>
      <c r="MOK61" s="1172"/>
      <c r="MOL61" s="4"/>
      <c r="MOM61" s="368"/>
      <c r="MON61" s="897"/>
      <c r="MOO61" s="93"/>
      <c r="MOP61" s="309"/>
      <c r="MOQ61" s="93"/>
      <c r="MOR61" s="93"/>
      <c r="MOS61" s="93"/>
      <c r="MOT61" s="93"/>
      <c r="MOU61" s="1172"/>
      <c r="MOV61" s="4"/>
      <c r="MOW61" s="368"/>
      <c r="MOX61" s="897"/>
      <c r="MOY61" s="93"/>
      <c r="MOZ61" s="309"/>
      <c r="MPA61" s="93"/>
      <c r="MPB61" s="93"/>
      <c r="MPC61" s="93"/>
      <c r="MPD61" s="93"/>
      <c r="MPE61" s="1172"/>
      <c r="MPF61" s="4"/>
      <c r="MPG61" s="368"/>
      <c r="MPH61" s="897"/>
      <c r="MPI61" s="93"/>
      <c r="MPJ61" s="309"/>
      <c r="MPK61" s="93"/>
      <c r="MPL61" s="93"/>
      <c r="MPM61" s="93"/>
      <c r="MPN61" s="93"/>
      <c r="MPO61" s="1172"/>
      <c r="MPP61" s="4"/>
      <c r="MPQ61" s="368"/>
      <c r="MPR61" s="897"/>
      <c r="MPS61" s="93"/>
      <c r="MPT61" s="309"/>
      <c r="MPU61" s="93"/>
      <c r="MPV61" s="93"/>
      <c r="MPW61" s="93"/>
      <c r="MPX61" s="93"/>
      <c r="MPY61" s="1172"/>
      <c r="MPZ61" s="4"/>
      <c r="MQA61" s="368"/>
      <c r="MQB61" s="897"/>
      <c r="MQC61" s="93"/>
      <c r="MQD61" s="309"/>
      <c r="MQE61" s="93"/>
      <c r="MQF61" s="93"/>
      <c r="MQG61" s="93"/>
      <c r="MQH61" s="93"/>
      <c r="MQI61" s="1172"/>
      <c r="MQJ61" s="4"/>
      <c r="MQK61" s="368"/>
      <c r="MQL61" s="897"/>
      <c r="MQM61" s="93"/>
      <c r="MQN61" s="309"/>
      <c r="MQO61" s="93"/>
      <c r="MQP61" s="93"/>
      <c r="MQQ61" s="93"/>
      <c r="MQR61" s="93"/>
      <c r="MQS61" s="1172"/>
      <c r="MQT61" s="4"/>
      <c r="MQU61" s="368"/>
      <c r="MQV61" s="897"/>
      <c r="MQW61" s="93"/>
      <c r="MQX61" s="309"/>
      <c r="MQY61" s="93"/>
      <c r="MQZ61" s="93"/>
      <c r="MRA61" s="93"/>
      <c r="MRB61" s="93"/>
      <c r="MRC61" s="1172"/>
      <c r="MRD61" s="4"/>
      <c r="MRE61" s="368"/>
      <c r="MRF61" s="897"/>
      <c r="MRG61" s="93"/>
      <c r="MRH61" s="309"/>
      <c r="MRI61" s="93"/>
      <c r="MRJ61" s="93"/>
      <c r="MRK61" s="93"/>
      <c r="MRL61" s="93"/>
      <c r="MRM61" s="1172"/>
      <c r="MRN61" s="4"/>
      <c r="MRO61" s="368"/>
      <c r="MRP61" s="897"/>
      <c r="MRQ61" s="93"/>
      <c r="MRR61" s="309"/>
      <c r="MRS61" s="93"/>
      <c r="MRT61" s="93"/>
      <c r="MRU61" s="93"/>
      <c r="MRV61" s="93"/>
      <c r="MRW61" s="1172"/>
      <c r="MRX61" s="4"/>
      <c r="MRY61" s="368"/>
      <c r="MRZ61" s="897"/>
      <c r="MSA61" s="93"/>
      <c r="MSB61" s="309"/>
      <c r="MSC61" s="93"/>
      <c r="MSD61" s="93"/>
      <c r="MSE61" s="93"/>
      <c r="MSF61" s="93"/>
      <c r="MSG61" s="1172"/>
      <c r="MSH61" s="4"/>
      <c r="MSI61" s="368"/>
      <c r="MSJ61" s="897"/>
      <c r="MSK61" s="93"/>
      <c r="MSL61" s="309"/>
      <c r="MSM61" s="93"/>
      <c r="MSN61" s="93"/>
      <c r="MSO61" s="93"/>
      <c r="MSP61" s="93"/>
      <c r="MSQ61" s="1172"/>
      <c r="MSR61" s="4"/>
      <c r="MSS61" s="368"/>
      <c r="MST61" s="897"/>
      <c r="MSU61" s="93"/>
      <c r="MSV61" s="309"/>
      <c r="MSW61" s="93"/>
      <c r="MSX61" s="93"/>
      <c r="MSY61" s="93"/>
      <c r="MSZ61" s="93"/>
      <c r="MTA61" s="1172"/>
      <c r="MTB61" s="4"/>
      <c r="MTC61" s="368"/>
      <c r="MTD61" s="897"/>
      <c r="MTE61" s="93"/>
      <c r="MTF61" s="309"/>
      <c r="MTG61" s="93"/>
      <c r="MTH61" s="93"/>
      <c r="MTI61" s="93"/>
      <c r="MTJ61" s="93"/>
      <c r="MTK61" s="1172"/>
      <c r="MTL61" s="4"/>
      <c r="MTM61" s="368"/>
      <c r="MTN61" s="897"/>
      <c r="MTO61" s="93"/>
      <c r="MTP61" s="309"/>
      <c r="MTQ61" s="93"/>
      <c r="MTR61" s="93"/>
      <c r="MTS61" s="93"/>
      <c r="MTT61" s="93"/>
      <c r="MTU61" s="1172"/>
      <c r="MTV61" s="4"/>
      <c r="MTW61" s="368"/>
      <c r="MTX61" s="897"/>
      <c r="MTY61" s="93"/>
      <c r="MTZ61" s="309"/>
      <c r="MUA61" s="93"/>
      <c r="MUB61" s="93"/>
      <c r="MUC61" s="93"/>
      <c r="MUD61" s="93"/>
      <c r="MUE61" s="1172"/>
      <c r="MUF61" s="4"/>
      <c r="MUG61" s="368"/>
      <c r="MUH61" s="897"/>
      <c r="MUI61" s="93"/>
      <c r="MUJ61" s="309"/>
      <c r="MUK61" s="93"/>
      <c r="MUL61" s="93"/>
      <c r="MUM61" s="93"/>
      <c r="MUN61" s="93"/>
      <c r="MUO61" s="1172"/>
      <c r="MUP61" s="4"/>
      <c r="MUQ61" s="368"/>
      <c r="MUR61" s="897"/>
      <c r="MUS61" s="93"/>
      <c r="MUT61" s="309"/>
      <c r="MUU61" s="93"/>
      <c r="MUV61" s="93"/>
      <c r="MUW61" s="93"/>
      <c r="MUX61" s="93"/>
      <c r="MUY61" s="1172"/>
      <c r="MUZ61" s="4"/>
      <c r="MVA61" s="368"/>
      <c r="MVB61" s="897"/>
      <c r="MVC61" s="93"/>
      <c r="MVD61" s="309"/>
      <c r="MVE61" s="93"/>
      <c r="MVF61" s="93"/>
      <c r="MVG61" s="93"/>
      <c r="MVH61" s="93"/>
      <c r="MVI61" s="1172"/>
      <c r="MVJ61" s="4"/>
      <c r="MVK61" s="368"/>
      <c r="MVL61" s="897"/>
      <c r="MVM61" s="93"/>
      <c r="MVN61" s="309"/>
      <c r="MVO61" s="93"/>
      <c r="MVP61" s="93"/>
      <c r="MVQ61" s="93"/>
      <c r="MVR61" s="93"/>
      <c r="MVS61" s="1172"/>
      <c r="MVT61" s="4"/>
      <c r="MVU61" s="368"/>
      <c r="MVV61" s="897"/>
      <c r="MVW61" s="93"/>
      <c r="MVX61" s="309"/>
      <c r="MVY61" s="93"/>
      <c r="MVZ61" s="93"/>
      <c r="MWA61" s="93"/>
      <c r="MWB61" s="93"/>
      <c r="MWC61" s="1172"/>
      <c r="MWD61" s="4"/>
      <c r="MWE61" s="368"/>
      <c r="MWF61" s="897"/>
      <c r="MWG61" s="93"/>
      <c r="MWH61" s="309"/>
      <c r="MWI61" s="93"/>
      <c r="MWJ61" s="93"/>
      <c r="MWK61" s="93"/>
      <c r="MWL61" s="93"/>
      <c r="MWM61" s="1172"/>
      <c r="MWN61" s="4"/>
      <c r="MWO61" s="368"/>
      <c r="MWP61" s="897"/>
      <c r="MWQ61" s="93"/>
      <c r="MWR61" s="309"/>
      <c r="MWS61" s="93"/>
      <c r="MWT61" s="93"/>
      <c r="MWU61" s="93"/>
      <c r="MWV61" s="93"/>
      <c r="MWW61" s="1172"/>
      <c r="MWX61" s="4"/>
      <c r="MWY61" s="368"/>
      <c r="MWZ61" s="897"/>
      <c r="MXA61" s="93"/>
      <c r="MXB61" s="309"/>
      <c r="MXC61" s="93"/>
      <c r="MXD61" s="93"/>
      <c r="MXE61" s="93"/>
      <c r="MXF61" s="93"/>
      <c r="MXG61" s="1172"/>
      <c r="MXH61" s="4"/>
      <c r="MXI61" s="368"/>
      <c r="MXJ61" s="897"/>
      <c r="MXK61" s="93"/>
      <c r="MXL61" s="309"/>
      <c r="MXM61" s="93"/>
      <c r="MXN61" s="93"/>
      <c r="MXO61" s="93"/>
      <c r="MXP61" s="93"/>
      <c r="MXQ61" s="1172"/>
      <c r="MXR61" s="4"/>
      <c r="MXS61" s="368"/>
      <c r="MXT61" s="897"/>
      <c r="MXU61" s="93"/>
      <c r="MXV61" s="309"/>
      <c r="MXW61" s="93"/>
      <c r="MXX61" s="93"/>
      <c r="MXY61" s="93"/>
      <c r="MXZ61" s="93"/>
      <c r="MYA61" s="1172"/>
      <c r="MYB61" s="4"/>
      <c r="MYC61" s="368"/>
      <c r="MYD61" s="897"/>
      <c r="MYE61" s="93"/>
      <c r="MYF61" s="309"/>
      <c r="MYG61" s="93"/>
      <c r="MYH61" s="93"/>
      <c r="MYI61" s="93"/>
      <c r="MYJ61" s="93"/>
      <c r="MYK61" s="1172"/>
      <c r="MYL61" s="4"/>
      <c r="MYM61" s="368"/>
      <c r="MYN61" s="897"/>
      <c r="MYO61" s="93"/>
      <c r="MYP61" s="309"/>
      <c r="MYQ61" s="93"/>
      <c r="MYR61" s="93"/>
      <c r="MYS61" s="93"/>
      <c r="MYT61" s="93"/>
      <c r="MYU61" s="1172"/>
      <c r="MYV61" s="4"/>
      <c r="MYW61" s="368"/>
      <c r="MYX61" s="897"/>
      <c r="MYY61" s="93"/>
      <c r="MYZ61" s="309"/>
      <c r="MZA61" s="93"/>
      <c r="MZB61" s="93"/>
      <c r="MZC61" s="93"/>
      <c r="MZD61" s="93"/>
      <c r="MZE61" s="1172"/>
      <c r="MZF61" s="4"/>
      <c r="MZG61" s="368"/>
      <c r="MZH61" s="897"/>
      <c r="MZI61" s="93"/>
      <c r="MZJ61" s="309"/>
      <c r="MZK61" s="93"/>
      <c r="MZL61" s="93"/>
      <c r="MZM61" s="93"/>
      <c r="MZN61" s="93"/>
      <c r="MZO61" s="1172"/>
      <c r="MZP61" s="4"/>
      <c r="MZQ61" s="368"/>
      <c r="MZR61" s="897"/>
      <c r="MZS61" s="93"/>
      <c r="MZT61" s="309"/>
      <c r="MZU61" s="93"/>
      <c r="MZV61" s="93"/>
      <c r="MZW61" s="93"/>
      <c r="MZX61" s="93"/>
      <c r="MZY61" s="1172"/>
      <c r="MZZ61" s="4"/>
      <c r="NAA61" s="368"/>
      <c r="NAB61" s="897"/>
      <c r="NAC61" s="93"/>
      <c r="NAD61" s="309"/>
      <c r="NAE61" s="93"/>
      <c r="NAF61" s="93"/>
      <c r="NAG61" s="93"/>
      <c r="NAH61" s="93"/>
      <c r="NAI61" s="1172"/>
      <c r="NAJ61" s="4"/>
      <c r="NAK61" s="368"/>
      <c r="NAL61" s="897"/>
      <c r="NAM61" s="93"/>
      <c r="NAN61" s="309"/>
      <c r="NAO61" s="93"/>
      <c r="NAP61" s="93"/>
      <c r="NAQ61" s="93"/>
      <c r="NAR61" s="93"/>
      <c r="NAS61" s="1172"/>
      <c r="NAT61" s="4"/>
      <c r="NAU61" s="368"/>
      <c r="NAV61" s="897"/>
      <c r="NAW61" s="93"/>
      <c r="NAX61" s="309"/>
      <c r="NAY61" s="93"/>
      <c r="NAZ61" s="93"/>
      <c r="NBA61" s="93"/>
      <c r="NBB61" s="93"/>
      <c r="NBC61" s="1172"/>
      <c r="NBD61" s="4"/>
      <c r="NBE61" s="368"/>
      <c r="NBF61" s="897"/>
      <c r="NBG61" s="93"/>
      <c r="NBH61" s="309"/>
      <c r="NBI61" s="93"/>
      <c r="NBJ61" s="93"/>
      <c r="NBK61" s="93"/>
      <c r="NBL61" s="93"/>
      <c r="NBM61" s="1172"/>
      <c r="NBN61" s="4"/>
      <c r="NBO61" s="368"/>
      <c r="NBP61" s="897"/>
      <c r="NBQ61" s="93"/>
      <c r="NBR61" s="309"/>
      <c r="NBS61" s="93"/>
      <c r="NBT61" s="93"/>
      <c r="NBU61" s="93"/>
      <c r="NBV61" s="93"/>
      <c r="NBW61" s="1172"/>
      <c r="NBX61" s="4"/>
      <c r="NBY61" s="368"/>
      <c r="NBZ61" s="897"/>
      <c r="NCA61" s="93"/>
      <c r="NCB61" s="309"/>
      <c r="NCC61" s="93"/>
      <c r="NCD61" s="93"/>
      <c r="NCE61" s="93"/>
      <c r="NCF61" s="93"/>
      <c r="NCG61" s="1172"/>
      <c r="NCH61" s="4"/>
      <c r="NCI61" s="368"/>
      <c r="NCJ61" s="897"/>
      <c r="NCK61" s="93"/>
      <c r="NCL61" s="309"/>
      <c r="NCM61" s="93"/>
      <c r="NCN61" s="93"/>
      <c r="NCO61" s="93"/>
      <c r="NCP61" s="93"/>
      <c r="NCQ61" s="1172"/>
      <c r="NCR61" s="4"/>
      <c r="NCS61" s="368"/>
      <c r="NCT61" s="897"/>
      <c r="NCU61" s="93"/>
      <c r="NCV61" s="309"/>
      <c r="NCW61" s="93"/>
      <c r="NCX61" s="93"/>
      <c r="NCY61" s="93"/>
      <c r="NCZ61" s="93"/>
      <c r="NDA61" s="1172"/>
      <c r="NDB61" s="4"/>
      <c r="NDC61" s="368"/>
      <c r="NDD61" s="897"/>
      <c r="NDE61" s="93"/>
      <c r="NDF61" s="309"/>
      <c r="NDG61" s="93"/>
      <c r="NDH61" s="93"/>
      <c r="NDI61" s="93"/>
      <c r="NDJ61" s="93"/>
      <c r="NDK61" s="1172"/>
      <c r="NDL61" s="4"/>
      <c r="NDM61" s="368"/>
      <c r="NDN61" s="897"/>
      <c r="NDO61" s="93"/>
      <c r="NDP61" s="309"/>
      <c r="NDQ61" s="93"/>
      <c r="NDR61" s="93"/>
      <c r="NDS61" s="93"/>
      <c r="NDT61" s="93"/>
      <c r="NDU61" s="1172"/>
      <c r="NDV61" s="4"/>
      <c r="NDW61" s="368"/>
      <c r="NDX61" s="897"/>
      <c r="NDY61" s="93"/>
      <c r="NDZ61" s="309"/>
      <c r="NEA61" s="93"/>
      <c r="NEB61" s="93"/>
      <c r="NEC61" s="93"/>
      <c r="NED61" s="93"/>
      <c r="NEE61" s="1172"/>
      <c r="NEF61" s="4"/>
      <c r="NEG61" s="368"/>
      <c r="NEH61" s="897"/>
      <c r="NEI61" s="93"/>
      <c r="NEJ61" s="309"/>
      <c r="NEK61" s="93"/>
      <c r="NEL61" s="93"/>
      <c r="NEM61" s="93"/>
      <c r="NEN61" s="93"/>
      <c r="NEO61" s="1172"/>
      <c r="NEP61" s="4"/>
      <c r="NEQ61" s="368"/>
      <c r="NER61" s="897"/>
      <c r="NES61" s="93"/>
      <c r="NET61" s="309"/>
      <c r="NEU61" s="93"/>
      <c r="NEV61" s="93"/>
      <c r="NEW61" s="93"/>
      <c r="NEX61" s="93"/>
      <c r="NEY61" s="1172"/>
      <c r="NEZ61" s="4"/>
      <c r="NFA61" s="368"/>
      <c r="NFB61" s="897"/>
      <c r="NFC61" s="93"/>
      <c r="NFD61" s="309"/>
      <c r="NFE61" s="93"/>
      <c r="NFF61" s="93"/>
      <c r="NFG61" s="93"/>
      <c r="NFH61" s="93"/>
      <c r="NFI61" s="1172"/>
      <c r="NFJ61" s="4"/>
      <c r="NFK61" s="368"/>
      <c r="NFL61" s="897"/>
      <c r="NFM61" s="93"/>
      <c r="NFN61" s="309"/>
      <c r="NFO61" s="93"/>
      <c r="NFP61" s="93"/>
      <c r="NFQ61" s="93"/>
      <c r="NFR61" s="93"/>
      <c r="NFS61" s="1172"/>
      <c r="NFT61" s="4"/>
      <c r="NFU61" s="368"/>
      <c r="NFV61" s="897"/>
      <c r="NFW61" s="93"/>
      <c r="NFX61" s="309"/>
      <c r="NFY61" s="93"/>
      <c r="NFZ61" s="93"/>
      <c r="NGA61" s="93"/>
      <c r="NGB61" s="93"/>
      <c r="NGC61" s="1172"/>
      <c r="NGD61" s="4"/>
      <c r="NGE61" s="368"/>
      <c r="NGF61" s="897"/>
      <c r="NGG61" s="93"/>
      <c r="NGH61" s="309"/>
      <c r="NGI61" s="93"/>
      <c r="NGJ61" s="93"/>
      <c r="NGK61" s="93"/>
      <c r="NGL61" s="93"/>
      <c r="NGM61" s="1172"/>
      <c r="NGN61" s="4"/>
      <c r="NGO61" s="368"/>
      <c r="NGP61" s="897"/>
      <c r="NGQ61" s="93"/>
      <c r="NGR61" s="309"/>
      <c r="NGS61" s="93"/>
      <c r="NGT61" s="93"/>
      <c r="NGU61" s="93"/>
      <c r="NGV61" s="93"/>
      <c r="NGW61" s="1172"/>
      <c r="NGX61" s="4"/>
      <c r="NGY61" s="368"/>
      <c r="NGZ61" s="897"/>
      <c r="NHA61" s="93"/>
      <c r="NHB61" s="309"/>
      <c r="NHC61" s="93"/>
      <c r="NHD61" s="93"/>
      <c r="NHE61" s="93"/>
      <c r="NHF61" s="93"/>
      <c r="NHG61" s="1172"/>
      <c r="NHH61" s="4"/>
      <c r="NHI61" s="368"/>
      <c r="NHJ61" s="897"/>
      <c r="NHK61" s="93"/>
      <c r="NHL61" s="309"/>
      <c r="NHM61" s="93"/>
      <c r="NHN61" s="93"/>
      <c r="NHO61" s="93"/>
      <c r="NHP61" s="93"/>
      <c r="NHQ61" s="1172"/>
      <c r="NHR61" s="4"/>
      <c r="NHS61" s="368"/>
      <c r="NHT61" s="897"/>
      <c r="NHU61" s="93"/>
      <c r="NHV61" s="309"/>
      <c r="NHW61" s="93"/>
      <c r="NHX61" s="93"/>
      <c r="NHY61" s="93"/>
      <c r="NHZ61" s="93"/>
      <c r="NIA61" s="1172"/>
      <c r="NIB61" s="4"/>
      <c r="NIC61" s="368"/>
      <c r="NID61" s="897"/>
      <c r="NIE61" s="93"/>
      <c r="NIF61" s="309"/>
      <c r="NIG61" s="93"/>
      <c r="NIH61" s="93"/>
      <c r="NII61" s="93"/>
      <c r="NIJ61" s="93"/>
      <c r="NIK61" s="1172"/>
      <c r="NIL61" s="4"/>
      <c r="NIM61" s="368"/>
      <c r="NIN61" s="897"/>
      <c r="NIO61" s="93"/>
      <c r="NIP61" s="309"/>
      <c r="NIQ61" s="93"/>
      <c r="NIR61" s="93"/>
      <c r="NIS61" s="93"/>
      <c r="NIT61" s="93"/>
      <c r="NIU61" s="1172"/>
      <c r="NIV61" s="4"/>
      <c r="NIW61" s="368"/>
      <c r="NIX61" s="897"/>
      <c r="NIY61" s="93"/>
      <c r="NIZ61" s="309"/>
      <c r="NJA61" s="93"/>
      <c r="NJB61" s="93"/>
      <c r="NJC61" s="93"/>
      <c r="NJD61" s="93"/>
      <c r="NJE61" s="1172"/>
      <c r="NJF61" s="4"/>
      <c r="NJG61" s="368"/>
      <c r="NJH61" s="897"/>
      <c r="NJI61" s="93"/>
      <c r="NJJ61" s="309"/>
      <c r="NJK61" s="93"/>
      <c r="NJL61" s="93"/>
      <c r="NJM61" s="93"/>
      <c r="NJN61" s="93"/>
      <c r="NJO61" s="1172"/>
      <c r="NJP61" s="4"/>
      <c r="NJQ61" s="368"/>
      <c r="NJR61" s="897"/>
      <c r="NJS61" s="93"/>
      <c r="NJT61" s="309"/>
      <c r="NJU61" s="93"/>
      <c r="NJV61" s="93"/>
      <c r="NJW61" s="93"/>
      <c r="NJX61" s="93"/>
      <c r="NJY61" s="1172"/>
      <c r="NJZ61" s="4"/>
      <c r="NKA61" s="368"/>
      <c r="NKB61" s="897"/>
      <c r="NKC61" s="93"/>
      <c r="NKD61" s="309"/>
      <c r="NKE61" s="93"/>
      <c r="NKF61" s="93"/>
      <c r="NKG61" s="93"/>
      <c r="NKH61" s="93"/>
      <c r="NKI61" s="1172"/>
      <c r="NKJ61" s="4"/>
      <c r="NKK61" s="368"/>
      <c r="NKL61" s="897"/>
      <c r="NKM61" s="93"/>
      <c r="NKN61" s="309"/>
      <c r="NKO61" s="93"/>
      <c r="NKP61" s="93"/>
      <c r="NKQ61" s="93"/>
      <c r="NKR61" s="93"/>
      <c r="NKS61" s="1172"/>
      <c r="NKT61" s="4"/>
      <c r="NKU61" s="368"/>
      <c r="NKV61" s="897"/>
      <c r="NKW61" s="93"/>
      <c r="NKX61" s="309"/>
      <c r="NKY61" s="93"/>
      <c r="NKZ61" s="93"/>
      <c r="NLA61" s="93"/>
      <c r="NLB61" s="93"/>
      <c r="NLC61" s="1172"/>
      <c r="NLD61" s="4"/>
      <c r="NLE61" s="368"/>
      <c r="NLF61" s="897"/>
      <c r="NLG61" s="93"/>
      <c r="NLH61" s="309"/>
      <c r="NLI61" s="93"/>
      <c r="NLJ61" s="93"/>
      <c r="NLK61" s="93"/>
      <c r="NLL61" s="93"/>
      <c r="NLM61" s="1172"/>
      <c r="NLN61" s="4"/>
      <c r="NLO61" s="368"/>
      <c r="NLP61" s="897"/>
      <c r="NLQ61" s="93"/>
      <c r="NLR61" s="309"/>
      <c r="NLS61" s="93"/>
      <c r="NLT61" s="93"/>
      <c r="NLU61" s="93"/>
      <c r="NLV61" s="93"/>
      <c r="NLW61" s="1172"/>
      <c r="NLX61" s="4"/>
      <c r="NLY61" s="368"/>
      <c r="NLZ61" s="897"/>
      <c r="NMA61" s="93"/>
      <c r="NMB61" s="309"/>
      <c r="NMC61" s="93"/>
      <c r="NMD61" s="93"/>
      <c r="NME61" s="93"/>
      <c r="NMF61" s="93"/>
      <c r="NMG61" s="1172"/>
      <c r="NMH61" s="4"/>
      <c r="NMI61" s="368"/>
      <c r="NMJ61" s="897"/>
      <c r="NMK61" s="93"/>
      <c r="NML61" s="309"/>
      <c r="NMM61" s="93"/>
      <c r="NMN61" s="93"/>
      <c r="NMO61" s="93"/>
      <c r="NMP61" s="93"/>
      <c r="NMQ61" s="1172"/>
      <c r="NMR61" s="4"/>
      <c r="NMS61" s="368"/>
      <c r="NMT61" s="897"/>
      <c r="NMU61" s="93"/>
      <c r="NMV61" s="309"/>
      <c r="NMW61" s="93"/>
      <c r="NMX61" s="93"/>
      <c r="NMY61" s="93"/>
      <c r="NMZ61" s="93"/>
      <c r="NNA61" s="1172"/>
      <c r="NNB61" s="4"/>
      <c r="NNC61" s="368"/>
      <c r="NND61" s="897"/>
      <c r="NNE61" s="93"/>
      <c r="NNF61" s="309"/>
      <c r="NNG61" s="93"/>
      <c r="NNH61" s="93"/>
      <c r="NNI61" s="93"/>
      <c r="NNJ61" s="93"/>
      <c r="NNK61" s="1172"/>
      <c r="NNL61" s="4"/>
      <c r="NNM61" s="368"/>
      <c r="NNN61" s="897"/>
      <c r="NNO61" s="93"/>
      <c r="NNP61" s="309"/>
      <c r="NNQ61" s="93"/>
      <c r="NNR61" s="93"/>
      <c r="NNS61" s="93"/>
      <c r="NNT61" s="93"/>
      <c r="NNU61" s="1172"/>
      <c r="NNV61" s="4"/>
      <c r="NNW61" s="368"/>
      <c r="NNX61" s="897"/>
      <c r="NNY61" s="93"/>
      <c r="NNZ61" s="309"/>
      <c r="NOA61" s="93"/>
      <c r="NOB61" s="93"/>
      <c r="NOC61" s="93"/>
      <c r="NOD61" s="93"/>
      <c r="NOE61" s="1172"/>
      <c r="NOF61" s="4"/>
      <c r="NOG61" s="368"/>
      <c r="NOH61" s="897"/>
      <c r="NOI61" s="93"/>
      <c r="NOJ61" s="309"/>
      <c r="NOK61" s="93"/>
      <c r="NOL61" s="93"/>
      <c r="NOM61" s="93"/>
      <c r="NON61" s="93"/>
      <c r="NOO61" s="1172"/>
      <c r="NOP61" s="4"/>
      <c r="NOQ61" s="368"/>
      <c r="NOR61" s="897"/>
      <c r="NOS61" s="93"/>
      <c r="NOT61" s="309"/>
      <c r="NOU61" s="93"/>
      <c r="NOV61" s="93"/>
      <c r="NOW61" s="93"/>
      <c r="NOX61" s="93"/>
      <c r="NOY61" s="1172"/>
      <c r="NOZ61" s="4"/>
      <c r="NPA61" s="368"/>
      <c r="NPB61" s="897"/>
      <c r="NPC61" s="93"/>
      <c r="NPD61" s="309"/>
      <c r="NPE61" s="93"/>
      <c r="NPF61" s="93"/>
      <c r="NPG61" s="93"/>
      <c r="NPH61" s="93"/>
      <c r="NPI61" s="1172"/>
      <c r="NPJ61" s="4"/>
      <c r="NPK61" s="368"/>
      <c r="NPL61" s="897"/>
      <c r="NPM61" s="93"/>
      <c r="NPN61" s="309"/>
      <c r="NPO61" s="93"/>
      <c r="NPP61" s="93"/>
      <c r="NPQ61" s="93"/>
      <c r="NPR61" s="93"/>
      <c r="NPS61" s="1172"/>
      <c r="NPT61" s="4"/>
      <c r="NPU61" s="368"/>
      <c r="NPV61" s="897"/>
      <c r="NPW61" s="93"/>
      <c r="NPX61" s="309"/>
      <c r="NPY61" s="93"/>
      <c r="NPZ61" s="93"/>
      <c r="NQA61" s="93"/>
      <c r="NQB61" s="93"/>
      <c r="NQC61" s="1172"/>
      <c r="NQD61" s="4"/>
      <c r="NQE61" s="368"/>
      <c r="NQF61" s="897"/>
      <c r="NQG61" s="93"/>
      <c r="NQH61" s="309"/>
      <c r="NQI61" s="93"/>
      <c r="NQJ61" s="93"/>
      <c r="NQK61" s="93"/>
      <c r="NQL61" s="93"/>
      <c r="NQM61" s="1172"/>
      <c r="NQN61" s="4"/>
      <c r="NQO61" s="368"/>
      <c r="NQP61" s="897"/>
      <c r="NQQ61" s="93"/>
      <c r="NQR61" s="309"/>
      <c r="NQS61" s="93"/>
      <c r="NQT61" s="93"/>
      <c r="NQU61" s="93"/>
      <c r="NQV61" s="93"/>
      <c r="NQW61" s="1172"/>
      <c r="NQX61" s="4"/>
      <c r="NQY61" s="368"/>
      <c r="NQZ61" s="897"/>
      <c r="NRA61" s="93"/>
      <c r="NRB61" s="309"/>
      <c r="NRC61" s="93"/>
      <c r="NRD61" s="93"/>
      <c r="NRE61" s="93"/>
      <c r="NRF61" s="93"/>
      <c r="NRG61" s="1172"/>
      <c r="NRH61" s="4"/>
      <c r="NRI61" s="368"/>
      <c r="NRJ61" s="897"/>
      <c r="NRK61" s="93"/>
      <c r="NRL61" s="309"/>
      <c r="NRM61" s="93"/>
      <c r="NRN61" s="93"/>
      <c r="NRO61" s="93"/>
      <c r="NRP61" s="93"/>
      <c r="NRQ61" s="1172"/>
      <c r="NRR61" s="4"/>
      <c r="NRS61" s="368"/>
      <c r="NRT61" s="897"/>
      <c r="NRU61" s="93"/>
      <c r="NRV61" s="309"/>
      <c r="NRW61" s="93"/>
      <c r="NRX61" s="93"/>
      <c r="NRY61" s="93"/>
      <c r="NRZ61" s="93"/>
      <c r="NSA61" s="1172"/>
      <c r="NSB61" s="4"/>
      <c r="NSC61" s="368"/>
      <c r="NSD61" s="897"/>
      <c r="NSE61" s="93"/>
      <c r="NSF61" s="309"/>
      <c r="NSG61" s="93"/>
      <c r="NSH61" s="93"/>
      <c r="NSI61" s="93"/>
      <c r="NSJ61" s="93"/>
      <c r="NSK61" s="1172"/>
      <c r="NSL61" s="4"/>
      <c r="NSM61" s="368"/>
      <c r="NSN61" s="897"/>
      <c r="NSO61" s="93"/>
      <c r="NSP61" s="309"/>
      <c r="NSQ61" s="93"/>
      <c r="NSR61" s="93"/>
      <c r="NSS61" s="93"/>
      <c r="NST61" s="93"/>
      <c r="NSU61" s="1172"/>
      <c r="NSV61" s="4"/>
      <c r="NSW61" s="368"/>
      <c r="NSX61" s="897"/>
      <c r="NSY61" s="93"/>
      <c r="NSZ61" s="309"/>
      <c r="NTA61" s="93"/>
      <c r="NTB61" s="93"/>
      <c r="NTC61" s="93"/>
      <c r="NTD61" s="93"/>
      <c r="NTE61" s="1172"/>
      <c r="NTF61" s="4"/>
      <c r="NTG61" s="368"/>
      <c r="NTH61" s="897"/>
      <c r="NTI61" s="93"/>
      <c r="NTJ61" s="309"/>
      <c r="NTK61" s="93"/>
      <c r="NTL61" s="93"/>
      <c r="NTM61" s="93"/>
      <c r="NTN61" s="93"/>
      <c r="NTO61" s="1172"/>
      <c r="NTP61" s="4"/>
      <c r="NTQ61" s="368"/>
      <c r="NTR61" s="897"/>
      <c r="NTS61" s="93"/>
      <c r="NTT61" s="309"/>
      <c r="NTU61" s="93"/>
      <c r="NTV61" s="93"/>
      <c r="NTW61" s="93"/>
      <c r="NTX61" s="93"/>
      <c r="NTY61" s="1172"/>
      <c r="NTZ61" s="4"/>
      <c r="NUA61" s="368"/>
      <c r="NUB61" s="897"/>
      <c r="NUC61" s="93"/>
      <c r="NUD61" s="309"/>
      <c r="NUE61" s="93"/>
      <c r="NUF61" s="93"/>
      <c r="NUG61" s="93"/>
      <c r="NUH61" s="93"/>
      <c r="NUI61" s="1172"/>
      <c r="NUJ61" s="4"/>
      <c r="NUK61" s="368"/>
      <c r="NUL61" s="897"/>
      <c r="NUM61" s="93"/>
      <c r="NUN61" s="309"/>
      <c r="NUO61" s="93"/>
      <c r="NUP61" s="93"/>
      <c r="NUQ61" s="93"/>
      <c r="NUR61" s="93"/>
      <c r="NUS61" s="1172"/>
      <c r="NUT61" s="4"/>
      <c r="NUU61" s="368"/>
      <c r="NUV61" s="897"/>
      <c r="NUW61" s="93"/>
      <c r="NUX61" s="309"/>
      <c r="NUY61" s="93"/>
      <c r="NUZ61" s="93"/>
      <c r="NVA61" s="93"/>
      <c r="NVB61" s="93"/>
      <c r="NVC61" s="1172"/>
      <c r="NVD61" s="4"/>
      <c r="NVE61" s="368"/>
      <c r="NVF61" s="897"/>
      <c r="NVG61" s="93"/>
      <c r="NVH61" s="309"/>
      <c r="NVI61" s="93"/>
      <c r="NVJ61" s="93"/>
      <c r="NVK61" s="93"/>
      <c r="NVL61" s="93"/>
      <c r="NVM61" s="1172"/>
      <c r="NVN61" s="4"/>
      <c r="NVO61" s="368"/>
      <c r="NVP61" s="897"/>
      <c r="NVQ61" s="93"/>
      <c r="NVR61" s="309"/>
      <c r="NVS61" s="93"/>
      <c r="NVT61" s="93"/>
      <c r="NVU61" s="93"/>
      <c r="NVV61" s="93"/>
      <c r="NVW61" s="1172"/>
      <c r="NVX61" s="4"/>
      <c r="NVY61" s="368"/>
      <c r="NVZ61" s="897"/>
      <c r="NWA61" s="93"/>
      <c r="NWB61" s="309"/>
      <c r="NWC61" s="93"/>
      <c r="NWD61" s="93"/>
      <c r="NWE61" s="93"/>
      <c r="NWF61" s="93"/>
      <c r="NWG61" s="1172"/>
      <c r="NWH61" s="4"/>
      <c r="NWI61" s="368"/>
      <c r="NWJ61" s="897"/>
      <c r="NWK61" s="93"/>
      <c r="NWL61" s="309"/>
      <c r="NWM61" s="93"/>
      <c r="NWN61" s="93"/>
      <c r="NWO61" s="93"/>
      <c r="NWP61" s="93"/>
      <c r="NWQ61" s="1172"/>
      <c r="NWR61" s="4"/>
      <c r="NWS61" s="368"/>
      <c r="NWT61" s="897"/>
      <c r="NWU61" s="93"/>
      <c r="NWV61" s="309"/>
      <c r="NWW61" s="93"/>
      <c r="NWX61" s="93"/>
      <c r="NWY61" s="93"/>
      <c r="NWZ61" s="93"/>
      <c r="NXA61" s="1172"/>
      <c r="NXB61" s="4"/>
      <c r="NXC61" s="368"/>
      <c r="NXD61" s="897"/>
      <c r="NXE61" s="93"/>
      <c r="NXF61" s="309"/>
      <c r="NXG61" s="93"/>
      <c r="NXH61" s="93"/>
      <c r="NXI61" s="93"/>
      <c r="NXJ61" s="93"/>
      <c r="NXK61" s="1172"/>
      <c r="NXL61" s="4"/>
      <c r="NXM61" s="368"/>
      <c r="NXN61" s="897"/>
      <c r="NXO61" s="93"/>
      <c r="NXP61" s="309"/>
      <c r="NXQ61" s="93"/>
      <c r="NXR61" s="93"/>
      <c r="NXS61" s="93"/>
      <c r="NXT61" s="93"/>
      <c r="NXU61" s="1172"/>
      <c r="NXV61" s="4"/>
      <c r="NXW61" s="368"/>
      <c r="NXX61" s="897"/>
      <c r="NXY61" s="93"/>
      <c r="NXZ61" s="309"/>
      <c r="NYA61" s="93"/>
      <c r="NYB61" s="93"/>
      <c r="NYC61" s="93"/>
      <c r="NYD61" s="93"/>
      <c r="NYE61" s="1172"/>
      <c r="NYF61" s="4"/>
      <c r="NYG61" s="368"/>
      <c r="NYH61" s="897"/>
      <c r="NYI61" s="93"/>
      <c r="NYJ61" s="309"/>
      <c r="NYK61" s="93"/>
      <c r="NYL61" s="93"/>
      <c r="NYM61" s="93"/>
      <c r="NYN61" s="93"/>
      <c r="NYO61" s="1172"/>
      <c r="NYP61" s="4"/>
      <c r="NYQ61" s="368"/>
      <c r="NYR61" s="897"/>
      <c r="NYS61" s="93"/>
      <c r="NYT61" s="309"/>
      <c r="NYU61" s="93"/>
      <c r="NYV61" s="93"/>
      <c r="NYW61" s="93"/>
      <c r="NYX61" s="93"/>
      <c r="NYY61" s="1172"/>
      <c r="NYZ61" s="4"/>
      <c r="NZA61" s="368"/>
      <c r="NZB61" s="897"/>
      <c r="NZC61" s="93"/>
      <c r="NZD61" s="309"/>
      <c r="NZE61" s="93"/>
      <c r="NZF61" s="93"/>
      <c r="NZG61" s="93"/>
      <c r="NZH61" s="93"/>
      <c r="NZI61" s="1172"/>
      <c r="NZJ61" s="4"/>
      <c r="NZK61" s="368"/>
      <c r="NZL61" s="897"/>
      <c r="NZM61" s="93"/>
      <c r="NZN61" s="309"/>
      <c r="NZO61" s="93"/>
      <c r="NZP61" s="93"/>
      <c r="NZQ61" s="93"/>
      <c r="NZR61" s="93"/>
      <c r="NZS61" s="1172"/>
      <c r="NZT61" s="4"/>
      <c r="NZU61" s="368"/>
      <c r="NZV61" s="897"/>
      <c r="NZW61" s="93"/>
      <c r="NZX61" s="309"/>
      <c r="NZY61" s="93"/>
      <c r="NZZ61" s="93"/>
      <c r="OAA61" s="93"/>
      <c r="OAB61" s="93"/>
      <c r="OAC61" s="1172"/>
      <c r="OAD61" s="4"/>
      <c r="OAE61" s="368"/>
      <c r="OAF61" s="897"/>
      <c r="OAG61" s="93"/>
      <c r="OAH61" s="309"/>
      <c r="OAI61" s="93"/>
      <c r="OAJ61" s="93"/>
      <c r="OAK61" s="93"/>
      <c r="OAL61" s="93"/>
      <c r="OAM61" s="1172"/>
      <c r="OAN61" s="4"/>
      <c r="OAO61" s="368"/>
      <c r="OAP61" s="897"/>
      <c r="OAQ61" s="93"/>
      <c r="OAR61" s="309"/>
      <c r="OAS61" s="93"/>
      <c r="OAT61" s="93"/>
      <c r="OAU61" s="93"/>
      <c r="OAV61" s="93"/>
      <c r="OAW61" s="1172"/>
      <c r="OAX61" s="4"/>
      <c r="OAY61" s="368"/>
      <c r="OAZ61" s="897"/>
      <c r="OBA61" s="93"/>
      <c r="OBB61" s="309"/>
      <c r="OBC61" s="93"/>
      <c r="OBD61" s="93"/>
      <c r="OBE61" s="93"/>
      <c r="OBF61" s="93"/>
      <c r="OBG61" s="1172"/>
      <c r="OBH61" s="4"/>
      <c r="OBI61" s="368"/>
      <c r="OBJ61" s="897"/>
      <c r="OBK61" s="93"/>
      <c r="OBL61" s="309"/>
      <c r="OBM61" s="93"/>
      <c r="OBN61" s="93"/>
      <c r="OBO61" s="93"/>
      <c r="OBP61" s="93"/>
      <c r="OBQ61" s="1172"/>
      <c r="OBR61" s="4"/>
      <c r="OBS61" s="368"/>
      <c r="OBT61" s="897"/>
      <c r="OBU61" s="93"/>
      <c r="OBV61" s="309"/>
      <c r="OBW61" s="93"/>
      <c r="OBX61" s="93"/>
      <c r="OBY61" s="93"/>
      <c r="OBZ61" s="93"/>
      <c r="OCA61" s="1172"/>
      <c r="OCB61" s="4"/>
      <c r="OCC61" s="368"/>
      <c r="OCD61" s="897"/>
      <c r="OCE61" s="93"/>
      <c r="OCF61" s="309"/>
      <c r="OCG61" s="93"/>
      <c r="OCH61" s="93"/>
      <c r="OCI61" s="93"/>
      <c r="OCJ61" s="93"/>
      <c r="OCK61" s="1172"/>
      <c r="OCL61" s="4"/>
      <c r="OCM61" s="368"/>
      <c r="OCN61" s="897"/>
      <c r="OCO61" s="93"/>
      <c r="OCP61" s="309"/>
      <c r="OCQ61" s="93"/>
      <c r="OCR61" s="93"/>
      <c r="OCS61" s="93"/>
      <c r="OCT61" s="93"/>
      <c r="OCU61" s="1172"/>
      <c r="OCV61" s="4"/>
      <c r="OCW61" s="368"/>
      <c r="OCX61" s="897"/>
      <c r="OCY61" s="93"/>
      <c r="OCZ61" s="309"/>
      <c r="ODA61" s="93"/>
      <c r="ODB61" s="93"/>
      <c r="ODC61" s="93"/>
      <c r="ODD61" s="93"/>
      <c r="ODE61" s="1172"/>
      <c r="ODF61" s="4"/>
      <c r="ODG61" s="368"/>
      <c r="ODH61" s="897"/>
      <c r="ODI61" s="93"/>
      <c r="ODJ61" s="309"/>
      <c r="ODK61" s="93"/>
      <c r="ODL61" s="93"/>
      <c r="ODM61" s="93"/>
      <c r="ODN61" s="93"/>
      <c r="ODO61" s="1172"/>
      <c r="ODP61" s="4"/>
      <c r="ODQ61" s="368"/>
      <c r="ODR61" s="897"/>
      <c r="ODS61" s="93"/>
      <c r="ODT61" s="309"/>
      <c r="ODU61" s="93"/>
      <c r="ODV61" s="93"/>
      <c r="ODW61" s="93"/>
      <c r="ODX61" s="93"/>
      <c r="ODY61" s="1172"/>
      <c r="ODZ61" s="4"/>
      <c r="OEA61" s="368"/>
      <c r="OEB61" s="897"/>
      <c r="OEC61" s="93"/>
      <c r="OED61" s="309"/>
      <c r="OEE61" s="93"/>
      <c r="OEF61" s="93"/>
      <c r="OEG61" s="93"/>
      <c r="OEH61" s="93"/>
      <c r="OEI61" s="1172"/>
      <c r="OEJ61" s="4"/>
      <c r="OEK61" s="368"/>
      <c r="OEL61" s="897"/>
      <c r="OEM61" s="93"/>
      <c r="OEN61" s="309"/>
      <c r="OEO61" s="93"/>
      <c r="OEP61" s="93"/>
      <c r="OEQ61" s="93"/>
      <c r="OER61" s="93"/>
      <c r="OES61" s="1172"/>
      <c r="OET61" s="4"/>
      <c r="OEU61" s="368"/>
      <c r="OEV61" s="897"/>
      <c r="OEW61" s="93"/>
      <c r="OEX61" s="309"/>
      <c r="OEY61" s="93"/>
      <c r="OEZ61" s="93"/>
      <c r="OFA61" s="93"/>
      <c r="OFB61" s="93"/>
      <c r="OFC61" s="1172"/>
      <c r="OFD61" s="4"/>
      <c r="OFE61" s="368"/>
      <c r="OFF61" s="897"/>
      <c r="OFG61" s="93"/>
      <c r="OFH61" s="309"/>
      <c r="OFI61" s="93"/>
      <c r="OFJ61" s="93"/>
      <c r="OFK61" s="93"/>
      <c r="OFL61" s="93"/>
      <c r="OFM61" s="1172"/>
      <c r="OFN61" s="4"/>
      <c r="OFO61" s="368"/>
      <c r="OFP61" s="897"/>
      <c r="OFQ61" s="93"/>
      <c r="OFR61" s="309"/>
      <c r="OFS61" s="93"/>
      <c r="OFT61" s="93"/>
      <c r="OFU61" s="93"/>
      <c r="OFV61" s="93"/>
      <c r="OFW61" s="1172"/>
      <c r="OFX61" s="4"/>
      <c r="OFY61" s="368"/>
      <c r="OFZ61" s="897"/>
      <c r="OGA61" s="93"/>
      <c r="OGB61" s="309"/>
      <c r="OGC61" s="93"/>
      <c r="OGD61" s="93"/>
      <c r="OGE61" s="93"/>
      <c r="OGF61" s="93"/>
      <c r="OGG61" s="1172"/>
      <c r="OGH61" s="4"/>
      <c r="OGI61" s="368"/>
      <c r="OGJ61" s="897"/>
      <c r="OGK61" s="93"/>
      <c r="OGL61" s="309"/>
      <c r="OGM61" s="93"/>
      <c r="OGN61" s="93"/>
      <c r="OGO61" s="93"/>
      <c r="OGP61" s="93"/>
      <c r="OGQ61" s="1172"/>
      <c r="OGR61" s="4"/>
      <c r="OGS61" s="368"/>
      <c r="OGT61" s="897"/>
      <c r="OGU61" s="93"/>
      <c r="OGV61" s="309"/>
      <c r="OGW61" s="93"/>
      <c r="OGX61" s="93"/>
      <c r="OGY61" s="93"/>
      <c r="OGZ61" s="93"/>
      <c r="OHA61" s="1172"/>
      <c r="OHB61" s="4"/>
      <c r="OHC61" s="368"/>
      <c r="OHD61" s="897"/>
      <c r="OHE61" s="93"/>
      <c r="OHF61" s="309"/>
      <c r="OHG61" s="93"/>
      <c r="OHH61" s="93"/>
      <c r="OHI61" s="93"/>
      <c r="OHJ61" s="93"/>
      <c r="OHK61" s="1172"/>
      <c r="OHL61" s="4"/>
      <c r="OHM61" s="368"/>
      <c r="OHN61" s="897"/>
      <c r="OHO61" s="93"/>
      <c r="OHP61" s="309"/>
      <c r="OHQ61" s="93"/>
      <c r="OHR61" s="93"/>
      <c r="OHS61" s="93"/>
      <c r="OHT61" s="93"/>
      <c r="OHU61" s="1172"/>
      <c r="OHV61" s="4"/>
      <c r="OHW61" s="368"/>
      <c r="OHX61" s="897"/>
      <c r="OHY61" s="93"/>
      <c r="OHZ61" s="309"/>
      <c r="OIA61" s="93"/>
      <c r="OIB61" s="93"/>
      <c r="OIC61" s="93"/>
      <c r="OID61" s="93"/>
      <c r="OIE61" s="1172"/>
      <c r="OIF61" s="4"/>
      <c r="OIG61" s="368"/>
      <c r="OIH61" s="897"/>
      <c r="OII61" s="93"/>
      <c r="OIJ61" s="309"/>
      <c r="OIK61" s="93"/>
      <c r="OIL61" s="93"/>
      <c r="OIM61" s="93"/>
      <c r="OIN61" s="93"/>
      <c r="OIO61" s="1172"/>
      <c r="OIP61" s="4"/>
      <c r="OIQ61" s="368"/>
      <c r="OIR61" s="897"/>
      <c r="OIS61" s="93"/>
      <c r="OIT61" s="309"/>
      <c r="OIU61" s="93"/>
      <c r="OIV61" s="93"/>
      <c r="OIW61" s="93"/>
      <c r="OIX61" s="93"/>
      <c r="OIY61" s="1172"/>
      <c r="OIZ61" s="4"/>
      <c r="OJA61" s="368"/>
      <c r="OJB61" s="897"/>
      <c r="OJC61" s="93"/>
      <c r="OJD61" s="309"/>
      <c r="OJE61" s="93"/>
      <c r="OJF61" s="93"/>
      <c r="OJG61" s="93"/>
      <c r="OJH61" s="93"/>
      <c r="OJI61" s="1172"/>
      <c r="OJJ61" s="4"/>
      <c r="OJK61" s="368"/>
      <c r="OJL61" s="897"/>
      <c r="OJM61" s="93"/>
      <c r="OJN61" s="309"/>
      <c r="OJO61" s="93"/>
      <c r="OJP61" s="93"/>
      <c r="OJQ61" s="93"/>
      <c r="OJR61" s="93"/>
      <c r="OJS61" s="1172"/>
      <c r="OJT61" s="4"/>
      <c r="OJU61" s="368"/>
      <c r="OJV61" s="897"/>
      <c r="OJW61" s="93"/>
      <c r="OJX61" s="309"/>
      <c r="OJY61" s="93"/>
      <c r="OJZ61" s="93"/>
      <c r="OKA61" s="93"/>
      <c r="OKB61" s="93"/>
      <c r="OKC61" s="1172"/>
      <c r="OKD61" s="4"/>
      <c r="OKE61" s="368"/>
      <c r="OKF61" s="897"/>
      <c r="OKG61" s="93"/>
      <c r="OKH61" s="309"/>
      <c r="OKI61" s="93"/>
      <c r="OKJ61" s="93"/>
      <c r="OKK61" s="93"/>
      <c r="OKL61" s="93"/>
      <c r="OKM61" s="1172"/>
      <c r="OKN61" s="4"/>
      <c r="OKO61" s="368"/>
      <c r="OKP61" s="897"/>
      <c r="OKQ61" s="93"/>
      <c r="OKR61" s="309"/>
      <c r="OKS61" s="93"/>
      <c r="OKT61" s="93"/>
      <c r="OKU61" s="93"/>
      <c r="OKV61" s="93"/>
      <c r="OKW61" s="1172"/>
      <c r="OKX61" s="4"/>
      <c r="OKY61" s="368"/>
      <c r="OKZ61" s="897"/>
      <c r="OLA61" s="93"/>
      <c r="OLB61" s="309"/>
      <c r="OLC61" s="93"/>
      <c r="OLD61" s="93"/>
      <c r="OLE61" s="93"/>
      <c r="OLF61" s="93"/>
      <c r="OLG61" s="1172"/>
      <c r="OLH61" s="4"/>
      <c r="OLI61" s="368"/>
      <c r="OLJ61" s="897"/>
      <c r="OLK61" s="93"/>
      <c r="OLL61" s="309"/>
      <c r="OLM61" s="93"/>
      <c r="OLN61" s="93"/>
      <c r="OLO61" s="93"/>
      <c r="OLP61" s="93"/>
      <c r="OLQ61" s="1172"/>
      <c r="OLR61" s="4"/>
      <c r="OLS61" s="368"/>
      <c r="OLT61" s="897"/>
      <c r="OLU61" s="93"/>
      <c r="OLV61" s="309"/>
      <c r="OLW61" s="93"/>
      <c r="OLX61" s="93"/>
      <c r="OLY61" s="93"/>
      <c r="OLZ61" s="93"/>
      <c r="OMA61" s="1172"/>
      <c r="OMB61" s="4"/>
      <c r="OMC61" s="368"/>
      <c r="OMD61" s="897"/>
      <c r="OME61" s="93"/>
      <c r="OMF61" s="309"/>
      <c r="OMG61" s="93"/>
      <c r="OMH61" s="93"/>
      <c r="OMI61" s="93"/>
      <c r="OMJ61" s="93"/>
      <c r="OMK61" s="1172"/>
      <c r="OML61" s="4"/>
      <c r="OMM61" s="368"/>
      <c r="OMN61" s="897"/>
      <c r="OMO61" s="93"/>
      <c r="OMP61" s="309"/>
      <c r="OMQ61" s="93"/>
      <c r="OMR61" s="93"/>
      <c r="OMS61" s="93"/>
      <c r="OMT61" s="93"/>
      <c r="OMU61" s="1172"/>
      <c r="OMV61" s="4"/>
      <c r="OMW61" s="368"/>
      <c r="OMX61" s="897"/>
      <c r="OMY61" s="93"/>
      <c r="OMZ61" s="309"/>
      <c r="ONA61" s="93"/>
      <c r="ONB61" s="93"/>
      <c r="ONC61" s="93"/>
      <c r="OND61" s="93"/>
      <c r="ONE61" s="1172"/>
      <c r="ONF61" s="4"/>
      <c r="ONG61" s="368"/>
      <c r="ONH61" s="897"/>
      <c r="ONI61" s="93"/>
      <c r="ONJ61" s="309"/>
      <c r="ONK61" s="93"/>
      <c r="ONL61" s="93"/>
      <c r="ONM61" s="93"/>
      <c r="ONN61" s="93"/>
      <c r="ONO61" s="1172"/>
      <c r="ONP61" s="4"/>
      <c r="ONQ61" s="368"/>
      <c r="ONR61" s="897"/>
      <c r="ONS61" s="93"/>
      <c r="ONT61" s="309"/>
      <c r="ONU61" s="93"/>
      <c r="ONV61" s="93"/>
      <c r="ONW61" s="93"/>
      <c r="ONX61" s="93"/>
      <c r="ONY61" s="1172"/>
      <c r="ONZ61" s="4"/>
      <c r="OOA61" s="368"/>
      <c r="OOB61" s="897"/>
      <c r="OOC61" s="93"/>
      <c r="OOD61" s="309"/>
      <c r="OOE61" s="93"/>
      <c r="OOF61" s="93"/>
      <c r="OOG61" s="93"/>
      <c r="OOH61" s="93"/>
      <c r="OOI61" s="1172"/>
      <c r="OOJ61" s="4"/>
      <c r="OOK61" s="368"/>
      <c r="OOL61" s="897"/>
      <c r="OOM61" s="93"/>
      <c r="OON61" s="309"/>
      <c r="OOO61" s="93"/>
      <c r="OOP61" s="93"/>
      <c r="OOQ61" s="93"/>
      <c r="OOR61" s="93"/>
      <c r="OOS61" s="1172"/>
      <c r="OOT61" s="4"/>
      <c r="OOU61" s="368"/>
      <c r="OOV61" s="897"/>
      <c r="OOW61" s="93"/>
      <c r="OOX61" s="309"/>
      <c r="OOY61" s="93"/>
      <c r="OOZ61" s="93"/>
      <c r="OPA61" s="93"/>
      <c r="OPB61" s="93"/>
      <c r="OPC61" s="1172"/>
      <c r="OPD61" s="4"/>
      <c r="OPE61" s="368"/>
      <c r="OPF61" s="897"/>
      <c r="OPG61" s="93"/>
      <c r="OPH61" s="309"/>
      <c r="OPI61" s="93"/>
      <c r="OPJ61" s="93"/>
      <c r="OPK61" s="93"/>
      <c r="OPL61" s="93"/>
      <c r="OPM61" s="1172"/>
      <c r="OPN61" s="4"/>
      <c r="OPO61" s="368"/>
      <c r="OPP61" s="897"/>
      <c r="OPQ61" s="93"/>
      <c r="OPR61" s="309"/>
      <c r="OPS61" s="93"/>
      <c r="OPT61" s="93"/>
      <c r="OPU61" s="93"/>
      <c r="OPV61" s="93"/>
      <c r="OPW61" s="1172"/>
      <c r="OPX61" s="4"/>
      <c r="OPY61" s="368"/>
      <c r="OPZ61" s="897"/>
      <c r="OQA61" s="93"/>
      <c r="OQB61" s="309"/>
      <c r="OQC61" s="93"/>
      <c r="OQD61" s="93"/>
      <c r="OQE61" s="93"/>
      <c r="OQF61" s="93"/>
      <c r="OQG61" s="1172"/>
      <c r="OQH61" s="4"/>
      <c r="OQI61" s="368"/>
      <c r="OQJ61" s="897"/>
      <c r="OQK61" s="93"/>
      <c r="OQL61" s="309"/>
      <c r="OQM61" s="93"/>
      <c r="OQN61" s="93"/>
      <c r="OQO61" s="93"/>
      <c r="OQP61" s="93"/>
      <c r="OQQ61" s="1172"/>
      <c r="OQR61" s="4"/>
      <c r="OQS61" s="368"/>
      <c r="OQT61" s="897"/>
      <c r="OQU61" s="93"/>
      <c r="OQV61" s="309"/>
      <c r="OQW61" s="93"/>
      <c r="OQX61" s="93"/>
      <c r="OQY61" s="93"/>
      <c r="OQZ61" s="93"/>
      <c r="ORA61" s="1172"/>
      <c r="ORB61" s="4"/>
      <c r="ORC61" s="368"/>
      <c r="ORD61" s="897"/>
      <c r="ORE61" s="93"/>
      <c r="ORF61" s="309"/>
      <c r="ORG61" s="93"/>
      <c r="ORH61" s="93"/>
      <c r="ORI61" s="93"/>
      <c r="ORJ61" s="93"/>
      <c r="ORK61" s="1172"/>
      <c r="ORL61" s="4"/>
      <c r="ORM61" s="368"/>
      <c r="ORN61" s="897"/>
      <c r="ORO61" s="93"/>
      <c r="ORP61" s="309"/>
      <c r="ORQ61" s="93"/>
      <c r="ORR61" s="93"/>
      <c r="ORS61" s="93"/>
      <c r="ORT61" s="93"/>
      <c r="ORU61" s="1172"/>
      <c r="ORV61" s="4"/>
      <c r="ORW61" s="368"/>
      <c r="ORX61" s="897"/>
      <c r="ORY61" s="93"/>
      <c r="ORZ61" s="309"/>
      <c r="OSA61" s="93"/>
      <c r="OSB61" s="93"/>
      <c r="OSC61" s="93"/>
      <c r="OSD61" s="93"/>
      <c r="OSE61" s="1172"/>
      <c r="OSF61" s="4"/>
      <c r="OSG61" s="368"/>
      <c r="OSH61" s="897"/>
      <c r="OSI61" s="93"/>
      <c r="OSJ61" s="309"/>
      <c r="OSK61" s="93"/>
      <c r="OSL61" s="93"/>
      <c r="OSM61" s="93"/>
      <c r="OSN61" s="93"/>
      <c r="OSO61" s="1172"/>
      <c r="OSP61" s="4"/>
      <c r="OSQ61" s="368"/>
      <c r="OSR61" s="897"/>
      <c r="OSS61" s="93"/>
      <c r="OST61" s="309"/>
      <c r="OSU61" s="93"/>
      <c r="OSV61" s="93"/>
      <c r="OSW61" s="93"/>
      <c r="OSX61" s="93"/>
      <c r="OSY61" s="1172"/>
      <c r="OSZ61" s="4"/>
      <c r="OTA61" s="368"/>
      <c r="OTB61" s="897"/>
      <c r="OTC61" s="93"/>
      <c r="OTD61" s="309"/>
      <c r="OTE61" s="93"/>
      <c r="OTF61" s="93"/>
      <c r="OTG61" s="93"/>
      <c r="OTH61" s="93"/>
      <c r="OTI61" s="1172"/>
      <c r="OTJ61" s="4"/>
      <c r="OTK61" s="368"/>
      <c r="OTL61" s="897"/>
      <c r="OTM61" s="93"/>
      <c r="OTN61" s="309"/>
      <c r="OTO61" s="93"/>
      <c r="OTP61" s="93"/>
      <c r="OTQ61" s="93"/>
      <c r="OTR61" s="93"/>
      <c r="OTS61" s="1172"/>
      <c r="OTT61" s="4"/>
      <c r="OTU61" s="368"/>
      <c r="OTV61" s="897"/>
      <c r="OTW61" s="93"/>
      <c r="OTX61" s="309"/>
      <c r="OTY61" s="93"/>
      <c r="OTZ61" s="93"/>
      <c r="OUA61" s="93"/>
      <c r="OUB61" s="93"/>
      <c r="OUC61" s="1172"/>
      <c r="OUD61" s="4"/>
      <c r="OUE61" s="368"/>
      <c r="OUF61" s="897"/>
      <c r="OUG61" s="93"/>
      <c r="OUH61" s="309"/>
      <c r="OUI61" s="93"/>
      <c r="OUJ61" s="93"/>
      <c r="OUK61" s="93"/>
      <c r="OUL61" s="93"/>
      <c r="OUM61" s="1172"/>
      <c r="OUN61" s="4"/>
      <c r="OUO61" s="368"/>
      <c r="OUP61" s="897"/>
      <c r="OUQ61" s="93"/>
      <c r="OUR61" s="309"/>
      <c r="OUS61" s="93"/>
      <c r="OUT61" s="93"/>
      <c r="OUU61" s="93"/>
      <c r="OUV61" s="93"/>
      <c r="OUW61" s="1172"/>
      <c r="OUX61" s="4"/>
      <c r="OUY61" s="368"/>
      <c r="OUZ61" s="897"/>
      <c r="OVA61" s="93"/>
      <c r="OVB61" s="309"/>
      <c r="OVC61" s="93"/>
      <c r="OVD61" s="93"/>
      <c r="OVE61" s="93"/>
      <c r="OVF61" s="93"/>
      <c r="OVG61" s="1172"/>
      <c r="OVH61" s="4"/>
      <c r="OVI61" s="368"/>
      <c r="OVJ61" s="897"/>
      <c r="OVK61" s="93"/>
      <c r="OVL61" s="309"/>
      <c r="OVM61" s="93"/>
      <c r="OVN61" s="93"/>
      <c r="OVO61" s="93"/>
      <c r="OVP61" s="93"/>
      <c r="OVQ61" s="1172"/>
      <c r="OVR61" s="4"/>
      <c r="OVS61" s="368"/>
      <c r="OVT61" s="897"/>
      <c r="OVU61" s="93"/>
      <c r="OVV61" s="309"/>
      <c r="OVW61" s="93"/>
      <c r="OVX61" s="93"/>
      <c r="OVY61" s="93"/>
      <c r="OVZ61" s="93"/>
      <c r="OWA61" s="1172"/>
      <c r="OWB61" s="4"/>
      <c r="OWC61" s="368"/>
      <c r="OWD61" s="897"/>
      <c r="OWE61" s="93"/>
      <c r="OWF61" s="309"/>
      <c r="OWG61" s="93"/>
      <c r="OWH61" s="93"/>
      <c r="OWI61" s="93"/>
      <c r="OWJ61" s="93"/>
      <c r="OWK61" s="1172"/>
      <c r="OWL61" s="4"/>
      <c r="OWM61" s="368"/>
      <c r="OWN61" s="897"/>
      <c r="OWO61" s="93"/>
      <c r="OWP61" s="309"/>
      <c r="OWQ61" s="93"/>
      <c r="OWR61" s="93"/>
      <c r="OWS61" s="93"/>
      <c r="OWT61" s="93"/>
      <c r="OWU61" s="1172"/>
      <c r="OWV61" s="4"/>
      <c r="OWW61" s="368"/>
      <c r="OWX61" s="897"/>
      <c r="OWY61" s="93"/>
      <c r="OWZ61" s="309"/>
      <c r="OXA61" s="93"/>
      <c r="OXB61" s="93"/>
      <c r="OXC61" s="93"/>
      <c r="OXD61" s="93"/>
      <c r="OXE61" s="1172"/>
      <c r="OXF61" s="4"/>
      <c r="OXG61" s="368"/>
      <c r="OXH61" s="897"/>
      <c r="OXI61" s="93"/>
      <c r="OXJ61" s="309"/>
      <c r="OXK61" s="93"/>
      <c r="OXL61" s="93"/>
      <c r="OXM61" s="93"/>
      <c r="OXN61" s="93"/>
      <c r="OXO61" s="1172"/>
      <c r="OXP61" s="4"/>
      <c r="OXQ61" s="368"/>
      <c r="OXR61" s="897"/>
      <c r="OXS61" s="93"/>
      <c r="OXT61" s="309"/>
      <c r="OXU61" s="93"/>
      <c r="OXV61" s="93"/>
      <c r="OXW61" s="93"/>
      <c r="OXX61" s="93"/>
      <c r="OXY61" s="1172"/>
      <c r="OXZ61" s="4"/>
      <c r="OYA61" s="368"/>
      <c r="OYB61" s="897"/>
      <c r="OYC61" s="93"/>
      <c r="OYD61" s="309"/>
      <c r="OYE61" s="93"/>
      <c r="OYF61" s="93"/>
      <c r="OYG61" s="93"/>
      <c r="OYH61" s="93"/>
      <c r="OYI61" s="1172"/>
      <c r="OYJ61" s="4"/>
      <c r="OYK61" s="368"/>
      <c r="OYL61" s="897"/>
      <c r="OYM61" s="93"/>
      <c r="OYN61" s="309"/>
      <c r="OYO61" s="93"/>
      <c r="OYP61" s="93"/>
      <c r="OYQ61" s="93"/>
      <c r="OYR61" s="93"/>
      <c r="OYS61" s="1172"/>
      <c r="OYT61" s="4"/>
      <c r="OYU61" s="368"/>
      <c r="OYV61" s="897"/>
      <c r="OYW61" s="93"/>
      <c r="OYX61" s="309"/>
      <c r="OYY61" s="93"/>
      <c r="OYZ61" s="93"/>
      <c r="OZA61" s="93"/>
      <c r="OZB61" s="93"/>
      <c r="OZC61" s="1172"/>
      <c r="OZD61" s="4"/>
      <c r="OZE61" s="368"/>
      <c r="OZF61" s="897"/>
      <c r="OZG61" s="93"/>
      <c r="OZH61" s="309"/>
      <c r="OZI61" s="93"/>
      <c r="OZJ61" s="93"/>
      <c r="OZK61" s="93"/>
      <c r="OZL61" s="93"/>
      <c r="OZM61" s="1172"/>
      <c r="OZN61" s="4"/>
      <c r="OZO61" s="368"/>
      <c r="OZP61" s="897"/>
      <c r="OZQ61" s="93"/>
      <c r="OZR61" s="309"/>
      <c r="OZS61" s="93"/>
      <c r="OZT61" s="93"/>
      <c r="OZU61" s="93"/>
      <c r="OZV61" s="93"/>
      <c r="OZW61" s="1172"/>
      <c r="OZX61" s="4"/>
      <c r="OZY61" s="368"/>
      <c r="OZZ61" s="897"/>
      <c r="PAA61" s="93"/>
      <c r="PAB61" s="309"/>
      <c r="PAC61" s="93"/>
      <c r="PAD61" s="93"/>
      <c r="PAE61" s="93"/>
      <c r="PAF61" s="93"/>
      <c r="PAG61" s="1172"/>
      <c r="PAH61" s="4"/>
      <c r="PAI61" s="368"/>
      <c r="PAJ61" s="897"/>
      <c r="PAK61" s="93"/>
      <c r="PAL61" s="309"/>
      <c r="PAM61" s="93"/>
      <c r="PAN61" s="93"/>
      <c r="PAO61" s="93"/>
      <c r="PAP61" s="93"/>
      <c r="PAQ61" s="1172"/>
      <c r="PAR61" s="4"/>
      <c r="PAS61" s="368"/>
      <c r="PAT61" s="897"/>
      <c r="PAU61" s="93"/>
      <c r="PAV61" s="309"/>
      <c r="PAW61" s="93"/>
      <c r="PAX61" s="93"/>
      <c r="PAY61" s="93"/>
      <c r="PAZ61" s="93"/>
      <c r="PBA61" s="1172"/>
      <c r="PBB61" s="4"/>
      <c r="PBC61" s="368"/>
      <c r="PBD61" s="897"/>
      <c r="PBE61" s="93"/>
      <c r="PBF61" s="309"/>
      <c r="PBG61" s="93"/>
      <c r="PBH61" s="93"/>
      <c r="PBI61" s="93"/>
      <c r="PBJ61" s="93"/>
      <c r="PBK61" s="1172"/>
      <c r="PBL61" s="4"/>
      <c r="PBM61" s="368"/>
      <c r="PBN61" s="897"/>
      <c r="PBO61" s="93"/>
      <c r="PBP61" s="309"/>
      <c r="PBQ61" s="93"/>
      <c r="PBR61" s="93"/>
      <c r="PBS61" s="93"/>
      <c r="PBT61" s="93"/>
      <c r="PBU61" s="1172"/>
      <c r="PBV61" s="4"/>
      <c r="PBW61" s="368"/>
      <c r="PBX61" s="897"/>
      <c r="PBY61" s="93"/>
      <c r="PBZ61" s="309"/>
      <c r="PCA61" s="93"/>
      <c r="PCB61" s="93"/>
      <c r="PCC61" s="93"/>
      <c r="PCD61" s="93"/>
      <c r="PCE61" s="1172"/>
      <c r="PCF61" s="4"/>
      <c r="PCG61" s="368"/>
      <c r="PCH61" s="897"/>
      <c r="PCI61" s="93"/>
      <c r="PCJ61" s="309"/>
      <c r="PCK61" s="93"/>
      <c r="PCL61" s="93"/>
      <c r="PCM61" s="93"/>
      <c r="PCN61" s="93"/>
      <c r="PCO61" s="1172"/>
      <c r="PCP61" s="4"/>
      <c r="PCQ61" s="368"/>
      <c r="PCR61" s="897"/>
      <c r="PCS61" s="93"/>
      <c r="PCT61" s="309"/>
      <c r="PCU61" s="93"/>
      <c r="PCV61" s="93"/>
      <c r="PCW61" s="93"/>
      <c r="PCX61" s="93"/>
      <c r="PCY61" s="1172"/>
      <c r="PCZ61" s="4"/>
      <c r="PDA61" s="368"/>
      <c r="PDB61" s="897"/>
      <c r="PDC61" s="93"/>
      <c r="PDD61" s="309"/>
      <c r="PDE61" s="93"/>
      <c r="PDF61" s="93"/>
      <c r="PDG61" s="93"/>
      <c r="PDH61" s="93"/>
      <c r="PDI61" s="1172"/>
      <c r="PDJ61" s="4"/>
      <c r="PDK61" s="368"/>
      <c r="PDL61" s="897"/>
      <c r="PDM61" s="93"/>
      <c r="PDN61" s="309"/>
      <c r="PDO61" s="93"/>
      <c r="PDP61" s="93"/>
      <c r="PDQ61" s="93"/>
      <c r="PDR61" s="93"/>
      <c r="PDS61" s="1172"/>
      <c r="PDT61" s="4"/>
      <c r="PDU61" s="368"/>
      <c r="PDV61" s="897"/>
      <c r="PDW61" s="93"/>
      <c r="PDX61" s="309"/>
      <c r="PDY61" s="93"/>
      <c r="PDZ61" s="93"/>
      <c r="PEA61" s="93"/>
      <c r="PEB61" s="93"/>
      <c r="PEC61" s="1172"/>
      <c r="PED61" s="4"/>
      <c r="PEE61" s="368"/>
      <c r="PEF61" s="897"/>
      <c r="PEG61" s="93"/>
      <c r="PEH61" s="309"/>
      <c r="PEI61" s="93"/>
      <c r="PEJ61" s="93"/>
      <c r="PEK61" s="93"/>
      <c r="PEL61" s="93"/>
      <c r="PEM61" s="1172"/>
      <c r="PEN61" s="4"/>
      <c r="PEO61" s="368"/>
      <c r="PEP61" s="897"/>
      <c r="PEQ61" s="93"/>
      <c r="PER61" s="309"/>
      <c r="PES61" s="93"/>
      <c r="PET61" s="93"/>
      <c r="PEU61" s="93"/>
      <c r="PEV61" s="93"/>
      <c r="PEW61" s="1172"/>
      <c r="PEX61" s="4"/>
      <c r="PEY61" s="368"/>
      <c r="PEZ61" s="897"/>
      <c r="PFA61" s="93"/>
      <c r="PFB61" s="309"/>
      <c r="PFC61" s="93"/>
      <c r="PFD61" s="93"/>
      <c r="PFE61" s="93"/>
      <c r="PFF61" s="93"/>
      <c r="PFG61" s="1172"/>
      <c r="PFH61" s="4"/>
      <c r="PFI61" s="368"/>
      <c r="PFJ61" s="897"/>
      <c r="PFK61" s="93"/>
      <c r="PFL61" s="309"/>
      <c r="PFM61" s="93"/>
      <c r="PFN61" s="93"/>
      <c r="PFO61" s="93"/>
      <c r="PFP61" s="93"/>
      <c r="PFQ61" s="1172"/>
      <c r="PFR61" s="4"/>
      <c r="PFS61" s="368"/>
      <c r="PFT61" s="897"/>
      <c r="PFU61" s="93"/>
      <c r="PFV61" s="309"/>
      <c r="PFW61" s="93"/>
      <c r="PFX61" s="93"/>
      <c r="PFY61" s="93"/>
      <c r="PFZ61" s="93"/>
      <c r="PGA61" s="1172"/>
      <c r="PGB61" s="4"/>
      <c r="PGC61" s="368"/>
      <c r="PGD61" s="897"/>
      <c r="PGE61" s="93"/>
      <c r="PGF61" s="309"/>
      <c r="PGG61" s="93"/>
      <c r="PGH61" s="93"/>
      <c r="PGI61" s="93"/>
      <c r="PGJ61" s="93"/>
      <c r="PGK61" s="1172"/>
      <c r="PGL61" s="4"/>
      <c r="PGM61" s="368"/>
      <c r="PGN61" s="897"/>
      <c r="PGO61" s="93"/>
      <c r="PGP61" s="309"/>
      <c r="PGQ61" s="93"/>
      <c r="PGR61" s="93"/>
      <c r="PGS61" s="93"/>
      <c r="PGT61" s="93"/>
      <c r="PGU61" s="1172"/>
      <c r="PGV61" s="4"/>
      <c r="PGW61" s="368"/>
      <c r="PGX61" s="897"/>
      <c r="PGY61" s="93"/>
      <c r="PGZ61" s="309"/>
      <c r="PHA61" s="93"/>
      <c r="PHB61" s="93"/>
      <c r="PHC61" s="93"/>
      <c r="PHD61" s="93"/>
      <c r="PHE61" s="1172"/>
      <c r="PHF61" s="4"/>
      <c r="PHG61" s="368"/>
      <c r="PHH61" s="897"/>
      <c r="PHI61" s="93"/>
      <c r="PHJ61" s="309"/>
      <c r="PHK61" s="93"/>
      <c r="PHL61" s="93"/>
      <c r="PHM61" s="93"/>
      <c r="PHN61" s="93"/>
      <c r="PHO61" s="1172"/>
      <c r="PHP61" s="4"/>
      <c r="PHQ61" s="368"/>
      <c r="PHR61" s="897"/>
      <c r="PHS61" s="93"/>
      <c r="PHT61" s="309"/>
      <c r="PHU61" s="93"/>
      <c r="PHV61" s="93"/>
      <c r="PHW61" s="93"/>
      <c r="PHX61" s="93"/>
      <c r="PHY61" s="1172"/>
      <c r="PHZ61" s="4"/>
      <c r="PIA61" s="368"/>
      <c r="PIB61" s="897"/>
      <c r="PIC61" s="93"/>
      <c r="PID61" s="309"/>
      <c r="PIE61" s="93"/>
      <c r="PIF61" s="93"/>
      <c r="PIG61" s="93"/>
      <c r="PIH61" s="93"/>
      <c r="PII61" s="1172"/>
      <c r="PIJ61" s="4"/>
      <c r="PIK61" s="368"/>
      <c r="PIL61" s="897"/>
      <c r="PIM61" s="93"/>
      <c r="PIN61" s="309"/>
      <c r="PIO61" s="93"/>
      <c r="PIP61" s="93"/>
      <c r="PIQ61" s="93"/>
      <c r="PIR61" s="93"/>
      <c r="PIS61" s="1172"/>
      <c r="PIT61" s="4"/>
      <c r="PIU61" s="368"/>
      <c r="PIV61" s="897"/>
      <c r="PIW61" s="93"/>
      <c r="PIX61" s="309"/>
      <c r="PIY61" s="93"/>
      <c r="PIZ61" s="93"/>
      <c r="PJA61" s="93"/>
      <c r="PJB61" s="93"/>
      <c r="PJC61" s="1172"/>
      <c r="PJD61" s="4"/>
      <c r="PJE61" s="368"/>
      <c r="PJF61" s="897"/>
      <c r="PJG61" s="93"/>
      <c r="PJH61" s="309"/>
      <c r="PJI61" s="93"/>
      <c r="PJJ61" s="93"/>
      <c r="PJK61" s="93"/>
      <c r="PJL61" s="93"/>
      <c r="PJM61" s="1172"/>
      <c r="PJN61" s="4"/>
      <c r="PJO61" s="368"/>
      <c r="PJP61" s="897"/>
      <c r="PJQ61" s="93"/>
      <c r="PJR61" s="309"/>
      <c r="PJS61" s="93"/>
      <c r="PJT61" s="93"/>
      <c r="PJU61" s="93"/>
      <c r="PJV61" s="93"/>
      <c r="PJW61" s="1172"/>
      <c r="PJX61" s="4"/>
      <c r="PJY61" s="368"/>
      <c r="PJZ61" s="897"/>
      <c r="PKA61" s="93"/>
      <c r="PKB61" s="309"/>
      <c r="PKC61" s="93"/>
      <c r="PKD61" s="93"/>
      <c r="PKE61" s="93"/>
      <c r="PKF61" s="93"/>
      <c r="PKG61" s="1172"/>
      <c r="PKH61" s="4"/>
      <c r="PKI61" s="368"/>
      <c r="PKJ61" s="897"/>
      <c r="PKK61" s="93"/>
      <c r="PKL61" s="309"/>
      <c r="PKM61" s="93"/>
      <c r="PKN61" s="93"/>
      <c r="PKO61" s="93"/>
      <c r="PKP61" s="93"/>
      <c r="PKQ61" s="1172"/>
      <c r="PKR61" s="4"/>
      <c r="PKS61" s="368"/>
      <c r="PKT61" s="897"/>
      <c r="PKU61" s="93"/>
      <c r="PKV61" s="309"/>
      <c r="PKW61" s="93"/>
      <c r="PKX61" s="93"/>
      <c r="PKY61" s="93"/>
      <c r="PKZ61" s="93"/>
      <c r="PLA61" s="1172"/>
      <c r="PLB61" s="4"/>
      <c r="PLC61" s="368"/>
      <c r="PLD61" s="897"/>
      <c r="PLE61" s="93"/>
      <c r="PLF61" s="309"/>
      <c r="PLG61" s="93"/>
      <c r="PLH61" s="93"/>
      <c r="PLI61" s="93"/>
      <c r="PLJ61" s="93"/>
      <c r="PLK61" s="1172"/>
      <c r="PLL61" s="4"/>
      <c r="PLM61" s="368"/>
      <c r="PLN61" s="897"/>
      <c r="PLO61" s="93"/>
      <c r="PLP61" s="309"/>
      <c r="PLQ61" s="93"/>
      <c r="PLR61" s="93"/>
      <c r="PLS61" s="93"/>
      <c r="PLT61" s="93"/>
      <c r="PLU61" s="1172"/>
      <c r="PLV61" s="4"/>
      <c r="PLW61" s="368"/>
      <c r="PLX61" s="897"/>
      <c r="PLY61" s="93"/>
      <c r="PLZ61" s="309"/>
      <c r="PMA61" s="93"/>
      <c r="PMB61" s="93"/>
      <c r="PMC61" s="93"/>
      <c r="PMD61" s="93"/>
      <c r="PME61" s="1172"/>
      <c r="PMF61" s="4"/>
      <c r="PMG61" s="368"/>
      <c r="PMH61" s="897"/>
      <c r="PMI61" s="93"/>
      <c r="PMJ61" s="309"/>
      <c r="PMK61" s="93"/>
      <c r="PML61" s="93"/>
      <c r="PMM61" s="93"/>
      <c r="PMN61" s="93"/>
      <c r="PMO61" s="1172"/>
      <c r="PMP61" s="4"/>
      <c r="PMQ61" s="368"/>
      <c r="PMR61" s="897"/>
      <c r="PMS61" s="93"/>
      <c r="PMT61" s="309"/>
      <c r="PMU61" s="93"/>
      <c r="PMV61" s="93"/>
      <c r="PMW61" s="93"/>
      <c r="PMX61" s="93"/>
      <c r="PMY61" s="1172"/>
      <c r="PMZ61" s="4"/>
      <c r="PNA61" s="368"/>
      <c r="PNB61" s="897"/>
      <c r="PNC61" s="93"/>
      <c r="PND61" s="309"/>
      <c r="PNE61" s="93"/>
      <c r="PNF61" s="93"/>
      <c r="PNG61" s="93"/>
      <c r="PNH61" s="93"/>
      <c r="PNI61" s="1172"/>
      <c r="PNJ61" s="4"/>
      <c r="PNK61" s="368"/>
      <c r="PNL61" s="897"/>
      <c r="PNM61" s="93"/>
      <c r="PNN61" s="309"/>
      <c r="PNO61" s="93"/>
      <c r="PNP61" s="93"/>
      <c r="PNQ61" s="93"/>
      <c r="PNR61" s="93"/>
      <c r="PNS61" s="1172"/>
      <c r="PNT61" s="4"/>
      <c r="PNU61" s="368"/>
      <c r="PNV61" s="897"/>
      <c r="PNW61" s="93"/>
      <c r="PNX61" s="309"/>
      <c r="PNY61" s="93"/>
      <c r="PNZ61" s="93"/>
      <c r="POA61" s="93"/>
      <c r="POB61" s="93"/>
      <c r="POC61" s="1172"/>
      <c r="POD61" s="4"/>
      <c r="POE61" s="368"/>
      <c r="POF61" s="897"/>
      <c r="POG61" s="93"/>
      <c r="POH61" s="309"/>
      <c r="POI61" s="93"/>
      <c r="POJ61" s="93"/>
      <c r="POK61" s="93"/>
      <c r="POL61" s="93"/>
      <c r="POM61" s="1172"/>
      <c r="PON61" s="4"/>
      <c r="POO61" s="368"/>
      <c r="POP61" s="897"/>
      <c r="POQ61" s="93"/>
      <c r="POR61" s="309"/>
      <c r="POS61" s="93"/>
      <c r="POT61" s="93"/>
      <c r="POU61" s="93"/>
      <c r="POV61" s="93"/>
      <c r="POW61" s="1172"/>
      <c r="POX61" s="4"/>
      <c r="POY61" s="368"/>
      <c r="POZ61" s="897"/>
      <c r="PPA61" s="93"/>
      <c r="PPB61" s="309"/>
      <c r="PPC61" s="93"/>
      <c r="PPD61" s="93"/>
      <c r="PPE61" s="93"/>
      <c r="PPF61" s="93"/>
      <c r="PPG61" s="1172"/>
      <c r="PPH61" s="4"/>
      <c r="PPI61" s="368"/>
      <c r="PPJ61" s="897"/>
      <c r="PPK61" s="93"/>
      <c r="PPL61" s="309"/>
      <c r="PPM61" s="93"/>
      <c r="PPN61" s="93"/>
      <c r="PPO61" s="93"/>
      <c r="PPP61" s="93"/>
      <c r="PPQ61" s="1172"/>
      <c r="PPR61" s="4"/>
      <c r="PPS61" s="368"/>
      <c r="PPT61" s="897"/>
      <c r="PPU61" s="93"/>
      <c r="PPV61" s="309"/>
      <c r="PPW61" s="93"/>
      <c r="PPX61" s="93"/>
      <c r="PPY61" s="93"/>
      <c r="PPZ61" s="93"/>
      <c r="PQA61" s="1172"/>
      <c r="PQB61" s="4"/>
      <c r="PQC61" s="368"/>
      <c r="PQD61" s="897"/>
      <c r="PQE61" s="93"/>
      <c r="PQF61" s="309"/>
      <c r="PQG61" s="93"/>
      <c r="PQH61" s="93"/>
      <c r="PQI61" s="93"/>
      <c r="PQJ61" s="93"/>
      <c r="PQK61" s="1172"/>
      <c r="PQL61" s="4"/>
      <c r="PQM61" s="368"/>
      <c r="PQN61" s="897"/>
      <c r="PQO61" s="93"/>
      <c r="PQP61" s="309"/>
      <c r="PQQ61" s="93"/>
      <c r="PQR61" s="93"/>
      <c r="PQS61" s="93"/>
      <c r="PQT61" s="93"/>
      <c r="PQU61" s="1172"/>
      <c r="PQV61" s="4"/>
      <c r="PQW61" s="368"/>
      <c r="PQX61" s="897"/>
      <c r="PQY61" s="93"/>
      <c r="PQZ61" s="309"/>
      <c r="PRA61" s="93"/>
      <c r="PRB61" s="93"/>
      <c r="PRC61" s="93"/>
      <c r="PRD61" s="93"/>
      <c r="PRE61" s="1172"/>
      <c r="PRF61" s="4"/>
      <c r="PRG61" s="368"/>
      <c r="PRH61" s="897"/>
      <c r="PRI61" s="93"/>
      <c r="PRJ61" s="309"/>
      <c r="PRK61" s="93"/>
      <c r="PRL61" s="93"/>
      <c r="PRM61" s="93"/>
      <c r="PRN61" s="93"/>
      <c r="PRO61" s="1172"/>
      <c r="PRP61" s="4"/>
      <c r="PRQ61" s="368"/>
      <c r="PRR61" s="897"/>
      <c r="PRS61" s="93"/>
      <c r="PRT61" s="309"/>
      <c r="PRU61" s="93"/>
      <c r="PRV61" s="93"/>
      <c r="PRW61" s="93"/>
      <c r="PRX61" s="93"/>
      <c r="PRY61" s="1172"/>
      <c r="PRZ61" s="4"/>
      <c r="PSA61" s="368"/>
      <c r="PSB61" s="897"/>
      <c r="PSC61" s="93"/>
      <c r="PSD61" s="309"/>
      <c r="PSE61" s="93"/>
      <c r="PSF61" s="93"/>
      <c r="PSG61" s="93"/>
      <c r="PSH61" s="93"/>
      <c r="PSI61" s="1172"/>
      <c r="PSJ61" s="4"/>
      <c r="PSK61" s="368"/>
      <c r="PSL61" s="897"/>
      <c r="PSM61" s="93"/>
      <c r="PSN61" s="309"/>
      <c r="PSO61" s="93"/>
      <c r="PSP61" s="93"/>
      <c r="PSQ61" s="93"/>
      <c r="PSR61" s="93"/>
      <c r="PSS61" s="1172"/>
      <c r="PST61" s="4"/>
      <c r="PSU61" s="368"/>
      <c r="PSV61" s="897"/>
      <c r="PSW61" s="93"/>
      <c r="PSX61" s="309"/>
      <c r="PSY61" s="93"/>
      <c r="PSZ61" s="93"/>
      <c r="PTA61" s="93"/>
      <c r="PTB61" s="93"/>
      <c r="PTC61" s="1172"/>
      <c r="PTD61" s="4"/>
      <c r="PTE61" s="368"/>
      <c r="PTF61" s="897"/>
      <c r="PTG61" s="93"/>
      <c r="PTH61" s="309"/>
      <c r="PTI61" s="93"/>
      <c r="PTJ61" s="93"/>
      <c r="PTK61" s="93"/>
      <c r="PTL61" s="93"/>
      <c r="PTM61" s="1172"/>
      <c r="PTN61" s="4"/>
      <c r="PTO61" s="368"/>
      <c r="PTP61" s="897"/>
      <c r="PTQ61" s="93"/>
      <c r="PTR61" s="309"/>
      <c r="PTS61" s="93"/>
      <c r="PTT61" s="93"/>
      <c r="PTU61" s="93"/>
      <c r="PTV61" s="93"/>
      <c r="PTW61" s="1172"/>
      <c r="PTX61" s="4"/>
      <c r="PTY61" s="368"/>
      <c r="PTZ61" s="897"/>
      <c r="PUA61" s="93"/>
      <c r="PUB61" s="309"/>
      <c r="PUC61" s="93"/>
      <c r="PUD61" s="93"/>
      <c r="PUE61" s="93"/>
      <c r="PUF61" s="93"/>
      <c r="PUG61" s="1172"/>
      <c r="PUH61" s="4"/>
      <c r="PUI61" s="368"/>
      <c r="PUJ61" s="897"/>
      <c r="PUK61" s="93"/>
      <c r="PUL61" s="309"/>
      <c r="PUM61" s="93"/>
      <c r="PUN61" s="93"/>
      <c r="PUO61" s="93"/>
      <c r="PUP61" s="93"/>
      <c r="PUQ61" s="1172"/>
      <c r="PUR61" s="4"/>
      <c r="PUS61" s="368"/>
      <c r="PUT61" s="897"/>
      <c r="PUU61" s="93"/>
      <c r="PUV61" s="309"/>
      <c r="PUW61" s="93"/>
      <c r="PUX61" s="93"/>
      <c r="PUY61" s="93"/>
      <c r="PUZ61" s="93"/>
      <c r="PVA61" s="1172"/>
      <c r="PVB61" s="4"/>
      <c r="PVC61" s="368"/>
      <c r="PVD61" s="897"/>
      <c r="PVE61" s="93"/>
      <c r="PVF61" s="309"/>
      <c r="PVG61" s="93"/>
      <c r="PVH61" s="93"/>
      <c r="PVI61" s="93"/>
      <c r="PVJ61" s="93"/>
      <c r="PVK61" s="1172"/>
      <c r="PVL61" s="4"/>
      <c r="PVM61" s="368"/>
      <c r="PVN61" s="897"/>
      <c r="PVO61" s="93"/>
      <c r="PVP61" s="309"/>
      <c r="PVQ61" s="93"/>
      <c r="PVR61" s="93"/>
      <c r="PVS61" s="93"/>
      <c r="PVT61" s="93"/>
      <c r="PVU61" s="1172"/>
      <c r="PVV61" s="4"/>
      <c r="PVW61" s="368"/>
      <c r="PVX61" s="897"/>
      <c r="PVY61" s="93"/>
      <c r="PVZ61" s="309"/>
      <c r="PWA61" s="93"/>
      <c r="PWB61" s="93"/>
      <c r="PWC61" s="93"/>
      <c r="PWD61" s="93"/>
      <c r="PWE61" s="1172"/>
      <c r="PWF61" s="4"/>
      <c r="PWG61" s="368"/>
      <c r="PWH61" s="897"/>
      <c r="PWI61" s="93"/>
      <c r="PWJ61" s="309"/>
      <c r="PWK61" s="93"/>
      <c r="PWL61" s="93"/>
      <c r="PWM61" s="93"/>
      <c r="PWN61" s="93"/>
      <c r="PWO61" s="1172"/>
      <c r="PWP61" s="4"/>
      <c r="PWQ61" s="368"/>
      <c r="PWR61" s="897"/>
      <c r="PWS61" s="93"/>
      <c r="PWT61" s="309"/>
      <c r="PWU61" s="93"/>
      <c r="PWV61" s="93"/>
      <c r="PWW61" s="93"/>
      <c r="PWX61" s="93"/>
      <c r="PWY61" s="1172"/>
      <c r="PWZ61" s="4"/>
      <c r="PXA61" s="368"/>
      <c r="PXB61" s="897"/>
      <c r="PXC61" s="93"/>
      <c r="PXD61" s="309"/>
      <c r="PXE61" s="93"/>
      <c r="PXF61" s="93"/>
      <c r="PXG61" s="93"/>
      <c r="PXH61" s="93"/>
      <c r="PXI61" s="1172"/>
      <c r="PXJ61" s="4"/>
      <c r="PXK61" s="368"/>
      <c r="PXL61" s="897"/>
      <c r="PXM61" s="93"/>
      <c r="PXN61" s="309"/>
      <c r="PXO61" s="93"/>
      <c r="PXP61" s="93"/>
      <c r="PXQ61" s="93"/>
      <c r="PXR61" s="93"/>
      <c r="PXS61" s="1172"/>
      <c r="PXT61" s="4"/>
      <c r="PXU61" s="368"/>
      <c r="PXV61" s="897"/>
      <c r="PXW61" s="93"/>
      <c r="PXX61" s="309"/>
      <c r="PXY61" s="93"/>
      <c r="PXZ61" s="93"/>
      <c r="PYA61" s="93"/>
      <c r="PYB61" s="93"/>
      <c r="PYC61" s="1172"/>
      <c r="PYD61" s="4"/>
      <c r="PYE61" s="368"/>
      <c r="PYF61" s="897"/>
      <c r="PYG61" s="93"/>
      <c r="PYH61" s="309"/>
      <c r="PYI61" s="93"/>
      <c r="PYJ61" s="93"/>
      <c r="PYK61" s="93"/>
      <c r="PYL61" s="93"/>
      <c r="PYM61" s="1172"/>
      <c r="PYN61" s="4"/>
      <c r="PYO61" s="368"/>
      <c r="PYP61" s="897"/>
      <c r="PYQ61" s="93"/>
      <c r="PYR61" s="309"/>
      <c r="PYS61" s="93"/>
      <c r="PYT61" s="93"/>
      <c r="PYU61" s="93"/>
      <c r="PYV61" s="93"/>
      <c r="PYW61" s="1172"/>
      <c r="PYX61" s="4"/>
      <c r="PYY61" s="368"/>
      <c r="PYZ61" s="897"/>
      <c r="PZA61" s="93"/>
      <c r="PZB61" s="309"/>
      <c r="PZC61" s="93"/>
      <c r="PZD61" s="93"/>
      <c r="PZE61" s="93"/>
      <c r="PZF61" s="93"/>
      <c r="PZG61" s="1172"/>
      <c r="PZH61" s="4"/>
      <c r="PZI61" s="368"/>
      <c r="PZJ61" s="897"/>
      <c r="PZK61" s="93"/>
      <c r="PZL61" s="309"/>
      <c r="PZM61" s="93"/>
      <c r="PZN61" s="93"/>
      <c r="PZO61" s="93"/>
      <c r="PZP61" s="93"/>
      <c r="PZQ61" s="1172"/>
      <c r="PZR61" s="4"/>
      <c r="PZS61" s="368"/>
      <c r="PZT61" s="897"/>
      <c r="PZU61" s="93"/>
      <c r="PZV61" s="309"/>
      <c r="PZW61" s="93"/>
      <c r="PZX61" s="93"/>
      <c r="PZY61" s="93"/>
      <c r="PZZ61" s="93"/>
      <c r="QAA61" s="1172"/>
      <c r="QAB61" s="4"/>
      <c r="QAC61" s="368"/>
      <c r="QAD61" s="897"/>
      <c r="QAE61" s="93"/>
      <c r="QAF61" s="309"/>
      <c r="QAG61" s="93"/>
      <c r="QAH61" s="93"/>
      <c r="QAI61" s="93"/>
      <c r="QAJ61" s="93"/>
      <c r="QAK61" s="1172"/>
      <c r="QAL61" s="4"/>
      <c r="QAM61" s="368"/>
      <c r="QAN61" s="897"/>
      <c r="QAO61" s="93"/>
      <c r="QAP61" s="309"/>
      <c r="QAQ61" s="93"/>
      <c r="QAR61" s="93"/>
      <c r="QAS61" s="93"/>
      <c r="QAT61" s="93"/>
      <c r="QAU61" s="1172"/>
      <c r="QAV61" s="4"/>
      <c r="QAW61" s="368"/>
      <c r="QAX61" s="897"/>
      <c r="QAY61" s="93"/>
      <c r="QAZ61" s="309"/>
      <c r="QBA61" s="93"/>
      <c r="QBB61" s="93"/>
      <c r="QBC61" s="93"/>
      <c r="QBD61" s="93"/>
      <c r="QBE61" s="1172"/>
      <c r="QBF61" s="4"/>
      <c r="QBG61" s="368"/>
      <c r="QBH61" s="897"/>
      <c r="QBI61" s="93"/>
      <c r="QBJ61" s="309"/>
      <c r="QBK61" s="93"/>
      <c r="QBL61" s="93"/>
      <c r="QBM61" s="93"/>
      <c r="QBN61" s="93"/>
      <c r="QBO61" s="1172"/>
      <c r="QBP61" s="4"/>
      <c r="QBQ61" s="368"/>
      <c r="QBR61" s="897"/>
      <c r="QBS61" s="93"/>
      <c r="QBT61" s="309"/>
      <c r="QBU61" s="93"/>
      <c r="QBV61" s="93"/>
      <c r="QBW61" s="93"/>
      <c r="QBX61" s="93"/>
      <c r="QBY61" s="1172"/>
      <c r="QBZ61" s="4"/>
      <c r="QCA61" s="368"/>
      <c r="QCB61" s="897"/>
      <c r="QCC61" s="93"/>
      <c r="QCD61" s="309"/>
      <c r="QCE61" s="93"/>
      <c r="QCF61" s="93"/>
      <c r="QCG61" s="93"/>
      <c r="QCH61" s="93"/>
      <c r="QCI61" s="1172"/>
      <c r="QCJ61" s="4"/>
      <c r="QCK61" s="368"/>
      <c r="QCL61" s="897"/>
      <c r="QCM61" s="93"/>
      <c r="QCN61" s="309"/>
      <c r="QCO61" s="93"/>
      <c r="QCP61" s="93"/>
      <c r="QCQ61" s="93"/>
      <c r="QCR61" s="93"/>
      <c r="QCS61" s="1172"/>
      <c r="QCT61" s="4"/>
      <c r="QCU61" s="368"/>
      <c r="QCV61" s="897"/>
      <c r="QCW61" s="93"/>
      <c r="QCX61" s="309"/>
      <c r="QCY61" s="93"/>
      <c r="QCZ61" s="93"/>
      <c r="QDA61" s="93"/>
      <c r="QDB61" s="93"/>
      <c r="QDC61" s="1172"/>
      <c r="QDD61" s="4"/>
      <c r="QDE61" s="368"/>
      <c r="QDF61" s="897"/>
      <c r="QDG61" s="93"/>
      <c r="QDH61" s="309"/>
      <c r="QDI61" s="93"/>
      <c r="QDJ61" s="93"/>
      <c r="QDK61" s="93"/>
      <c r="QDL61" s="93"/>
      <c r="QDM61" s="1172"/>
      <c r="QDN61" s="4"/>
      <c r="QDO61" s="368"/>
      <c r="QDP61" s="897"/>
      <c r="QDQ61" s="93"/>
      <c r="QDR61" s="309"/>
      <c r="QDS61" s="93"/>
      <c r="QDT61" s="93"/>
      <c r="QDU61" s="93"/>
      <c r="QDV61" s="93"/>
      <c r="QDW61" s="1172"/>
      <c r="QDX61" s="4"/>
      <c r="QDY61" s="368"/>
      <c r="QDZ61" s="897"/>
      <c r="QEA61" s="93"/>
      <c r="QEB61" s="309"/>
      <c r="QEC61" s="93"/>
      <c r="QED61" s="93"/>
      <c r="QEE61" s="93"/>
      <c r="QEF61" s="93"/>
      <c r="QEG61" s="1172"/>
      <c r="QEH61" s="4"/>
      <c r="QEI61" s="368"/>
      <c r="QEJ61" s="897"/>
      <c r="QEK61" s="93"/>
      <c r="QEL61" s="309"/>
      <c r="QEM61" s="93"/>
      <c r="QEN61" s="93"/>
      <c r="QEO61" s="93"/>
      <c r="QEP61" s="93"/>
      <c r="QEQ61" s="1172"/>
      <c r="QER61" s="4"/>
      <c r="QES61" s="368"/>
      <c r="QET61" s="897"/>
      <c r="QEU61" s="93"/>
      <c r="QEV61" s="309"/>
      <c r="QEW61" s="93"/>
      <c r="QEX61" s="93"/>
      <c r="QEY61" s="93"/>
      <c r="QEZ61" s="93"/>
      <c r="QFA61" s="1172"/>
      <c r="QFB61" s="4"/>
      <c r="QFC61" s="368"/>
      <c r="QFD61" s="897"/>
      <c r="QFE61" s="93"/>
      <c r="QFF61" s="309"/>
      <c r="QFG61" s="93"/>
      <c r="QFH61" s="93"/>
      <c r="QFI61" s="93"/>
      <c r="QFJ61" s="93"/>
      <c r="QFK61" s="1172"/>
      <c r="QFL61" s="4"/>
      <c r="QFM61" s="368"/>
      <c r="QFN61" s="897"/>
      <c r="QFO61" s="93"/>
      <c r="QFP61" s="309"/>
      <c r="QFQ61" s="93"/>
      <c r="QFR61" s="93"/>
      <c r="QFS61" s="93"/>
      <c r="QFT61" s="93"/>
      <c r="QFU61" s="1172"/>
      <c r="QFV61" s="4"/>
      <c r="QFW61" s="368"/>
      <c r="QFX61" s="897"/>
      <c r="QFY61" s="93"/>
      <c r="QFZ61" s="309"/>
      <c r="QGA61" s="93"/>
      <c r="QGB61" s="93"/>
      <c r="QGC61" s="93"/>
      <c r="QGD61" s="93"/>
      <c r="QGE61" s="1172"/>
      <c r="QGF61" s="4"/>
      <c r="QGG61" s="368"/>
      <c r="QGH61" s="897"/>
      <c r="QGI61" s="93"/>
      <c r="QGJ61" s="309"/>
      <c r="QGK61" s="93"/>
      <c r="QGL61" s="93"/>
      <c r="QGM61" s="93"/>
      <c r="QGN61" s="93"/>
      <c r="QGO61" s="1172"/>
      <c r="QGP61" s="4"/>
      <c r="QGQ61" s="368"/>
      <c r="QGR61" s="897"/>
      <c r="QGS61" s="93"/>
      <c r="QGT61" s="309"/>
      <c r="QGU61" s="93"/>
      <c r="QGV61" s="93"/>
      <c r="QGW61" s="93"/>
      <c r="QGX61" s="93"/>
      <c r="QGY61" s="1172"/>
      <c r="QGZ61" s="4"/>
      <c r="QHA61" s="368"/>
      <c r="QHB61" s="897"/>
      <c r="QHC61" s="93"/>
      <c r="QHD61" s="309"/>
      <c r="QHE61" s="93"/>
      <c r="QHF61" s="93"/>
      <c r="QHG61" s="93"/>
      <c r="QHH61" s="93"/>
      <c r="QHI61" s="1172"/>
      <c r="QHJ61" s="4"/>
      <c r="QHK61" s="368"/>
      <c r="QHL61" s="897"/>
      <c r="QHM61" s="93"/>
      <c r="QHN61" s="309"/>
      <c r="QHO61" s="93"/>
      <c r="QHP61" s="93"/>
      <c r="QHQ61" s="93"/>
      <c r="QHR61" s="93"/>
      <c r="QHS61" s="1172"/>
      <c r="QHT61" s="4"/>
      <c r="QHU61" s="368"/>
      <c r="QHV61" s="897"/>
      <c r="QHW61" s="93"/>
      <c r="QHX61" s="309"/>
      <c r="QHY61" s="93"/>
      <c r="QHZ61" s="93"/>
      <c r="QIA61" s="93"/>
      <c r="QIB61" s="93"/>
      <c r="QIC61" s="1172"/>
      <c r="QID61" s="4"/>
      <c r="QIE61" s="368"/>
      <c r="QIF61" s="897"/>
      <c r="QIG61" s="93"/>
      <c r="QIH61" s="309"/>
      <c r="QII61" s="93"/>
      <c r="QIJ61" s="93"/>
      <c r="QIK61" s="93"/>
      <c r="QIL61" s="93"/>
      <c r="QIM61" s="1172"/>
      <c r="QIN61" s="4"/>
      <c r="QIO61" s="368"/>
      <c r="QIP61" s="897"/>
      <c r="QIQ61" s="93"/>
      <c r="QIR61" s="309"/>
      <c r="QIS61" s="93"/>
      <c r="QIT61" s="93"/>
      <c r="QIU61" s="93"/>
      <c r="QIV61" s="93"/>
      <c r="QIW61" s="1172"/>
      <c r="QIX61" s="4"/>
      <c r="QIY61" s="368"/>
      <c r="QIZ61" s="897"/>
      <c r="QJA61" s="93"/>
      <c r="QJB61" s="309"/>
      <c r="QJC61" s="93"/>
      <c r="QJD61" s="93"/>
      <c r="QJE61" s="93"/>
      <c r="QJF61" s="93"/>
      <c r="QJG61" s="1172"/>
      <c r="QJH61" s="4"/>
      <c r="QJI61" s="368"/>
      <c r="QJJ61" s="897"/>
      <c r="QJK61" s="93"/>
      <c r="QJL61" s="309"/>
      <c r="QJM61" s="93"/>
      <c r="QJN61" s="93"/>
      <c r="QJO61" s="93"/>
      <c r="QJP61" s="93"/>
      <c r="QJQ61" s="1172"/>
      <c r="QJR61" s="4"/>
      <c r="QJS61" s="368"/>
      <c r="QJT61" s="897"/>
      <c r="QJU61" s="93"/>
      <c r="QJV61" s="309"/>
      <c r="QJW61" s="93"/>
      <c r="QJX61" s="93"/>
      <c r="QJY61" s="93"/>
      <c r="QJZ61" s="93"/>
      <c r="QKA61" s="1172"/>
      <c r="QKB61" s="4"/>
      <c r="QKC61" s="368"/>
      <c r="QKD61" s="897"/>
      <c r="QKE61" s="93"/>
      <c r="QKF61" s="309"/>
      <c r="QKG61" s="93"/>
      <c r="QKH61" s="93"/>
      <c r="QKI61" s="93"/>
      <c r="QKJ61" s="93"/>
      <c r="QKK61" s="1172"/>
      <c r="QKL61" s="4"/>
      <c r="QKM61" s="368"/>
      <c r="QKN61" s="897"/>
      <c r="QKO61" s="93"/>
      <c r="QKP61" s="309"/>
      <c r="QKQ61" s="93"/>
      <c r="QKR61" s="93"/>
      <c r="QKS61" s="93"/>
      <c r="QKT61" s="93"/>
      <c r="QKU61" s="1172"/>
      <c r="QKV61" s="4"/>
      <c r="QKW61" s="368"/>
      <c r="QKX61" s="897"/>
      <c r="QKY61" s="93"/>
      <c r="QKZ61" s="309"/>
      <c r="QLA61" s="93"/>
      <c r="QLB61" s="93"/>
      <c r="QLC61" s="93"/>
      <c r="QLD61" s="93"/>
      <c r="QLE61" s="1172"/>
      <c r="QLF61" s="4"/>
      <c r="QLG61" s="368"/>
      <c r="QLH61" s="897"/>
      <c r="QLI61" s="93"/>
      <c r="QLJ61" s="309"/>
      <c r="QLK61" s="93"/>
      <c r="QLL61" s="93"/>
      <c r="QLM61" s="93"/>
      <c r="QLN61" s="93"/>
      <c r="QLO61" s="1172"/>
      <c r="QLP61" s="4"/>
      <c r="QLQ61" s="368"/>
      <c r="QLR61" s="897"/>
      <c r="QLS61" s="93"/>
      <c r="QLT61" s="309"/>
      <c r="QLU61" s="93"/>
      <c r="QLV61" s="93"/>
      <c r="QLW61" s="93"/>
      <c r="QLX61" s="93"/>
      <c r="QLY61" s="1172"/>
      <c r="QLZ61" s="4"/>
      <c r="QMA61" s="368"/>
      <c r="QMB61" s="897"/>
      <c r="QMC61" s="93"/>
      <c r="QMD61" s="309"/>
      <c r="QME61" s="93"/>
      <c r="QMF61" s="93"/>
      <c r="QMG61" s="93"/>
      <c r="QMH61" s="93"/>
      <c r="QMI61" s="1172"/>
      <c r="QMJ61" s="4"/>
      <c r="QMK61" s="368"/>
      <c r="QML61" s="897"/>
      <c r="QMM61" s="93"/>
      <c r="QMN61" s="309"/>
      <c r="QMO61" s="93"/>
      <c r="QMP61" s="93"/>
      <c r="QMQ61" s="93"/>
      <c r="QMR61" s="93"/>
      <c r="QMS61" s="1172"/>
      <c r="QMT61" s="4"/>
      <c r="QMU61" s="368"/>
      <c r="QMV61" s="897"/>
      <c r="QMW61" s="93"/>
      <c r="QMX61" s="309"/>
      <c r="QMY61" s="93"/>
      <c r="QMZ61" s="93"/>
      <c r="QNA61" s="93"/>
      <c r="QNB61" s="93"/>
      <c r="QNC61" s="1172"/>
      <c r="QND61" s="4"/>
      <c r="QNE61" s="368"/>
      <c r="QNF61" s="897"/>
      <c r="QNG61" s="93"/>
      <c r="QNH61" s="309"/>
      <c r="QNI61" s="93"/>
      <c r="QNJ61" s="93"/>
      <c r="QNK61" s="93"/>
      <c r="QNL61" s="93"/>
      <c r="QNM61" s="1172"/>
      <c r="QNN61" s="4"/>
      <c r="QNO61" s="368"/>
      <c r="QNP61" s="897"/>
      <c r="QNQ61" s="93"/>
      <c r="QNR61" s="309"/>
      <c r="QNS61" s="93"/>
      <c r="QNT61" s="93"/>
      <c r="QNU61" s="93"/>
      <c r="QNV61" s="93"/>
      <c r="QNW61" s="1172"/>
      <c r="QNX61" s="4"/>
      <c r="QNY61" s="368"/>
      <c r="QNZ61" s="897"/>
      <c r="QOA61" s="93"/>
      <c r="QOB61" s="309"/>
      <c r="QOC61" s="93"/>
      <c r="QOD61" s="93"/>
      <c r="QOE61" s="93"/>
      <c r="QOF61" s="93"/>
      <c r="QOG61" s="1172"/>
      <c r="QOH61" s="4"/>
      <c r="QOI61" s="368"/>
      <c r="QOJ61" s="897"/>
      <c r="QOK61" s="93"/>
      <c r="QOL61" s="309"/>
      <c r="QOM61" s="93"/>
      <c r="QON61" s="93"/>
      <c r="QOO61" s="93"/>
      <c r="QOP61" s="93"/>
      <c r="QOQ61" s="1172"/>
      <c r="QOR61" s="4"/>
      <c r="QOS61" s="368"/>
      <c r="QOT61" s="897"/>
      <c r="QOU61" s="93"/>
      <c r="QOV61" s="309"/>
      <c r="QOW61" s="93"/>
      <c r="QOX61" s="93"/>
      <c r="QOY61" s="93"/>
      <c r="QOZ61" s="93"/>
      <c r="QPA61" s="1172"/>
      <c r="QPB61" s="4"/>
      <c r="QPC61" s="368"/>
      <c r="QPD61" s="897"/>
      <c r="QPE61" s="93"/>
      <c r="QPF61" s="309"/>
      <c r="QPG61" s="93"/>
      <c r="QPH61" s="93"/>
      <c r="QPI61" s="93"/>
      <c r="QPJ61" s="93"/>
      <c r="QPK61" s="1172"/>
      <c r="QPL61" s="4"/>
      <c r="QPM61" s="368"/>
      <c r="QPN61" s="897"/>
      <c r="QPO61" s="93"/>
      <c r="QPP61" s="309"/>
      <c r="QPQ61" s="93"/>
      <c r="QPR61" s="93"/>
      <c r="QPS61" s="93"/>
      <c r="QPT61" s="93"/>
      <c r="QPU61" s="1172"/>
      <c r="QPV61" s="4"/>
      <c r="QPW61" s="368"/>
      <c r="QPX61" s="897"/>
      <c r="QPY61" s="93"/>
      <c r="QPZ61" s="309"/>
      <c r="QQA61" s="93"/>
      <c r="QQB61" s="93"/>
      <c r="QQC61" s="93"/>
      <c r="QQD61" s="93"/>
      <c r="QQE61" s="1172"/>
      <c r="QQF61" s="4"/>
      <c r="QQG61" s="368"/>
      <c r="QQH61" s="897"/>
      <c r="QQI61" s="93"/>
      <c r="QQJ61" s="309"/>
      <c r="QQK61" s="93"/>
      <c r="QQL61" s="93"/>
      <c r="QQM61" s="93"/>
      <c r="QQN61" s="93"/>
      <c r="QQO61" s="1172"/>
      <c r="QQP61" s="4"/>
      <c r="QQQ61" s="368"/>
      <c r="QQR61" s="897"/>
      <c r="QQS61" s="93"/>
      <c r="QQT61" s="309"/>
      <c r="QQU61" s="93"/>
      <c r="QQV61" s="93"/>
      <c r="QQW61" s="93"/>
      <c r="QQX61" s="93"/>
      <c r="QQY61" s="1172"/>
      <c r="QQZ61" s="4"/>
      <c r="QRA61" s="368"/>
      <c r="QRB61" s="897"/>
      <c r="QRC61" s="93"/>
      <c r="QRD61" s="309"/>
      <c r="QRE61" s="93"/>
      <c r="QRF61" s="93"/>
      <c r="QRG61" s="93"/>
      <c r="QRH61" s="93"/>
      <c r="QRI61" s="1172"/>
      <c r="QRJ61" s="4"/>
      <c r="QRK61" s="368"/>
      <c r="QRL61" s="897"/>
      <c r="QRM61" s="93"/>
      <c r="QRN61" s="309"/>
      <c r="QRO61" s="93"/>
      <c r="QRP61" s="93"/>
      <c r="QRQ61" s="93"/>
      <c r="QRR61" s="93"/>
      <c r="QRS61" s="1172"/>
      <c r="QRT61" s="4"/>
      <c r="QRU61" s="368"/>
      <c r="QRV61" s="897"/>
      <c r="QRW61" s="93"/>
      <c r="QRX61" s="309"/>
      <c r="QRY61" s="93"/>
      <c r="QRZ61" s="93"/>
      <c r="QSA61" s="93"/>
      <c r="QSB61" s="93"/>
      <c r="QSC61" s="1172"/>
      <c r="QSD61" s="4"/>
      <c r="QSE61" s="368"/>
      <c r="QSF61" s="897"/>
      <c r="QSG61" s="93"/>
      <c r="QSH61" s="309"/>
      <c r="QSI61" s="93"/>
      <c r="QSJ61" s="93"/>
      <c r="QSK61" s="93"/>
      <c r="QSL61" s="93"/>
      <c r="QSM61" s="1172"/>
      <c r="QSN61" s="4"/>
      <c r="QSO61" s="368"/>
      <c r="QSP61" s="897"/>
      <c r="QSQ61" s="93"/>
      <c r="QSR61" s="309"/>
      <c r="QSS61" s="93"/>
      <c r="QST61" s="93"/>
      <c r="QSU61" s="93"/>
      <c r="QSV61" s="93"/>
      <c r="QSW61" s="1172"/>
      <c r="QSX61" s="4"/>
      <c r="QSY61" s="368"/>
      <c r="QSZ61" s="897"/>
      <c r="QTA61" s="93"/>
      <c r="QTB61" s="309"/>
      <c r="QTC61" s="93"/>
      <c r="QTD61" s="93"/>
      <c r="QTE61" s="93"/>
      <c r="QTF61" s="93"/>
      <c r="QTG61" s="1172"/>
      <c r="QTH61" s="4"/>
      <c r="QTI61" s="368"/>
      <c r="QTJ61" s="897"/>
      <c r="QTK61" s="93"/>
      <c r="QTL61" s="309"/>
      <c r="QTM61" s="93"/>
      <c r="QTN61" s="93"/>
      <c r="QTO61" s="93"/>
      <c r="QTP61" s="93"/>
      <c r="QTQ61" s="1172"/>
      <c r="QTR61" s="4"/>
      <c r="QTS61" s="368"/>
      <c r="QTT61" s="897"/>
      <c r="QTU61" s="93"/>
      <c r="QTV61" s="309"/>
      <c r="QTW61" s="93"/>
      <c r="QTX61" s="93"/>
      <c r="QTY61" s="93"/>
      <c r="QTZ61" s="93"/>
      <c r="QUA61" s="1172"/>
      <c r="QUB61" s="4"/>
      <c r="QUC61" s="368"/>
      <c r="QUD61" s="897"/>
      <c r="QUE61" s="93"/>
      <c r="QUF61" s="309"/>
      <c r="QUG61" s="93"/>
      <c r="QUH61" s="93"/>
      <c r="QUI61" s="93"/>
      <c r="QUJ61" s="93"/>
      <c r="QUK61" s="1172"/>
      <c r="QUL61" s="4"/>
      <c r="QUM61" s="368"/>
      <c r="QUN61" s="897"/>
      <c r="QUO61" s="93"/>
      <c r="QUP61" s="309"/>
      <c r="QUQ61" s="93"/>
      <c r="QUR61" s="93"/>
      <c r="QUS61" s="93"/>
      <c r="QUT61" s="93"/>
      <c r="QUU61" s="1172"/>
      <c r="QUV61" s="4"/>
      <c r="QUW61" s="368"/>
      <c r="QUX61" s="897"/>
      <c r="QUY61" s="93"/>
      <c r="QUZ61" s="309"/>
      <c r="QVA61" s="93"/>
      <c r="QVB61" s="93"/>
      <c r="QVC61" s="93"/>
      <c r="QVD61" s="93"/>
      <c r="QVE61" s="1172"/>
      <c r="QVF61" s="4"/>
      <c r="QVG61" s="368"/>
      <c r="QVH61" s="897"/>
      <c r="QVI61" s="93"/>
      <c r="QVJ61" s="309"/>
      <c r="QVK61" s="93"/>
      <c r="QVL61" s="93"/>
      <c r="QVM61" s="93"/>
      <c r="QVN61" s="93"/>
      <c r="QVO61" s="1172"/>
      <c r="QVP61" s="4"/>
      <c r="QVQ61" s="368"/>
      <c r="QVR61" s="897"/>
      <c r="QVS61" s="93"/>
      <c r="QVT61" s="309"/>
      <c r="QVU61" s="93"/>
      <c r="QVV61" s="93"/>
      <c r="QVW61" s="93"/>
      <c r="QVX61" s="93"/>
      <c r="QVY61" s="1172"/>
      <c r="QVZ61" s="4"/>
      <c r="QWA61" s="368"/>
      <c r="QWB61" s="897"/>
      <c r="QWC61" s="93"/>
      <c r="QWD61" s="309"/>
      <c r="QWE61" s="93"/>
      <c r="QWF61" s="93"/>
      <c r="QWG61" s="93"/>
      <c r="QWH61" s="93"/>
      <c r="QWI61" s="1172"/>
      <c r="QWJ61" s="4"/>
      <c r="QWK61" s="368"/>
      <c r="QWL61" s="897"/>
      <c r="QWM61" s="93"/>
      <c r="QWN61" s="309"/>
      <c r="QWO61" s="93"/>
      <c r="QWP61" s="93"/>
      <c r="QWQ61" s="93"/>
      <c r="QWR61" s="93"/>
      <c r="QWS61" s="1172"/>
      <c r="QWT61" s="4"/>
      <c r="QWU61" s="368"/>
      <c r="QWV61" s="897"/>
      <c r="QWW61" s="93"/>
      <c r="QWX61" s="309"/>
      <c r="QWY61" s="93"/>
      <c r="QWZ61" s="93"/>
      <c r="QXA61" s="93"/>
      <c r="QXB61" s="93"/>
      <c r="QXC61" s="1172"/>
      <c r="QXD61" s="4"/>
      <c r="QXE61" s="368"/>
      <c r="QXF61" s="897"/>
      <c r="QXG61" s="93"/>
      <c r="QXH61" s="309"/>
      <c r="QXI61" s="93"/>
      <c r="QXJ61" s="93"/>
      <c r="QXK61" s="93"/>
      <c r="QXL61" s="93"/>
      <c r="QXM61" s="1172"/>
      <c r="QXN61" s="4"/>
      <c r="QXO61" s="368"/>
      <c r="QXP61" s="897"/>
      <c r="QXQ61" s="93"/>
      <c r="QXR61" s="309"/>
      <c r="QXS61" s="93"/>
      <c r="QXT61" s="93"/>
      <c r="QXU61" s="93"/>
      <c r="QXV61" s="93"/>
      <c r="QXW61" s="1172"/>
      <c r="QXX61" s="4"/>
      <c r="QXY61" s="368"/>
      <c r="QXZ61" s="897"/>
      <c r="QYA61" s="93"/>
      <c r="QYB61" s="309"/>
      <c r="QYC61" s="93"/>
      <c r="QYD61" s="93"/>
      <c r="QYE61" s="93"/>
      <c r="QYF61" s="93"/>
      <c r="QYG61" s="1172"/>
      <c r="QYH61" s="4"/>
      <c r="QYI61" s="368"/>
      <c r="QYJ61" s="897"/>
      <c r="QYK61" s="93"/>
      <c r="QYL61" s="309"/>
      <c r="QYM61" s="93"/>
      <c r="QYN61" s="93"/>
      <c r="QYO61" s="93"/>
      <c r="QYP61" s="93"/>
      <c r="QYQ61" s="1172"/>
      <c r="QYR61" s="4"/>
      <c r="QYS61" s="368"/>
      <c r="QYT61" s="897"/>
      <c r="QYU61" s="93"/>
      <c r="QYV61" s="309"/>
      <c r="QYW61" s="93"/>
      <c r="QYX61" s="93"/>
      <c r="QYY61" s="93"/>
      <c r="QYZ61" s="93"/>
      <c r="QZA61" s="1172"/>
      <c r="QZB61" s="4"/>
      <c r="QZC61" s="368"/>
      <c r="QZD61" s="897"/>
      <c r="QZE61" s="93"/>
      <c r="QZF61" s="309"/>
      <c r="QZG61" s="93"/>
      <c r="QZH61" s="93"/>
      <c r="QZI61" s="93"/>
      <c r="QZJ61" s="93"/>
      <c r="QZK61" s="1172"/>
      <c r="QZL61" s="4"/>
      <c r="QZM61" s="368"/>
      <c r="QZN61" s="897"/>
      <c r="QZO61" s="93"/>
      <c r="QZP61" s="309"/>
      <c r="QZQ61" s="93"/>
      <c r="QZR61" s="93"/>
      <c r="QZS61" s="93"/>
      <c r="QZT61" s="93"/>
      <c r="QZU61" s="1172"/>
      <c r="QZV61" s="4"/>
      <c r="QZW61" s="368"/>
      <c r="QZX61" s="897"/>
      <c r="QZY61" s="93"/>
      <c r="QZZ61" s="309"/>
      <c r="RAA61" s="93"/>
      <c r="RAB61" s="93"/>
      <c r="RAC61" s="93"/>
      <c r="RAD61" s="93"/>
      <c r="RAE61" s="1172"/>
      <c r="RAF61" s="4"/>
      <c r="RAG61" s="368"/>
      <c r="RAH61" s="897"/>
      <c r="RAI61" s="93"/>
      <c r="RAJ61" s="309"/>
      <c r="RAK61" s="93"/>
      <c r="RAL61" s="93"/>
      <c r="RAM61" s="93"/>
      <c r="RAN61" s="93"/>
      <c r="RAO61" s="1172"/>
      <c r="RAP61" s="4"/>
      <c r="RAQ61" s="368"/>
      <c r="RAR61" s="897"/>
      <c r="RAS61" s="93"/>
      <c r="RAT61" s="309"/>
      <c r="RAU61" s="93"/>
      <c r="RAV61" s="93"/>
      <c r="RAW61" s="93"/>
      <c r="RAX61" s="93"/>
      <c r="RAY61" s="1172"/>
      <c r="RAZ61" s="4"/>
      <c r="RBA61" s="368"/>
      <c r="RBB61" s="897"/>
      <c r="RBC61" s="93"/>
      <c r="RBD61" s="309"/>
      <c r="RBE61" s="93"/>
      <c r="RBF61" s="93"/>
      <c r="RBG61" s="93"/>
      <c r="RBH61" s="93"/>
      <c r="RBI61" s="1172"/>
      <c r="RBJ61" s="4"/>
      <c r="RBK61" s="368"/>
      <c r="RBL61" s="897"/>
      <c r="RBM61" s="93"/>
      <c r="RBN61" s="309"/>
      <c r="RBO61" s="93"/>
      <c r="RBP61" s="93"/>
      <c r="RBQ61" s="93"/>
      <c r="RBR61" s="93"/>
      <c r="RBS61" s="1172"/>
      <c r="RBT61" s="4"/>
      <c r="RBU61" s="368"/>
      <c r="RBV61" s="897"/>
      <c r="RBW61" s="93"/>
      <c r="RBX61" s="309"/>
      <c r="RBY61" s="93"/>
      <c r="RBZ61" s="93"/>
      <c r="RCA61" s="93"/>
      <c r="RCB61" s="93"/>
      <c r="RCC61" s="1172"/>
      <c r="RCD61" s="4"/>
      <c r="RCE61" s="368"/>
      <c r="RCF61" s="897"/>
      <c r="RCG61" s="93"/>
      <c r="RCH61" s="309"/>
      <c r="RCI61" s="93"/>
      <c r="RCJ61" s="93"/>
      <c r="RCK61" s="93"/>
      <c r="RCL61" s="93"/>
      <c r="RCM61" s="1172"/>
      <c r="RCN61" s="4"/>
      <c r="RCO61" s="368"/>
      <c r="RCP61" s="897"/>
      <c r="RCQ61" s="93"/>
      <c r="RCR61" s="309"/>
      <c r="RCS61" s="93"/>
      <c r="RCT61" s="93"/>
      <c r="RCU61" s="93"/>
      <c r="RCV61" s="93"/>
      <c r="RCW61" s="1172"/>
      <c r="RCX61" s="4"/>
      <c r="RCY61" s="368"/>
      <c r="RCZ61" s="897"/>
      <c r="RDA61" s="93"/>
      <c r="RDB61" s="309"/>
      <c r="RDC61" s="93"/>
      <c r="RDD61" s="93"/>
      <c r="RDE61" s="93"/>
      <c r="RDF61" s="93"/>
      <c r="RDG61" s="1172"/>
      <c r="RDH61" s="4"/>
      <c r="RDI61" s="368"/>
      <c r="RDJ61" s="897"/>
      <c r="RDK61" s="93"/>
      <c r="RDL61" s="309"/>
      <c r="RDM61" s="93"/>
      <c r="RDN61" s="93"/>
      <c r="RDO61" s="93"/>
      <c r="RDP61" s="93"/>
      <c r="RDQ61" s="1172"/>
      <c r="RDR61" s="4"/>
      <c r="RDS61" s="368"/>
      <c r="RDT61" s="897"/>
      <c r="RDU61" s="93"/>
      <c r="RDV61" s="309"/>
      <c r="RDW61" s="93"/>
      <c r="RDX61" s="93"/>
      <c r="RDY61" s="93"/>
      <c r="RDZ61" s="93"/>
      <c r="REA61" s="1172"/>
      <c r="REB61" s="4"/>
      <c r="REC61" s="368"/>
      <c r="RED61" s="897"/>
      <c r="REE61" s="93"/>
      <c r="REF61" s="309"/>
      <c r="REG61" s="93"/>
      <c r="REH61" s="93"/>
      <c r="REI61" s="93"/>
      <c r="REJ61" s="93"/>
      <c r="REK61" s="1172"/>
      <c r="REL61" s="4"/>
      <c r="REM61" s="368"/>
      <c r="REN61" s="897"/>
      <c r="REO61" s="93"/>
      <c r="REP61" s="309"/>
      <c r="REQ61" s="93"/>
      <c r="RER61" s="93"/>
      <c r="RES61" s="93"/>
      <c r="RET61" s="93"/>
      <c r="REU61" s="1172"/>
      <c r="REV61" s="4"/>
      <c r="REW61" s="368"/>
      <c r="REX61" s="897"/>
      <c r="REY61" s="93"/>
      <c r="REZ61" s="309"/>
      <c r="RFA61" s="93"/>
      <c r="RFB61" s="93"/>
      <c r="RFC61" s="93"/>
      <c r="RFD61" s="93"/>
      <c r="RFE61" s="1172"/>
      <c r="RFF61" s="4"/>
      <c r="RFG61" s="368"/>
      <c r="RFH61" s="897"/>
      <c r="RFI61" s="93"/>
      <c r="RFJ61" s="309"/>
      <c r="RFK61" s="93"/>
      <c r="RFL61" s="93"/>
      <c r="RFM61" s="93"/>
      <c r="RFN61" s="93"/>
      <c r="RFO61" s="1172"/>
      <c r="RFP61" s="4"/>
      <c r="RFQ61" s="368"/>
      <c r="RFR61" s="897"/>
      <c r="RFS61" s="93"/>
      <c r="RFT61" s="309"/>
      <c r="RFU61" s="93"/>
      <c r="RFV61" s="93"/>
      <c r="RFW61" s="93"/>
      <c r="RFX61" s="93"/>
      <c r="RFY61" s="1172"/>
      <c r="RFZ61" s="4"/>
      <c r="RGA61" s="368"/>
      <c r="RGB61" s="897"/>
      <c r="RGC61" s="93"/>
      <c r="RGD61" s="309"/>
      <c r="RGE61" s="93"/>
      <c r="RGF61" s="93"/>
      <c r="RGG61" s="93"/>
      <c r="RGH61" s="93"/>
      <c r="RGI61" s="1172"/>
      <c r="RGJ61" s="4"/>
      <c r="RGK61" s="368"/>
      <c r="RGL61" s="897"/>
      <c r="RGM61" s="93"/>
      <c r="RGN61" s="309"/>
      <c r="RGO61" s="93"/>
      <c r="RGP61" s="93"/>
      <c r="RGQ61" s="93"/>
      <c r="RGR61" s="93"/>
      <c r="RGS61" s="1172"/>
      <c r="RGT61" s="4"/>
      <c r="RGU61" s="368"/>
      <c r="RGV61" s="897"/>
      <c r="RGW61" s="93"/>
      <c r="RGX61" s="309"/>
      <c r="RGY61" s="93"/>
      <c r="RGZ61" s="93"/>
      <c r="RHA61" s="93"/>
      <c r="RHB61" s="93"/>
      <c r="RHC61" s="1172"/>
      <c r="RHD61" s="4"/>
      <c r="RHE61" s="368"/>
      <c r="RHF61" s="897"/>
      <c r="RHG61" s="93"/>
      <c r="RHH61" s="309"/>
      <c r="RHI61" s="93"/>
      <c r="RHJ61" s="93"/>
      <c r="RHK61" s="93"/>
      <c r="RHL61" s="93"/>
      <c r="RHM61" s="1172"/>
      <c r="RHN61" s="4"/>
      <c r="RHO61" s="368"/>
      <c r="RHP61" s="897"/>
      <c r="RHQ61" s="93"/>
      <c r="RHR61" s="309"/>
      <c r="RHS61" s="93"/>
      <c r="RHT61" s="93"/>
      <c r="RHU61" s="93"/>
      <c r="RHV61" s="93"/>
      <c r="RHW61" s="1172"/>
      <c r="RHX61" s="4"/>
      <c r="RHY61" s="368"/>
      <c r="RHZ61" s="897"/>
      <c r="RIA61" s="93"/>
      <c r="RIB61" s="309"/>
      <c r="RIC61" s="93"/>
      <c r="RID61" s="93"/>
      <c r="RIE61" s="93"/>
      <c r="RIF61" s="93"/>
      <c r="RIG61" s="1172"/>
      <c r="RIH61" s="4"/>
      <c r="RII61" s="368"/>
      <c r="RIJ61" s="897"/>
      <c r="RIK61" s="93"/>
      <c r="RIL61" s="309"/>
      <c r="RIM61" s="93"/>
      <c r="RIN61" s="93"/>
      <c r="RIO61" s="93"/>
      <c r="RIP61" s="93"/>
      <c r="RIQ61" s="1172"/>
      <c r="RIR61" s="4"/>
      <c r="RIS61" s="368"/>
      <c r="RIT61" s="897"/>
      <c r="RIU61" s="93"/>
      <c r="RIV61" s="309"/>
      <c r="RIW61" s="93"/>
      <c r="RIX61" s="93"/>
      <c r="RIY61" s="93"/>
      <c r="RIZ61" s="93"/>
      <c r="RJA61" s="1172"/>
      <c r="RJB61" s="4"/>
      <c r="RJC61" s="368"/>
      <c r="RJD61" s="897"/>
      <c r="RJE61" s="93"/>
      <c r="RJF61" s="309"/>
      <c r="RJG61" s="93"/>
      <c r="RJH61" s="93"/>
      <c r="RJI61" s="93"/>
      <c r="RJJ61" s="93"/>
      <c r="RJK61" s="1172"/>
      <c r="RJL61" s="4"/>
      <c r="RJM61" s="368"/>
      <c r="RJN61" s="897"/>
      <c r="RJO61" s="93"/>
      <c r="RJP61" s="309"/>
      <c r="RJQ61" s="93"/>
      <c r="RJR61" s="93"/>
      <c r="RJS61" s="93"/>
      <c r="RJT61" s="93"/>
      <c r="RJU61" s="1172"/>
      <c r="RJV61" s="4"/>
      <c r="RJW61" s="368"/>
      <c r="RJX61" s="897"/>
      <c r="RJY61" s="93"/>
      <c r="RJZ61" s="309"/>
      <c r="RKA61" s="93"/>
      <c r="RKB61" s="93"/>
      <c r="RKC61" s="93"/>
      <c r="RKD61" s="93"/>
      <c r="RKE61" s="1172"/>
      <c r="RKF61" s="4"/>
      <c r="RKG61" s="368"/>
      <c r="RKH61" s="897"/>
      <c r="RKI61" s="93"/>
      <c r="RKJ61" s="309"/>
      <c r="RKK61" s="93"/>
      <c r="RKL61" s="93"/>
      <c r="RKM61" s="93"/>
      <c r="RKN61" s="93"/>
      <c r="RKO61" s="1172"/>
      <c r="RKP61" s="4"/>
      <c r="RKQ61" s="368"/>
      <c r="RKR61" s="897"/>
      <c r="RKS61" s="93"/>
      <c r="RKT61" s="309"/>
      <c r="RKU61" s="93"/>
      <c r="RKV61" s="93"/>
      <c r="RKW61" s="93"/>
      <c r="RKX61" s="93"/>
      <c r="RKY61" s="1172"/>
      <c r="RKZ61" s="4"/>
      <c r="RLA61" s="368"/>
      <c r="RLB61" s="897"/>
      <c r="RLC61" s="93"/>
      <c r="RLD61" s="309"/>
      <c r="RLE61" s="93"/>
      <c r="RLF61" s="93"/>
      <c r="RLG61" s="93"/>
      <c r="RLH61" s="93"/>
      <c r="RLI61" s="1172"/>
      <c r="RLJ61" s="4"/>
      <c r="RLK61" s="368"/>
      <c r="RLL61" s="897"/>
      <c r="RLM61" s="93"/>
      <c r="RLN61" s="309"/>
      <c r="RLO61" s="93"/>
      <c r="RLP61" s="93"/>
      <c r="RLQ61" s="93"/>
      <c r="RLR61" s="93"/>
      <c r="RLS61" s="1172"/>
      <c r="RLT61" s="4"/>
      <c r="RLU61" s="368"/>
      <c r="RLV61" s="897"/>
      <c r="RLW61" s="93"/>
      <c r="RLX61" s="309"/>
      <c r="RLY61" s="93"/>
      <c r="RLZ61" s="93"/>
      <c r="RMA61" s="93"/>
      <c r="RMB61" s="93"/>
      <c r="RMC61" s="1172"/>
      <c r="RMD61" s="4"/>
      <c r="RME61" s="368"/>
      <c r="RMF61" s="897"/>
      <c r="RMG61" s="93"/>
      <c r="RMH61" s="309"/>
      <c r="RMI61" s="93"/>
      <c r="RMJ61" s="93"/>
      <c r="RMK61" s="93"/>
      <c r="RML61" s="93"/>
      <c r="RMM61" s="1172"/>
      <c r="RMN61" s="4"/>
      <c r="RMO61" s="368"/>
      <c r="RMP61" s="897"/>
      <c r="RMQ61" s="93"/>
      <c r="RMR61" s="309"/>
      <c r="RMS61" s="93"/>
      <c r="RMT61" s="93"/>
      <c r="RMU61" s="93"/>
      <c r="RMV61" s="93"/>
      <c r="RMW61" s="1172"/>
      <c r="RMX61" s="4"/>
      <c r="RMY61" s="368"/>
      <c r="RMZ61" s="897"/>
      <c r="RNA61" s="93"/>
      <c r="RNB61" s="309"/>
      <c r="RNC61" s="93"/>
      <c r="RND61" s="93"/>
      <c r="RNE61" s="93"/>
      <c r="RNF61" s="93"/>
      <c r="RNG61" s="1172"/>
      <c r="RNH61" s="4"/>
      <c r="RNI61" s="368"/>
      <c r="RNJ61" s="897"/>
      <c r="RNK61" s="93"/>
      <c r="RNL61" s="309"/>
      <c r="RNM61" s="93"/>
      <c r="RNN61" s="93"/>
      <c r="RNO61" s="93"/>
      <c r="RNP61" s="93"/>
      <c r="RNQ61" s="1172"/>
      <c r="RNR61" s="4"/>
      <c r="RNS61" s="368"/>
      <c r="RNT61" s="897"/>
      <c r="RNU61" s="93"/>
      <c r="RNV61" s="309"/>
      <c r="RNW61" s="93"/>
      <c r="RNX61" s="93"/>
      <c r="RNY61" s="93"/>
      <c r="RNZ61" s="93"/>
      <c r="ROA61" s="1172"/>
      <c r="ROB61" s="4"/>
      <c r="ROC61" s="368"/>
      <c r="ROD61" s="897"/>
      <c r="ROE61" s="93"/>
      <c r="ROF61" s="309"/>
      <c r="ROG61" s="93"/>
      <c r="ROH61" s="93"/>
      <c r="ROI61" s="93"/>
      <c r="ROJ61" s="93"/>
      <c r="ROK61" s="1172"/>
      <c r="ROL61" s="4"/>
      <c r="ROM61" s="368"/>
      <c r="RON61" s="897"/>
      <c r="ROO61" s="93"/>
      <c r="ROP61" s="309"/>
      <c r="ROQ61" s="93"/>
      <c r="ROR61" s="93"/>
      <c r="ROS61" s="93"/>
      <c r="ROT61" s="93"/>
      <c r="ROU61" s="1172"/>
      <c r="ROV61" s="4"/>
      <c r="ROW61" s="368"/>
      <c r="ROX61" s="897"/>
      <c r="ROY61" s="93"/>
      <c r="ROZ61" s="309"/>
      <c r="RPA61" s="93"/>
      <c r="RPB61" s="93"/>
      <c r="RPC61" s="93"/>
      <c r="RPD61" s="93"/>
      <c r="RPE61" s="1172"/>
      <c r="RPF61" s="4"/>
      <c r="RPG61" s="368"/>
      <c r="RPH61" s="897"/>
      <c r="RPI61" s="93"/>
      <c r="RPJ61" s="309"/>
      <c r="RPK61" s="93"/>
      <c r="RPL61" s="93"/>
      <c r="RPM61" s="93"/>
      <c r="RPN61" s="93"/>
      <c r="RPO61" s="1172"/>
      <c r="RPP61" s="4"/>
      <c r="RPQ61" s="368"/>
      <c r="RPR61" s="897"/>
      <c r="RPS61" s="93"/>
      <c r="RPT61" s="309"/>
      <c r="RPU61" s="93"/>
      <c r="RPV61" s="93"/>
      <c r="RPW61" s="93"/>
      <c r="RPX61" s="93"/>
      <c r="RPY61" s="1172"/>
      <c r="RPZ61" s="4"/>
      <c r="RQA61" s="368"/>
      <c r="RQB61" s="897"/>
      <c r="RQC61" s="93"/>
      <c r="RQD61" s="309"/>
      <c r="RQE61" s="93"/>
      <c r="RQF61" s="93"/>
      <c r="RQG61" s="93"/>
      <c r="RQH61" s="93"/>
      <c r="RQI61" s="1172"/>
      <c r="RQJ61" s="4"/>
      <c r="RQK61" s="368"/>
      <c r="RQL61" s="897"/>
      <c r="RQM61" s="93"/>
      <c r="RQN61" s="309"/>
      <c r="RQO61" s="93"/>
      <c r="RQP61" s="93"/>
      <c r="RQQ61" s="93"/>
      <c r="RQR61" s="93"/>
      <c r="RQS61" s="1172"/>
      <c r="RQT61" s="4"/>
      <c r="RQU61" s="368"/>
      <c r="RQV61" s="897"/>
      <c r="RQW61" s="93"/>
      <c r="RQX61" s="309"/>
      <c r="RQY61" s="93"/>
      <c r="RQZ61" s="93"/>
      <c r="RRA61" s="93"/>
      <c r="RRB61" s="93"/>
      <c r="RRC61" s="1172"/>
      <c r="RRD61" s="4"/>
      <c r="RRE61" s="368"/>
      <c r="RRF61" s="897"/>
      <c r="RRG61" s="93"/>
      <c r="RRH61" s="309"/>
      <c r="RRI61" s="93"/>
      <c r="RRJ61" s="93"/>
      <c r="RRK61" s="93"/>
      <c r="RRL61" s="93"/>
      <c r="RRM61" s="1172"/>
      <c r="RRN61" s="4"/>
      <c r="RRO61" s="368"/>
      <c r="RRP61" s="897"/>
      <c r="RRQ61" s="93"/>
      <c r="RRR61" s="309"/>
      <c r="RRS61" s="93"/>
      <c r="RRT61" s="93"/>
      <c r="RRU61" s="93"/>
      <c r="RRV61" s="93"/>
      <c r="RRW61" s="1172"/>
      <c r="RRX61" s="4"/>
      <c r="RRY61" s="368"/>
      <c r="RRZ61" s="897"/>
      <c r="RSA61" s="93"/>
      <c r="RSB61" s="309"/>
      <c r="RSC61" s="93"/>
      <c r="RSD61" s="93"/>
      <c r="RSE61" s="93"/>
      <c r="RSF61" s="93"/>
      <c r="RSG61" s="1172"/>
      <c r="RSH61" s="4"/>
      <c r="RSI61" s="368"/>
      <c r="RSJ61" s="897"/>
      <c r="RSK61" s="93"/>
      <c r="RSL61" s="309"/>
      <c r="RSM61" s="93"/>
      <c r="RSN61" s="93"/>
      <c r="RSO61" s="93"/>
      <c r="RSP61" s="93"/>
      <c r="RSQ61" s="1172"/>
      <c r="RSR61" s="4"/>
      <c r="RSS61" s="368"/>
      <c r="RST61" s="897"/>
      <c r="RSU61" s="93"/>
      <c r="RSV61" s="309"/>
      <c r="RSW61" s="93"/>
      <c r="RSX61" s="93"/>
      <c r="RSY61" s="93"/>
      <c r="RSZ61" s="93"/>
      <c r="RTA61" s="1172"/>
      <c r="RTB61" s="4"/>
      <c r="RTC61" s="368"/>
      <c r="RTD61" s="897"/>
      <c r="RTE61" s="93"/>
      <c r="RTF61" s="309"/>
      <c r="RTG61" s="93"/>
      <c r="RTH61" s="93"/>
      <c r="RTI61" s="93"/>
      <c r="RTJ61" s="93"/>
      <c r="RTK61" s="1172"/>
      <c r="RTL61" s="4"/>
      <c r="RTM61" s="368"/>
      <c r="RTN61" s="897"/>
      <c r="RTO61" s="93"/>
      <c r="RTP61" s="309"/>
      <c r="RTQ61" s="93"/>
      <c r="RTR61" s="93"/>
      <c r="RTS61" s="93"/>
      <c r="RTT61" s="93"/>
      <c r="RTU61" s="1172"/>
      <c r="RTV61" s="4"/>
      <c r="RTW61" s="368"/>
      <c r="RTX61" s="897"/>
      <c r="RTY61" s="93"/>
      <c r="RTZ61" s="309"/>
      <c r="RUA61" s="93"/>
      <c r="RUB61" s="93"/>
      <c r="RUC61" s="93"/>
      <c r="RUD61" s="93"/>
      <c r="RUE61" s="1172"/>
      <c r="RUF61" s="4"/>
      <c r="RUG61" s="368"/>
      <c r="RUH61" s="897"/>
      <c r="RUI61" s="93"/>
      <c r="RUJ61" s="309"/>
      <c r="RUK61" s="93"/>
      <c r="RUL61" s="93"/>
      <c r="RUM61" s="93"/>
      <c r="RUN61" s="93"/>
      <c r="RUO61" s="1172"/>
      <c r="RUP61" s="4"/>
      <c r="RUQ61" s="368"/>
      <c r="RUR61" s="897"/>
      <c r="RUS61" s="93"/>
      <c r="RUT61" s="309"/>
      <c r="RUU61" s="93"/>
      <c r="RUV61" s="93"/>
      <c r="RUW61" s="93"/>
      <c r="RUX61" s="93"/>
      <c r="RUY61" s="1172"/>
      <c r="RUZ61" s="4"/>
      <c r="RVA61" s="368"/>
      <c r="RVB61" s="897"/>
      <c r="RVC61" s="93"/>
      <c r="RVD61" s="309"/>
      <c r="RVE61" s="93"/>
      <c r="RVF61" s="93"/>
      <c r="RVG61" s="93"/>
      <c r="RVH61" s="93"/>
      <c r="RVI61" s="1172"/>
      <c r="RVJ61" s="4"/>
      <c r="RVK61" s="368"/>
      <c r="RVL61" s="897"/>
      <c r="RVM61" s="93"/>
      <c r="RVN61" s="309"/>
      <c r="RVO61" s="93"/>
      <c r="RVP61" s="93"/>
      <c r="RVQ61" s="93"/>
      <c r="RVR61" s="93"/>
      <c r="RVS61" s="1172"/>
      <c r="RVT61" s="4"/>
      <c r="RVU61" s="368"/>
      <c r="RVV61" s="897"/>
      <c r="RVW61" s="93"/>
      <c r="RVX61" s="309"/>
      <c r="RVY61" s="93"/>
      <c r="RVZ61" s="93"/>
      <c r="RWA61" s="93"/>
      <c r="RWB61" s="93"/>
      <c r="RWC61" s="1172"/>
      <c r="RWD61" s="4"/>
      <c r="RWE61" s="368"/>
      <c r="RWF61" s="897"/>
      <c r="RWG61" s="93"/>
      <c r="RWH61" s="309"/>
      <c r="RWI61" s="93"/>
      <c r="RWJ61" s="93"/>
      <c r="RWK61" s="93"/>
      <c r="RWL61" s="93"/>
      <c r="RWM61" s="1172"/>
      <c r="RWN61" s="4"/>
      <c r="RWO61" s="368"/>
      <c r="RWP61" s="897"/>
      <c r="RWQ61" s="93"/>
      <c r="RWR61" s="309"/>
      <c r="RWS61" s="93"/>
      <c r="RWT61" s="93"/>
      <c r="RWU61" s="93"/>
      <c r="RWV61" s="93"/>
      <c r="RWW61" s="1172"/>
      <c r="RWX61" s="4"/>
      <c r="RWY61" s="368"/>
      <c r="RWZ61" s="897"/>
      <c r="RXA61" s="93"/>
      <c r="RXB61" s="309"/>
      <c r="RXC61" s="93"/>
      <c r="RXD61" s="93"/>
      <c r="RXE61" s="93"/>
      <c r="RXF61" s="93"/>
      <c r="RXG61" s="1172"/>
      <c r="RXH61" s="4"/>
      <c r="RXI61" s="368"/>
      <c r="RXJ61" s="897"/>
      <c r="RXK61" s="93"/>
      <c r="RXL61" s="309"/>
      <c r="RXM61" s="93"/>
      <c r="RXN61" s="93"/>
      <c r="RXO61" s="93"/>
      <c r="RXP61" s="93"/>
      <c r="RXQ61" s="1172"/>
      <c r="RXR61" s="4"/>
      <c r="RXS61" s="368"/>
      <c r="RXT61" s="897"/>
      <c r="RXU61" s="93"/>
      <c r="RXV61" s="309"/>
      <c r="RXW61" s="93"/>
      <c r="RXX61" s="93"/>
      <c r="RXY61" s="93"/>
      <c r="RXZ61" s="93"/>
      <c r="RYA61" s="1172"/>
      <c r="RYB61" s="4"/>
      <c r="RYC61" s="368"/>
      <c r="RYD61" s="897"/>
      <c r="RYE61" s="93"/>
      <c r="RYF61" s="309"/>
      <c r="RYG61" s="93"/>
      <c r="RYH61" s="93"/>
      <c r="RYI61" s="93"/>
      <c r="RYJ61" s="93"/>
      <c r="RYK61" s="1172"/>
      <c r="RYL61" s="4"/>
      <c r="RYM61" s="368"/>
      <c r="RYN61" s="897"/>
      <c r="RYO61" s="93"/>
      <c r="RYP61" s="309"/>
      <c r="RYQ61" s="93"/>
      <c r="RYR61" s="93"/>
      <c r="RYS61" s="93"/>
      <c r="RYT61" s="93"/>
      <c r="RYU61" s="1172"/>
      <c r="RYV61" s="4"/>
      <c r="RYW61" s="368"/>
      <c r="RYX61" s="897"/>
      <c r="RYY61" s="93"/>
      <c r="RYZ61" s="309"/>
      <c r="RZA61" s="93"/>
      <c r="RZB61" s="93"/>
      <c r="RZC61" s="93"/>
      <c r="RZD61" s="93"/>
      <c r="RZE61" s="1172"/>
      <c r="RZF61" s="4"/>
      <c r="RZG61" s="368"/>
      <c r="RZH61" s="897"/>
      <c r="RZI61" s="93"/>
      <c r="RZJ61" s="309"/>
      <c r="RZK61" s="93"/>
      <c r="RZL61" s="93"/>
      <c r="RZM61" s="93"/>
      <c r="RZN61" s="93"/>
      <c r="RZO61" s="1172"/>
      <c r="RZP61" s="4"/>
      <c r="RZQ61" s="368"/>
      <c r="RZR61" s="897"/>
      <c r="RZS61" s="93"/>
      <c r="RZT61" s="309"/>
      <c r="RZU61" s="93"/>
      <c r="RZV61" s="93"/>
      <c r="RZW61" s="93"/>
      <c r="RZX61" s="93"/>
      <c r="RZY61" s="1172"/>
      <c r="RZZ61" s="4"/>
      <c r="SAA61" s="368"/>
      <c r="SAB61" s="897"/>
      <c r="SAC61" s="93"/>
      <c r="SAD61" s="309"/>
      <c r="SAE61" s="93"/>
      <c r="SAF61" s="93"/>
      <c r="SAG61" s="93"/>
      <c r="SAH61" s="93"/>
      <c r="SAI61" s="1172"/>
      <c r="SAJ61" s="4"/>
      <c r="SAK61" s="368"/>
      <c r="SAL61" s="897"/>
      <c r="SAM61" s="93"/>
      <c r="SAN61" s="309"/>
      <c r="SAO61" s="93"/>
      <c r="SAP61" s="93"/>
      <c r="SAQ61" s="93"/>
      <c r="SAR61" s="93"/>
      <c r="SAS61" s="1172"/>
      <c r="SAT61" s="4"/>
      <c r="SAU61" s="368"/>
      <c r="SAV61" s="897"/>
      <c r="SAW61" s="93"/>
      <c r="SAX61" s="309"/>
      <c r="SAY61" s="93"/>
      <c r="SAZ61" s="93"/>
      <c r="SBA61" s="93"/>
      <c r="SBB61" s="93"/>
      <c r="SBC61" s="1172"/>
      <c r="SBD61" s="4"/>
      <c r="SBE61" s="368"/>
      <c r="SBF61" s="897"/>
      <c r="SBG61" s="93"/>
      <c r="SBH61" s="309"/>
      <c r="SBI61" s="93"/>
      <c r="SBJ61" s="93"/>
      <c r="SBK61" s="93"/>
      <c r="SBL61" s="93"/>
      <c r="SBM61" s="1172"/>
      <c r="SBN61" s="4"/>
      <c r="SBO61" s="368"/>
      <c r="SBP61" s="897"/>
      <c r="SBQ61" s="93"/>
      <c r="SBR61" s="309"/>
      <c r="SBS61" s="93"/>
      <c r="SBT61" s="93"/>
      <c r="SBU61" s="93"/>
      <c r="SBV61" s="93"/>
      <c r="SBW61" s="1172"/>
      <c r="SBX61" s="4"/>
      <c r="SBY61" s="368"/>
      <c r="SBZ61" s="897"/>
      <c r="SCA61" s="93"/>
      <c r="SCB61" s="309"/>
      <c r="SCC61" s="93"/>
      <c r="SCD61" s="93"/>
      <c r="SCE61" s="93"/>
      <c r="SCF61" s="93"/>
      <c r="SCG61" s="1172"/>
      <c r="SCH61" s="4"/>
      <c r="SCI61" s="368"/>
      <c r="SCJ61" s="897"/>
      <c r="SCK61" s="93"/>
      <c r="SCL61" s="309"/>
      <c r="SCM61" s="93"/>
      <c r="SCN61" s="93"/>
      <c r="SCO61" s="93"/>
      <c r="SCP61" s="93"/>
      <c r="SCQ61" s="1172"/>
      <c r="SCR61" s="4"/>
      <c r="SCS61" s="368"/>
      <c r="SCT61" s="897"/>
      <c r="SCU61" s="93"/>
      <c r="SCV61" s="309"/>
      <c r="SCW61" s="93"/>
      <c r="SCX61" s="93"/>
      <c r="SCY61" s="93"/>
      <c r="SCZ61" s="93"/>
      <c r="SDA61" s="1172"/>
      <c r="SDB61" s="4"/>
      <c r="SDC61" s="368"/>
      <c r="SDD61" s="897"/>
      <c r="SDE61" s="93"/>
      <c r="SDF61" s="309"/>
      <c r="SDG61" s="93"/>
      <c r="SDH61" s="93"/>
      <c r="SDI61" s="93"/>
      <c r="SDJ61" s="93"/>
      <c r="SDK61" s="1172"/>
      <c r="SDL61" s="4"/>
      <c r="SDM61" s="368"/>
      <c r="SDN61" s="897"/>
      <c r="SDO61" s="93"/>
      <c r="SDP61" s="309"/>
      <c r="SDQ61" s="93"/>
      <c r="SDR61" s="93"/>
      <c r="SDS61" s="93"/>
      <c r="SDT61" s="93"/>
      <c r="SDU61" s="1172"/>
      <c r="SDV61" s="4"/>
      <c r="SDW61" s="368"/>
      <c r="SDX61" s="897"/>
      <c r="SDY61" s="93"/>
      <c r="SDZ61" s="309"/>
      <c r="SEA61" s="93"/>
      <c r="SEB61" s="93"/>
      <c r="SEC61" s="93"/>
      <c r="SED61" s="93"/>
      <c r="SEE61" s="1172"/>
      <c r="SEF61" s="4"/>
      <c r="SEG61" s="368"/>
      <c r="SEH61" s="897"/>
      <c r="SEI61" s="93"/>
      <c r="SEJ61" s="309"/>
      <c r="SEK61" s="93"/>
      <c r="SEL61" s="93"/>
      <c r="SEM61" s="93"/>
      <c r="SEN61" s="93"/>
      <c r="SEO61" s="1172"/>
      <c r="SEP61" s="4"/>
      <c r="SEQ61" s="368"/>
      <c r="SER61" s="897"/>
      <c r="SES61" s="93"/>
      <c r="SET61" s="309"/>
      <c r="SEU61" s="93"/>
      <c r="SEV61" s="93"/>
      <c r="SEW61" s="93"/>
      <c r="SEX61" s="93"/>
      <c r="SEY61" s="1172"/>
      <c r="SEZ61" s="4"/>
      <c r="SFA61" s="368"/>
      <c r="SFB61" s="897"/>
      <c r="SFC61" s="93"/>
      <c r="SFD61" s="309"/>
      <c r="SFE61" s="93"/>
      <c r="SFF61" s="93"/>
      <c r="SFG61" s="93"/>
      <c r="SFH61" s="93"/>
      <c r="SFI61" s="1172"/>
      <c r="SFJ61" s="4"/>
      <c r="SFK61" s="368"/>
      <c r="SFL61" s="897"/>
      <c r="SFM61" s="93"/>
      <c r="SFN61" s="309"/>
      <c r="SFO61" s="93"/>
      <c r="SFP61" s="93"/>
      <c r="SFQ61" s="93"/>
      <c r="SFR61" s="93"/>
      <c r="SFS61" s="1172"/>
      <c r="SFT61" s="4"/>
      <c r="SFU61" s="368"/>
      <c r="SFV61" s="897"/>
      <c r="SFW61" s="93"/>
      <c r="SFX61" s="309"/>
      <c r="SFY61" s="93"/>
      <c r="SFZ61" s="93"/>
      <c r="SGA61" s="93"/>
      <c r="SGB61" s="93"/>
      <c r="SGC61" s="1172"/>
      <c r="SGD61" s="4"/>
      <c r="SGE61" s="368"/>
      <c r="SGF61" s="897"/>
      <c r="SGG61" s="93"/>
      <c r="SGH61" s="309"/>
      <c r="SGI61" s="93"/>
      <c r="SGJ61" s="93"/>
      <c r="SGK61" s="93"/>
      <c r="SGL61" s="93"/>
      <c r="SGM61" s="1172"/>
      <c r="SGN61" s="4"/>
      <c r="SGO61" s="368"/>
      <c r="SGP61" s="897"/>
      <c r="SGQ61" s="93"/>
      <c r="SGR61" s="309"/>
      <c r="SGS61" s="93"/>
      <c r="SGT61" s="93"/>
      <c r="SGU61" s="93"/>
      <c r="SGV61" s="93"/>
      <c r="SGW61" s="1172"/>
      <c r="SGX61" s="4"/>
      <c r="SGY61" s="368"/>
      <c r="SGZ61" s="897"/>
      <c r="SHA61" s="93"/>
      <c r="SHB61" s="309"/>
      <c r="SHC61" s="93"/>
      <c r="SHD61" s="93"/>
      <c r="SHE61" s="93"/>
      <c r="SHF61" s="93"/>
      <c r="SHG61" s="1172"/>
      <c r="SHH61" s="4"/>
      <c r="SHI61" s="368"/>
      <c r="SHJ61" s="897"/>
      <c r="SHK61" s="93"/>
      <c r="SHL61" s="309"/>
      <c r="SHM61" s="93"/>
      <c r="SHN61" s="93"/>
      <c r="SHO61" s="93"/>
      <c r="SHP61" s="93"/>
      <c r="SHQ61" s="1172"/>
      <c r="SHR61" s="4"/>
      <c r="SHS61" s="368"/>
      <c r="SHT61" s="897"/>
      <c r="SHU61" s="93"/>
      <c r="SHV61" s="309"/>
      <c r="SHW61" s="93"/>
      <c r="SHX61" s="93"/>
      <c r="SHY61" s="93"/>
      <c r="SHZ61" s="93"/>
      <c r="SIA61" s="1172"/>
      <c r="SIB61" s="4"/>
      <c r="SIC61" s="368"/>
      <c r="SID61" s="897"/>
      <c r="SIE61" s="93"/>
      <c r="SIF61" s="309"/>
      <c r="SIG61" s="93"/>
      <c r="SIH61" s="93"/>
      <c r="SII61" s="93"/>
      <c r="SIJ61" s="93"/>
      <c r="SIK61" s="1172"/>
      <c r="SIL61" s="4"/>
      <c r="SIM61" s="368"/>
      <c r="SIN61" s="897"/>
      <c r="SIO61" s="93"/>
      <c r="SIP61" s="309"/>
      <c r="SIQ61" s="93"/>
      <c r="SIR61" s="93"/>
      <c r="SIS61" s="93"/>
      <c r="SIT61" s="93"/>
      <c r="SIU61" s="1172"/>
      <c r="SIV61" s="4"/>
      <c r="SIW61" s="368"/>
      <c r="SIX61" s="897"/>
      <c r="SIY61" s="93"/>
      <c r="SIZ61" s="309"/>
      <c r="SJA61" s="93"/>
      <c r="SJB61" s="93"/>
      <c r="SJC61" s="93"/>
      <c r="SJD61" s="93"/>
      <c r="SJE61" s="1172"/>
      <c r="SJF61" s="4"/>
      <c r="SJG61" s="368"/>
      <c r="SJH61" s="897"/>
      <c r="SJI61" s="93"/>
      <c r="SJJ61" s="309"/>
      <c r="SJK61" s="93"/>
      <c r="SJL61" s="93"/>
      <c r="SJM61" s="93"/>
      <c r="SJN61" s="93"/>
      <c r="SJO61" s="1172"/>
      <c r="SJP61" s="4"/>
      <c r="SJQ61" s="368"/>
      <c r="SJR61" s="897"/>
      <c r="SJS61" s="93"/>
      <c r="SJT61" s="309"/>
      <c r="SJU61" s="93"/>
      <c r="SJV61" s="93"/>
      <c r="SJW61" s="93"/>
      <c r="SJX61" s="93"/>
      <c r="SJY61" s="1172"/>
      <c r="SJZ61" s="4"/>
      <c r="SKA61" s="368"/>
      <c r="SKB61" s="897"/>
      <c r="SKC61" s="93"/>
      <c r="SKD61" s="309"/>
      <c r="SKE61" s="93"/>
      <c r="SKF61" s="93"/>
      <c r="SKG61" s="93"/>
      <c r="SKH61" s="93"/>
      <c r="SKI61" s="1172"/>
      <c r="SKJ61" s="4"/>
      <c r="SKK61" s="368"/>
      <c r="SKL61" s="897"/>
      <c r="SKM61" s="93"/>
      <c r="SKN61" s="309"/>
      <c r="SKO61" s="93"/>
      <c r="SKP61" s="93"/>
      <c r="SKQ61" s="93"/>
      <c r="SKR61" s="93"/>
      <c r="SKS61" s="1172"/>
      <c r="SKT61" s="4"/>
      <c r="SKU61" s="368"/>
      <c r="SKV61" s="897"/>
      <c r="SKW61" s="93"/>
      <c r="SKX61" s="309"/>
      <c r="SKY61" s="93"/>
      <c r="SKZ61" s="93"/>
      <c r="SLA61" s="93"/>
      <c r="SLB61" s="93"/>
      <c r="SLC61" s="1172"/>
      <c r="SLD61" s="4"/>
      <c r="SLE61" s="368"/>
      <c r="SLF61" s="897"/>
      <c r="SLG61" s="93"/>
      <c r="SLH61" s="309"/>
      <c r="SLI61" s="93"/>
      <c r="SLJ61" s="93"/>
      <c r="SLK61" s="93"/>
      <c r="SLL61" s="93"/>
      <c r="SLM61" s="1172"/>
      <c r="SLN61" s="4"/>
      <c r="SLO61" s="368"/>
      <c r="SLP61" s="897"/>
      <c r="SLQ61" s="93"/>
      <c r="SLR61" s="309"/>
      <c r="SLS61" s="93"/>
      <c r="SLT61" s="93"/>
      <c r="SLU61" s="93"/>
      <c r="SLV61" s="93"/>
      <c r="SLW61" s="1172"/>
      <c r="SLX61" s="4"/>
      <c r="SLY61" s="368"/>
      <c r="SLZ61" s="897"/>
      <c r="SMA61" s="93"/>
      <c r="SMB61" s="309"/>
      <c r="SMC61" s="93"/>
      <c r="SMD61" s="93"/>
      <c r="SME61" s="93"/>
      <c r="SMF61" s="93"/>
      <c r="SMG61" s="1172"/>
      <c r="SMH61" s="4"/>
      <c r="SMI61" s="368"/>
      <c r="SMJ61" s="897"/>
      <c r="SMK61" s="93"/>
      <c r="SML61" s="309"/>
      <c r="SMM61" s="93"/>
      <c r="SMN61" s="93"/>
      <c r="SMO61" s="93"/>
      <c r="SMP61" s="93"/>
      <c r="SMQ61" s="1172"/>
      <c r="SMR61" s="4"/>
      <c r="SMS61" s="368"/>
      <c r="SMT61" s="897"/>
      <c r="SMU61" s="93"/>
      <c r="SMV61" s="309"/>
      <c r="SMW61" s="93"/>
      <c r="SMX61" s="93"/>
      <c r="SMY61" s="93"/>
      <c r="SMZ61" s="93"/>
      <c r="SNA61" s="1172"/>
      <c r="SNB61" s="4"/>
      <c r="SNC61" s="368"/>
      <c r="SND61" s="897"/>
      <c r="SNE61" s="93"/>
      <c r="SNF61" s="309"/>
      <c r="SNG61" s="93"/>
      <c r="SNH61" s="93"/>
      <c r="SNI61" s="93"/>
      <c r="SNJ61" s="93"/>
      <c r="SNK61" s="1172"/>
      <c r="SNL61" s="4"/>
      <c r="SNM61" s="368"/>
      <c r="SNN61" s="897"/>
      <c r="SNO61" s="93"/>
      <c r="SNP61" s="309"/>
      <c r="SNQ61" s="93"/>
      <c r="SNR61" s="93"/>
      <c r="SNS61" s="93"/>
      <c r="SNT61" s="93"/>
      <c r="SNU61" s="1172"/>
      <c r="SNV61" s="4"/>
      <c r="SNW61" s="368"/>
      <c r="SNX61" s="897"/>
      <c r="SNY61" s="93"/>
      <c r="SNZ61" s="309"/>
      <c r="SOA61" s="93"/>
      <c r="SOB61" s="93"/>
      <c r="SOC61" s="93"/>
      <c r="SOD61" s="93"/>
      <c r="SOE61" s="1172"/>
      <c r="SOF61" s="4"/>
      <c r="SOG61" s="368"/>
      <c r="SOH61" s="897"/>
      <c r="SOI61" s="93"/>
      <c r="SOJ61" s="309"/>
      <c r="SOK61" s="93"/>
      <c r="SOL61" s="93"/>
      <c r="SOM61" s="93"/>
      <c r="SON61" s="93"/>
      <c r="SOO61" s="1172"/>
      <c r="SOP61" s="4"/>
      <c r="SOQ61" s="368"/>
      <c r="SOR61" s="897"/>
      <c r="SOS61" s="93"/>
      <c r="SOT61" s="309"/>
      <c r="SOU61" s="93"/>
      <c r="SOV61" s="93"/>
      <c r="SOW61" s="93"/>
      <c r="SOX61" s="93"/>
      <c r="SOY61" s="1172"/>
      <c r="SOZ61" s="4"/>
      <c r="SPA61" s="368"/>
      <c r="SPB61" s="897"/>
      <c r="SPC61" s="93"/>
      <c r="SPD61" s="309"/>
      <c r="SPE61" s="93"/>
      <c r="SPF61" s="93"/>
      <c r="SPG61" s="93"/>
      <c r="SPH61" s="93"/>
      <c r="SPI61" s="1172"/>
      <c r="SPJ61" s="4"/>
      <c r="SPK61" s="368"/>
      <c r="SPL61" s="897"/>
      <c r="SPM61" s="93"/>
      <c r="SPN61" s="309"/>
      <c r="SPO61" s="93"/>
      <c r="SPP61" s="93"/>
      <c r="SPQ61" s="93"/>
      <c r="SPR61" s="93"/>
      <c r="SPS61" s="1172"/>
      <c r="SPT61" s="4"/>
      <c r="SPU61" s="368"/>
      <c r="SPV61" s="897"/>
      <c r="SPW61" s="93"/>
      <c r="SPX61" s="309"/>
      <c r="SPY61" s="93"/>
      <c r="SPZ61" s="93"/>
      <c r="SQA61" s="93"/>
      <c r="SQB61" s="93"/>
      <c r="SQC61" s="1172"/>
      <c r="SQD61" s="4"/>
      <c r="SQE61" s="368"/>
      <c r="SQF61" s="897"/>
      <c r="SQG61" s="93"/>
      <c r="SQH61" s="309"/>
      <c r="SQI61" s="93"/>
      <c r="SQJ61" s="93"/>
      <c r="SQK61" s="93"/>
      <c r="SQL61" s="93"/>
      <c r="SQM61" s="1172"/>
      <c r="SQN61" s="4"/>
      <c r="SQO61" s="368"/>
      <c r="SQP61" s="897"/>
      <c r="SQQ61" s="93"/>
      <c r="SQR61" s="309"/>
      <c r="SQS61" s="93"/>
      <c r="SQT61" s="93"/>
      <c r="SQU61" s="93"/>
      <c r="SQV61" s="93"/>
      <c r="SQW61" s="1172"/>
      <c r="SQX61" s="4"/>
      <c r="SQY61" s="368"/>
      <c r="SQZ61" s="897"/>
      <c r="SRA61" s="93"/>
      <c r="SRB61" s="309"/>
      <c r="SRC61" s="93"/>
      <c r="SRD61" s="93"/>
      <c r="SRE61" s="93"/>
      <c r="SRF61" s="93"/>
      <c r="SRG61" s="1172"/>
      <c r="SRH61" s="4"/>
      <c r="SRI61" s="368"/>
      <c r="SRJ61" s="897"/>
      <c r="SRK61" s="93"/>
      <c r="SRL61" s="309"/>
      <c r="SRM61" s="93"/>
      <c r="SRN61" s="93"/>
      <c r="SRO61" s="93"/>
      <c r="SRP61" s="93"/>
      <c r="SRQ61" s="1172"/>
      <c r="SRR61" s="4"/>
      <c r="SRS61" s="368"/>
      <c r="SRT61" s="897"/>
      <c r="SRU61" s="93"/>
      <c r="SRV61" s="309"/>
      <c r="SRW61" s="93"/>
      <c r="SRX61" s="93"/>
      <c r="SRY61" s="93"/>
      <c r="SRZ61" s="93"/>
      <c r="SSA61" s="1172"/>
      <c r="SSB61" s="4"/>
      <c r="SSC61" s="368"/>
      <c r="SSD61" s="897"/>
      <c r="SSE61" s="93"/>
      <c r="SSF61" s="309"/>
      <c r="SSG61" s="93"/>
      <c r="SSH61" s="93"/>
      <c r="SSI61" s="93"/>
      <c r="SSJ61" s="93"/>
      <c r="SSK61" s="1172"/>
      <c r="SSL61" s="4"/>
      <c r="SSM61" s="368"/>
      <c r="SSN61" s="897"/>
      <c r="SSO61" s="93"/>
      <c r="SSP61" s="309"/>
      <c r="SSQ61" s="93"/>
      <c r="SSR61" s="93"/>
      <c r="SSS61" s="93"/>
      <c r="SST61" s="93"/>
      <c r="SSU61" s="1172"/>
      <c r="SSV61" s="4"/>
      <c r="SSW61" s="368"/>
      <c r="SSX61" s="897"/>
      <c r="SSY61" s="93"/>
      <c r="SSZ61" s="309"/>
      <c r="STA61" s="93"/>
      <c r="STB61" s="93"/>
      <c r="STC61" s="93"/>
      <c r="STD61" s="93"/>
      <c r="STE61" s="1172"/>
      <c r="STF61" s="4"/>
      <c r="STG61" s="368"/>
      <c r="STH61" s="897"/>
      <c r="STI61" s="93"/>
      <c r="STJ61" s="309"/>
      <c r="STK61" s="93"/>
      <c r="STL61" s="93"/>
      <c r="STM61" s="93"/>
      <c r="STN61" s="93"/>
      <c r="STO61" s="1172"/>
      <c r="STP61" s="4"/>
      <c r="STQ61" s="368"/>
      <c r="STR61" s="897"/>
      <c r="STS61" s="93"/>
      <c r="STT61" s="309"/>
      <c r="STU61" s="93"/>
      <c r="STV61" s="93"/>
      <c r="STW61" s="93"/>
      <c r="STX61" s="93"/>
      <c r="STY61" s="1172"/>
      <c r="STZ61" s="4"/>
      <c r="SUA61" s="368"/>
      <c r="SUB61" s="897"/>
      <c r="SUC61" s="93"/>
      <c r="SUD61" s="309"/>
      <c r="SUE61" s="93"/>
      <c r="SUF61" s="93"/>
      <c r="SUG61" s="93"/>
      <c r="SUH61" s="93"/>
      <c r="SUI61" s="1172"/>
      <c r="SUJ61" s="4"/>
      <c r="SUK61" s="368"/>
      <c r="SUL61" s="897"/>
      <c r="SUM61" s="93"/>
      <c r="SUN61" s="309"/>
      <c r="SUO61" s="93"/>
      <c r="SUP61" s="93"/>
      <c r="SUQ61" s="93"/>
      <c r="SUR61" s="93"/>
      <c r="SUS61" s="1172"/>
      <c r="SUT61" s="4"/>
      <c r="SUU61" s="368"/>
      <c r="SUV61" s="897"/>
      <c r="SUW61" s="93"/>
      <c r="SUX61" s="309"/>
      <c r="SUY61" s="93"/>
      <c r="SUZ61" s="93"/>
      <c r="SVA61" s="93"/>
      <c r="SVB61" s="93"/>
      <c r="SVC61" s="1172"/>
      <c r="SVD61" s="4"/>
      <c r="SVE61" s="368"/>
      <c r="SVF61" s="897"/>
      <c r="SVG61" s="93"/>
      <c r="SVH61" s="309"/>
      <c r="SVI61" s="93"/>
      <c r="SVJ61" s="93"/>
      <c r="SVK61" s="93"/>
      <c r="SVL61" s="93"/>
      <c r="SVM61" s="1172"/>
      <c r="SVN61" s="4"/>
      <c r="SVO61" s="368"/>
      <c r="SVP61" s="897"/>
      <c r="SVQ61" s="93"/>
      <c r="SVR61" s="309"/>
      <c r="SVS61" s="93"/>
      <c r="SVT61" s="93"/>
      <c r="SVU61" s="93"/>
      <c r="SVV61" s="93"/>
      <c r="SVW61" s="1172"/>
      <c r="SVX61" s="4"/>
      <c r="SVY61" s="368"/>
      <c r="SVZ61" s="897"/>
      <c r="SWA61" s="93"/>
      <c r="SWB61" s="309"/>
      <c r="SWC61" s="93"/>
      <c r="SWD61" s="93"/>
      <c r="SWE61" s="93"/>
      <c r="SWF61" s="93"/>
      <c r="SWG61" s="1172"/>
      <c r="SWH61" s="4"/>
      <c r="SWI61" s="368"/>
      <c r="SWJ61" s="897"/>
      <c r="SWK61" s="93"/>
      <c r="SWL61" s="309"/>
      <c r="SWM61" s="93"/>
      <c r="SWN61" s="93"/>
      <c r="SWO61" s="93"/>
      <c r="SWP61" s="93"/>
      <c r="SWQ61" s="1172"/>
      <c r="SWR61" s="4"/>
      <c r="SWS61" s="368"/>
      <c r="SWT61" s="897"/>
      <c r="SWU61" s="93"/>
      <c r="SWV61" s="309"/>
      <c r="SWW61" s="93"/>
      <c r="SWX61" s="93"/>
      <c r="SWY61" s="93"/>
      <c r="SWZ61" s="93"/>
      <c r="SXA61" s="1172"/>
      <c r="SXB61" s="4"/>
      <c r="SXC61" s="368"/>
      <c r="SXD61" s="897"/>
      <c r="SXE61" s="93"/>
      <c r="SXF61" s="309"/>
      <c r="SXG61" s="93"/>
      <c r="SXH61" s="93"/>
      <c r="SXI61" s="93"/>
      <c r="SXJ61" s="93"/>
      <c r="SXK61" s="1172"/>
      <c r="SXL61" s="4"/>
      <c r="SXM61" s="368"/>
      <c r="SXN61" s="897"/>
      <c r="SXO61" s="93"/>
      <c r="SXP61" s="309"/>
      <c r="SXQ61" s="93"/>
      <c r="SXR61" s="93"/>
      <c r="SXS61" s="93"/>
      <c r="SXT61" s="93"/>
      <c r="SXU61" s="1172"/>
      <c r="SXV61" s="4"/>
      <c r="SXW61" s="368"/>
      <c r="SXX61" s="897"/>
      <c r="SXY61" s="93"/>
      <c r="SXZ61" s="309"/>
      <c r="SYA61" s="93"/>
      <c r="SYB61" s="93"/>
      <c r="SYC61" s="93"/>
      <c r="SYD61" s="93"/>
      <c r="SYE61" s="1172"/>
      <c r="SYF61" s="4"/>
      <c r="SYG61" s="368"/>
      <c r="SYH61" s="897"/>
      <c r="SYI61" s="93"/>
      <c r="SYJ61" s="309"/>
      <c r="SYK61" s="93"/>
      <c r="SYL61" s="93"/>
      <c r="SYM61" s="93"/>
      <c r="SYN61" s="93"/>
      <c r="SYO61" s="1172"/>
      <c r="SYP61" s="4"/>
      <c r="SYQ61" s="368"/>
      <c r="SYR61" s="897"/>
      <c r="SYS61" s="93"/>
      <c r="SYT61" s="309"/>
      <c r="SYU61" s="93"/>
      <c r="SYV61" s="93"/>
      <c r="SYW61" s="93"/>
      <c r="SYX61" s="93"/>
      <c r="SYY61" s="1172"/>
      <c r="SYZ61" s="4"/>
      <c r="SZA61" s="368"/>
      <c r="SZB61" s="897"/>
      <c r="SZC61" s="93"/>
      <c r="SZD61" s="309"/>
      <c r="SZE61" s="93"/>
      <c r="SZF61" s="93"/>
      <c r="SZG61" s="93"/>
      <c r="SZH61" s="93"/>
      <c r="SZI61" s="1172"/>
      <c r="SZJ61" s="4"/>
      <c r="SZK61" s="368"/>
      <c r="SZL61" s="897"/>
      <c r="SZM61" s="93"/>
      <c r="SZN61" s="309"/>
      <c r="SZO61" s="93"/>
      <c r="SZP61" s="93"/>
      <c r="SZQ61" s="93"/>
      <c r="SZR61" s="93"/>
      <c r="SZS61" s="1172"/>
      <c r="SZT61" s="4"/>
      <c r="SZU61" s="368"/>
      <c r="SZV61" s="897"/>
      <c r="SZW61" s="93"/>
      <c r="SZX61" s="309"/>
      <c r="SZY61" s="93"/>
      <c r="SZZ61" s="93"/>
      <c r="TAA61" s="93"/>
      <c r="TAB61" s="93"/>
      <c r="TAC61" s="1172"/>
      <c r="TAD61" s="4"/>
      <c r="TAE61" s="368"/>
      <c r="TAF61" s="897"/>
      <c r="TAG61" s="93"/>
      <c r="TAH61" s="309"/>
      <c r="TAI61" s="93"/>
      <c r="TAJ61" s="93"/>
      <c r="TAK61" s="93"/>
      <c r="TAL61" s="93"/>
      <c r="TAM61" s="1172"/>
      <c r="TAN61" s="4"/>
      <c r="TAO61" s="368"/>
      <c r="TAP61" s="897"/>
      <c r="TAQ61" s="93"/>
      <c r="TAR61" s="309"/>
      <c r="TAS61" s="93"/>
      <c r="TAT61" s="93"/>
      <c r="TAU61" s="93"/>
      <c r="TAV61" s="93"/>
      <c r="TAW61" s="1172"/>
      <c r="TAX61" s="4"/>
      <c r="TAY61" s="368"/>
      <c r="TAZ61" s="897"/>
      <c r="TBA61" s="93"/>
      <c r="TBB61" s="309"/>
      <c r="TBC61" s="93"/>
      <c r="TBD61" s="93"/>
      <c r="TBE61" s="93"/>
      <c r="TBF61" s="93"/>
      <c r="TBG61" s="1172"/>
      <c r="TBH61" s="4"/>
      <c r="TBI61" s="368"/>
      <c r="TBJ61" s="897"/>
      <c r="TBK61" s="93"/>
      <c r="TBL61" s="309"/>
      <c r="TBM61" s="93"/>
      <c r="TBN61" s="93"/>
      <c r="TBO61" s="93"/>
      <c r="TBP61" s="93"/>
      <c r="TBQ61" s="1172"/>
      <c r="TBR61" s="4"/>
      <c r="TBS61" s="368"/>
      <c r="TBT61" s="897"/>
      <c r="TBU61" s="93"/>
      <c r="TBV61" s="309"/>
      <c r="TBW61" s="93"/>
      <c r="TBX61" s="93"/>
      <c r="TBY61" s="93"/>
      <c r="TBZ61" s="93"/>
      <c r="TCA61" s="1172"/>
      <c r="TCB61" s="4"/>
      <c r="TCC61" s="368"/>
      <c r="TCD61" s="897"/>
      <c r="TCE61" s="93"/>
      <c r="TCF61" s="309"/>
      <c r="TCG61" s="93"/>
      <c r="TCH61" s="93"/>
      <c r="TCI61" s="93"/>
      <c r="TCJ61" s="93"/>
      <c r="TCK61" s="1172"/>
      <c r="TCL61" s="4"/>
      <c r="TCM61" s="368"/>
      <c r="TCN61" s="897"/>
      <c r="TCO61" s="93"/>
      <c r="TCP61" s="309"/>
      <c r="TCQ61" s="93"/>
      <c r="TCR61" s="93"/>
      <c r="TCS61" s="93"/>
      <c r="TCT61" s="93"/>
      <c r="TCU61" s="1172"/>
      <c r="TCV61" s="4"/>
      <c r="TCW61" s="368"/>
      <c r="TCX61" s="897"/>
      <c r="TCY61" s="93"/>
      <c r="TCZ61" s="309"/>
      <c r="TDA61" s="93"/>
      <c r="TDB61" s="93"/>
      <c r="TDC61" s="93"/>
      <c r="TDD61" s="93"/>
      <c r="TDE61" s="1172"/>
      <c r="TDF61" s="4"/>
      <c r="TDG61" s="368"/>
      <c r="TDH61" s="897"/>
      <c r="TDI61" s="93"/>
      <c r="TDJ61" s="309"/>
      <c r="TDK61" s="93"/>
      <c r="TDL61" s="93"/>
      <c r="TDM61" s="93"/>
      <c r="TDN61" s="93"/>
      <c r="TDO61" s="1172"/>
      <c r="TDP61" s="4"/>
      <c r="TDQ61" s="368"/>
      <c r="TDR61" s="897"/>
      <c r="TDS61" s="93"/>
      <c r="TDT61" s="309"/>
      <c r="TDU61" s="93"/>
      <c r="TDV61" s="93"/>
      <c r="TDW61" s="93"/>
      <c r="TDX61" s="93"/>
      <c r="TDY61" s="1172"/>
      <c r="TDZ61" s="4"/>
      <c r="TEA61" s="368"/>
      <c r="TEB61" s="897"/>
      <c r="TEC61" s="93"/>
      <c r="TED61" s="309"/>
      <c r="TEE61" s="93"/>
      <c r="TEF61" s="93"/>
      <c r="TEG61" s="93"/>
      <c r="TEH61" s="93"/>
      <c r="TEI61" s="1172"/>
      <c r="TEJ61" s="4"/>
      <c r="TEK61" s="368"/>
      <c r="TEL61" s="897"/>
      <c r="TEM61" s="93"/>
      <c r="TEN61" s="309"/>
      <c r="TEO61" s="93"/>
      <c r="TEP61" s="93"/>
      <c r="TEQ61" s="93"/>
      <c r="TER61" s="93"/>
      <c r="TES61" s="1172"/>
      <c r="TET61" s="4"/>
      <c r="TEU61" s="368"/>
      <c r="TEV61" s="897"/>
      <c r="TEW61" s="93"/>
      <c r="TEX61" s="309"/>
      <c r="TEY61" s="93"/>
      <c r="TEZ61" s="93"/>
      <c r="TFA61" s="93"/>
      <c r="TFB61" s="93"/>
      <c r="TFC61" s="1172"/>
      <c r="TFD61" s="4"/>
      <c r="TFE61" s="368"/>
      <c r="TFF61" s="897"/>
      <c r="TFG61" s="93"/>
      <c r="TFH61" s="309"/>
      <c r="TFI61" s="93"/>
      <c r="TFJ61" s="93"/>
      <c r="TFK61" s="93"/>
      <c r="TFL61" s="93"/>
      <c r="TFM61" s="1172"/>
      <c r="TFN61" s="4"/>
      <c r="TFO61" s="368"/>
      <c r="TFP61" s="897"/>
      <c r="TFQ61" s="93"/>
      <c r="TFR61" s="309"/>
      <c r="TFS61" s="93"/>
      <c r="TFT61" s="93"/>
      <c r="TFU61" s="93"/>
      <c r="TFV61" s="93"/>
      <c r="TFW61" s="1172"/>
      <c r="TFX61" s="4"/>
      <c r="TFY61" s="368"/>
      <c r="TFZ61" s="897"/>
      <c r="TGA61" s="93"/>
      <c r="TGB61" s="309"/>
      <c r="TGC61" s="93"/>
      <c r="TGD61" s="93"/>
      <c r="TGE61" s="93"/>
      <c r="TGF61" s="93"/>
      <c r="TGG61" s="1172"/>
      <c r="TGH61" s="4"/>
      <c r="TGI61" s="368"/>
      <c r="TGJ61" s="897"/>
      <c r="TGK61" s="93"/>
      <c r="TGL61" s="309"/>
      <c r="TGM61" s="93"/>
      <c r="TGN61" s="93"/>
      <c r="TGO61" s="93"/>
      <c r="TGP61" s="93"/>
      <c r="TGQ61" s="1172"/>
      <c r="TGR61" s="4"/>
      <c r="TGS61" s="368"/>
      <c r="TGT61" s="897"/>
      <c r="TGU61" s="93"/>
      <c r="TGV61" s="309"/>
      <c r="TGW61" s="93"/>
      <c r="TGX61" s="93"/>
      <c r="TGY61" s="93"/>
      <c r="TGZ61" s="93"/>
      <c r="THA61" s="1172"/>
      <c r="THB61" s="4"/>
      <c r="THC61" s="368"/>
      <c r="THD61" s="897"/>
      <c r="THE61" s="93"/>
      <c r="THF61" s="309"/>
      <c r="THG61" s="93"/>
      <c r="THH61" s="93"/>
      <c r="THI61" s="93"/>
      <c r="THJ61" s="93"/>
      <c r="THK61" s="1172"/>
      <c r="THL61" s="4"/>
      <c r="THM61" s="368"/>
      <c r="THN61" s="897"/>
      <c r="THO61" s="93"/>
      <c r="THP61" s="309"/>
      <c r="THQ61" s="93"/>
      <c r="THR61" s="93"/>
      <c r="THS61" s="93"/>
      <c r="THT61" s="93"/>
      <c r="THU61" s="1172"/>
      <c r="THV61" s="4"/>
      <c r="THW61" s="368"/>
      <c r="THX61" s="897"/>
      <c r="THY61" s="93"/>
      <c r="THZ61" s="309"/>
      <c r="TIA61" s="93"/>
      <c r="TIB61" s="93"/>
      <c r="TIC61" s="93"/>
      <c r="TID61" s="93"/>
      <c r="TIE61" s="1172"/>
      <c r="TIF61" s="4"/>
      <c r="TIG61" s="368"/>
      <c r="TIH61" s="897"/>
      <c r="TII61" s="93"/>
      <c r="TIJ61" s="309"/>
      <c r="TIK61" s="93"/>
      <c r="TIL61" s="93"/>
      <c r="TIM61" s="93"/>
      <c r="TIN61" s="93"/>
      <c r="TIO61" s="1172"/>
      <c r="TIP61" s="4"/>
      <c r="TIQ61" s="368"/>
      <c r="TIR61" s="897"/>
      <c r="TIS61" s="93"/>
      <c r="TIT61" s="309"/>
      <c r="TIU61" s="93"/>
      <c r="TIV61" s="93"/>
      <c r="TIW61" s="93"/>
      <c r="TIX61" s="93"/>
      <c r="TIY61" s="1172"/>
      <c r="TIZ61" s="4"/>
      <c r="TJA61" s="368"/>
      <c r="TJB61" s="897"/>
      <c r="TJC61" s="93"/>
      <c r="TJD61" s="309"/>
      <c r="TJE61" s="93"/>
      <c r="TJF61" s="93"/>
      <c r="TJG61" s="93"/>
      <c r="TJH61" s="93"/>
      <c r="TJI61" s="1172"/>
      <c r="TJJ61" s="4"/>
      <c r="TJK61" s="368"/>
      <c r="TJL61" s="897"/>
      <c r="TJM61" s="93"/>
      <c r="TJN61" s="309"/>
      <c r="TJO61" s="93"/>
      <c r="TJP61" s="93"/>
      <c r="TJQ61" s="93"/>
      <c r="TJR61" s="93"/>
      <c r="TJS61" s="1172"/>
      <c r="TJT61" s="4"/>
      <c r="TJU61" s="368"/>
      <c r="TJV61" s="897"/>
      <c r="TJW61" s="93"/>
      <c r="TJX61" s="309"/>
      <c r="TJY61" s="93"/>
      <c r="TJZ61" s="93"/>
      <c r="TKA61" s="93"/>
      <c r="TKB61" s="93"/>
      <c r="TKC61" s="1172"/>
      <c r="TKD61" s="4"/>
      <c r="TKE61" s="368"/>
      <c r="TKF61" s="897"/>
      <c r="TKG61" s="93"/>
      <c r="TKH61" s="309"/>
      <c r="TKI61" s="93"/>
      <c r="TKJ61" s="93"/>
      <c r="TKK61" s="93"/>
      <c r="TKL61" s="93"/>
      <c r="TKM61" s="1172"/>
      <c r="TKN61" s="4"/>
      <c r="TKO61" s="368"/>
      <c r="TKP61" s="897"/>
      <c r="TKQ61" s="93"/>
      <c r="TKR61" s="309"/>
      <c r="TKS61" s="93"/>
      <c r="TKT61" s="93"/>
      <c r="TKU61" s="93"/>
      <c r="TKV61" s="93"/>
      <c r="TKW61" s="1172"/>
      <c r="TKX61" s="4"/>
      <c r="TKY61" s="368"/>
      <c r="TKZ61" s="897"/>
      <c r="TLA61" s="93"/>
      <c r="TLB61" s="309"/>
      <c r="TLC61" s="93"/>
      <c r="TLD61" s="93"/>
      <c r="TLE61" s="93"/>
      <c r="TLF61" s="93"/>
      <c r="TLG61" s="1172"/>
      <c r="TLH61" s="4"/>
      <c r="TLI61" s="368"/>
      <c r="TLJ61" s="897"/>
      <c r="TLK61" s="93"/>
      <c r="TLL61" s="309"/>
      <c r="TLM61" s="93"/>
      <c r="TLN61" s="93"/>
      <c r="TLO61" s="93"/>
      <c r="TLP61" s="93"/>
      <c r="TLQ61" s="1172"/>
      <c r="TLR61" s="4"/>
      <c r="TLS61" s="368"/>
      <c r="TLT61" s="897"/>
      <c r="TLU61" s="93"/>
      <c r="TLV61" s="309"/>
      <c r="TLW61" s="93"/>
      <c r="TLX61" s="93"/>
      <c r="TLY61" s="93"/>
      <c r="TLZ61" s="93"/>
      <c r="TMA61" s="1172"/>
      <c r="TMB61" s="4"/>
      <c r="TMC61" s="368"/>
      <c r="TMD61" s="897"/>
      <c r="TME61" s="93"/>
      <c r="TMF61" s="309"/>
      <c r="TMG61" s="93"/>
      <c r="TMH61" s="93"/>
      <c r="TMI61" s="93"/>
      <c r="TMJ61" s="93"/>
      <c r="TMK61" s="1172"/>
      <c r="TML61" s="4"/>
      <c r="TMM61" s="368"/>
      <c r="TMN61" s="897"/>
      <c r="TMO61" s="93"/>
      <c r="TMP61" s="309"/>
      <c r="TMQ61" s="93"/>
      <c r="TMR61" s="93"/>
      <c r="TMS61" s="93"/>
      <c r="TMT61" s="93"/>
      <c r="TMU61" s="1172"/>
      <c r="TMV61" s="4"/>
      <c r="TMW61" s="368"/>
      <c r="TMX61" s="897"/>
      <c r="TMY61" s="93"/>
      <c r="TMZ61" s="309"/>
      <c r="TNA61" s="93"/>
      <c r="TNB61" s="93"/>
      <c r="TNC61" s="93"/>
      <c r="TND61" s="93"/>
      <c r="TNE61" s="1172"/>
      <c r="TNF61" s="4"/>
      <c r="TNG61" s="368"/>
      <c r="TNH61" s="897"/>
      <c r="TNI61" s="93"/>
      <c r="TNJ61" s="309"/>
      <c r="TNK61" s="93"/>
      <c r="TNL61" s="93"/>
      <c r="TNM61" s="93"/>
      <c r="TNN61" s="93"/>
      <c r="TNO61" s="1172"/>
      <c r="TNP61" s="4"/>
      <c r="TNQ61" s="368"/>
      <c r="TNR61" s="897"/>
      <c r="TNS61" s="93"/>
      <c r="TNT61" s="309"/>
      <c r="TNU61" s="93"/>
      <c r="TNV61" s="93"/>
      <c r="TNW61" s="93"/>
      <c r="TNX61" s="93"/>
      <c r="TNY61" s="1172"/>
      <c r="TNZ61" s="4"/>
      <c r="TOA61" s="368"/>
      <c r="TOB61" s="897"/>
      <c r="TOC61" s="93"/>
      <c r="TOD61" s="309"/>
      <c r="TOE61" s="93"/>
      <c r="TOF61" s="93"/>
      <c r="TOG61" s="93"/>
      <c r="TOH61" s="93"/>
      <c r="TOI61" s="1172"/>
      <c r="TOJ61" s="4"/>
      <c r="TOK61" s="368"/>
      <c r="TOL61" s="897"/>
      <c r="TOM61" s="93"/>
      <c r="TON61" s="309"/>
      <c r="TOO61" s="93"/>
      <c r="TOP61" s="93"/>
      <c r="TOQ61" s="93"/>
      <c r="TOR61" s="93"/>
      <c r="TOS61" s="1172"/>
      <c r="TOT61" s="4"/>
      <c r="TOU61" s="368"/>
      <c r="TOV61" s="897"/>
      <c r="TOW61" s="93"/>
      <c r="TOX61" s="309"/>
      <c r="TOY61" s="93"/>
      <c r="TOZ61" s="93"/>
      <c r="TPA61" s="93"/>
      <c r="TPB61" s="93"/>
      <c r="TPC61" s="1172"/>
      <c r="TPD61" s="4"/>
      <c r="TPE61" s="368"/>
      <c r="TPF61" s="897"/>
      <c r="TPG61" s="93"/>
      <c r="TPH61" s="309"/>
      <c r="TPI61" s="93"/>
      <c r="TPJ61" s="93"/>
      <c r="TPK61" s="93"/>
      <c r="TPL61" s="93"/>
      <c r="TPM61" s="1172"/>
      <c r="TPN61" s="4"/>
      <c r="TPO61" s="368"/>
      <c r="TPP61" s="897"/>
      <c r="TPQ61" s="93"/>
      <c r="TPR61" s="309"/>
      <c r="TPS61" s="93"/>
      <c r="TPT61" s="93"/>
      <c r="TPU61" s="93"/>
      <c r="TPV61" s="93"/>
      <c r="TPW61" s="1172"/>
      <c r="TPX61" s="4"/>
      <c r="TPY61" s="368"/>
      <c r="TPZ61" s="897"/>
      <c r="TQA61" s="93"/>
      <c r="TQB61" s="309"/>
      <c r="TQC61" s="93"/>
      <c r="TQD61" s="93"/>
      <c r="TQE61" s="93"/>
      <c r="TQF61" s="93"/>
      <c r="TQG61" s="1172"/>
      <c r="TQH61" s="4"/>
      <c r="TQI61" s="368"/>
      <c r="TQJ61" s="897"/>
      <c r="TQK61" s="93"/>
      <c r="TQL61" s="309"/>
      <c r="TQM61" s="93"/>
      <c r="TQN61" s="93"/>
      <c r="TQO61" s="93"/>
      <c r="TQP61" s="93"/>
      <c r="TQQ61" s="1172"/>
      <c r="TQR61" s="4"/>
      <c r="TQS61" s="368"/>
      <c r="TQT61" s="897"/>
      <c r="TQU61" s="93"/>
      <c r="TQV61" s="309"/>
      <c r="TQW61" s="93"/>
      <c r="TQX61" s="93"/>
      <c r="TQY61" s="93"/>
      <c r="TQZ61" s="93"/>
      <c r="TRA61" s="1172"/>
      <c r="TRB61" s="4"/>
      <c r="TRC61" s="368"/>
      <c r="TRD61" s="897"/>
      <c r="TRE61" s="93"/>
      <c r="TRF61" s="309"/>
      <c r="TRG61" s="93"/>
      <c r="TRH61" s="93"/>
      <c r="TRI61" s="93"/>
      <c r="TRJ61" s="93"/>
      <c r="TRK61" s="1172"/>
      <c r="TRL61" s="4"/>
      <c r="TRM61" s="368"/>
      <c r="TRN61" s="897"/>
      <c r="TRO61" s="93"/>
      <c r="TRP61" s="309"/>
      <c r="TRQ61" s="93"/>
      <c r="TRR61" s="93"/>
      <c r="TRS61" s="93"/>
      <c r="TRT61" s="93"/>
      <c r="TRU61" s="1172"/>
      <c r="TRV61" s="4"/>
      <c r="TRW61" s="368"/>
      <c r="TRX61" s="897"/>
      <c r="TRY61" s="93"/>
      <c r="TRZ61" s="309"/>
      <c r="TSA61" s="93"/>
      <c r="TSB61" s="93"/>
      <c r="TSC61" s="93"/>
      <c r="TSD61" s="93"/>
      <c r="TSE61" s="1172"/>
      <c r="TSF61" s="4"/>
      <c r="TSG61" s="368"/>
      <c r="TSH61" s="897"/>
      <c r="TSI61" s="93"/>
      <c r="TSJ61" s="309"/>
      <c r="TSK61" s="93"/>
      <c r="TSL61" s="93"/>
      <c r="TSM61" s="93"/>
      <c r="TSN61" s="93"/>
      <c r="TSO61" s="1172"/>
      <c r="TSP61" s="4"/>
      <c r="TSQ61" s="368"/>
      <c r="TSR61" s="897"/>
      <c r="TSS61" s="93"/>
      <c r="TST61" s="309"/>
      <c r="TSU61" s="93"/>
      <c r="TSV61" s="93"/>
      <c r="TSW61" s="93"/>
      <c r="TSX61" s="93"/>
      <c r="TSY61" s="1172"/>
      <c r="TSZ61" s="4"/>
      <c r="TTA61" s="368"/>
      <c r="TTB61" s="897"/>
      <c r="TTC61" s="93"/>
      <c r="TTD61" s="309"/>
      <c r="TTE61" s="93"/>
      <c r="TTF61" s="93"/>
      <c r="TTG61" s="93"/>
      <c r="TTH61" s="93"/>
      <c r="TTI61" s="1172"/>
      <c r="TTJ61" s="4"/>
      <c r="TTK61" s="368"/>
      <c r="TTL61" s="897"/>
      <c r="TTM61" s="93"/>
      <c r="TTN61" s="309"/>
      <c r="TTO61" s="93"/>
      <c r="TTP61" s="93"/>
      <c r="TTQ61" s="93"/>
      <c r="TTR61" s="93"/>
      <c r="TTS61" s="1172"/>
      <c r="TTT61" s="4"/>
      <c r="TTU61" s="368"/>
      <c r="TTV61" s="897"/>
      <c r="TTW61" s="93"/>
      <c r="TTX61" s="309"/>
      <c r="TTY61" s="93"/>
      <c r="TTZ61" s="93"/>
      <c r="TUA61" s="93"/>
      <c r="TUB61" s="93"/>
      <c r="TUC61" s="1172"/>
      <c r="TUD61" s="4"/>
      <c r="TUE61" s="368"/>
      <c r="TUF61" s="897"/>
      <c r="TUG61" s="93"/>
      <c r="TUH61" s="309"/>
      <c r="TUI61" s="93"/>
      <c r="TUJ61" s="93"/>
      <c r="TUK61" s="93"/>
      <c r="TUL61" s="93"/>
      <c r="TUM61" s="1172"/>
      <c r="TUN61" s="4"/>
      <c r="TUO61" s="368"/>
      <c r="TUP61" s="897"/>
      <c r="TUQ61" s="93"/>
      <c r="TUR61" s="309"/>
      <c r="TUS61" s="93"/>
      <c r="TUT61" s="93"/>
      <c r="TUU61" s="93"/>
      <c r="TUV61" s="93"/>
      <c r="TUW61" s="1172"/>
      <c r="TUX61" s="4"/>
      <c r="TUY61" s="368"/>
      <c r="TUZ61" s="897"/>
      <c r="TVA61" s="93"/>
      <c r="TVB61" s="309"/>
      <c r="TVC61" s="93"/>
      <c r="TVD61" s="93"/>
      <c r="TVE61" s="93"/>
      <c r="TVF61" s="93"/>
      <c r="TVG61" s="1172"/>
      <c r="TVH61" s="4"/>
      <c r="TVI61" s="368"/>
      <c r="TVJ61" s="897"/>
      <c r="TVK61" s="93"/>
      <c r="TVL61" s="309"/>
      <c r="TVM61" s="93"/>
      <c r="TVN61" s="93"/>
      <c r="TVO61" s="93"/>
      <c r="TVP61" s="93"/>
      <c r="TVQ61" s="1172"/>
      <c r="TVR61" s="4"/>
      <c r="TVS61" s="368"/>
      <c r="TVT61" s="897"/>
      <c r="TVU61" s="93"/>
      <c r="TVV61" s="309"/>
      <c r="TVW61" s="93"/>
      <c r="TVX61" s="93"/>
      <c r="TVY61" s="93"/>
      <c r="TVZ61" s="93"/>
      <c r="TWA61" s="1172"/>
      <c r="TWB61" s="4"/>
      <c r="TWC61" s="368"/>
      <c r="TWD61" s="897"/>
      <c r="TWE61" s="93"/>
      <c r="TWF61" s="309"/>
      <c r="TWG61" s="93"/>
      <c r="TWH61" s="93"/>
      <c r="TWI61" s="93"/>
      <c r="TWJ61" s="93"/>
      <c r="TWK61" s="1172"/>
      <c r="TWL61" s="4"/>
      <c r="TWM61" s="368"/>
      <c r="TWN61" s="897"/>
      <c r="TWO61" s="93"/>
      <c r="TWP61" s="309"/>
      <c r="TWQ61" s="93"/>
      <c r="TWR61" s="93"/>
      <c r="TWS61" s="93"/>
      <c r="TWT61" s="93"/>
      <c r="TWU61" s="1172"/>
      <c r="TWV61" s="4"/>
      <c r="TWW61" s="368"/>
      <c r="TWX61" s="897"/>
      <c r="TWY61" s="93"/>
      <c r="TWZ61" s="309"/>
      <c r="TXA61" s="93"/>
      <c r="TXB61" s="93"/>
      <c r="TXC61" s="93"/>
      <c r="TXD61" s="93"/>
      <c r="TXE61" s="1172"/>
      <c r="TXF61" s="4"/>
      <c r="TXG61" s="368"/>
      <c r="TXH61" s="897"/>
      <c r="TXI61" s="93"/>
      <c r="TXJ61" s="309"/>
      <c r="TXK61" s="93"/>
      <c r="TXL61" s="93"/>
      <c r="TXM61" s="93"/>
      <c r="TXN61" s="93"/>
      <c r="TXO61" s="1172"/>
      <c r="TXP61" s="4"/>
      <c r="TXQ61" s="368"/>
      <c r="TXR61" s="897"/>
      <c r="TXS61" s="93"/>
      <c r="TXT61" s="309"/>
      <c r="TXU61" s="93"/>
      <c r="TXV61" s="93"/>
      <c r="TXW61" s="93"/>
      <c r="TXX61" s="93"/>
      <c r="TXY61" s="1172"/>
      <c r="TXZ61" s="4"/>
      <c r="TYA61" s="368"/>
      <c r="TYB61" s="897"/>
      <c r="TYC61" s="93"/>
      <c r="TYD61" s="309"/>
      <c r="TYE61" s="93"/>
      <c r="TYF61" s="93"/>
      <c r="TYG61" s="93"/>
      <c r="TYH61" s="93"/>
      <c r="TYI61" s="1172"/>
      <c r="TYJ61" s="4"/>
      <c r="TYK61" s="368"/>
      <c r="TYL61" s="897"/>
      <c r="TYM61" s="93"/>
      <c r="TYN61" s="309"/>
      <c r="TYO61" s="93"/>
      <c r="TYP61" s="93"/>
      <c r="TYQ61" s="93"/>
      <c r="TYR61" s="93"/>
      <c r="TYS61" s="1172"/>
      <c r="TYT61" s="4"/>
      <c r="TYU61" s="368"/>
      <c r="TYV61" s="897"/>
      <c r="TYW61" s="93"/>
      <c r="TYX61" s="309"/>
      <c r="TYY61" s="93"/>
      <c r="TYZ61" s="93"/>
      <c r="TZA61" s="93"/>
      <c r="TZB61" s="93"/>
      <c r="TZC61" s="1172"/>
      <c r="TZD61" s="4"/>
      <c r="TZE61" s="368"/>
      <c r="TZF61" s="897"/>
      <c r="TZG61" s="93"/>
      <c r="TZH61" s="309"/>
      <c r="TZI61" s="93"/>
      <c r="TZJ61" s="93"/>
      <c r="TZK61" s="93"/>
      <c r="TZL61" s="93"/>
      <c r="TZM61" s="1172"/>
      <c r="TZN61" s="4"/>
      <c r="TZO61" s="368"/>
      <c r="TZP61" s="897"/>
      <c r="TZQ61" s="93"/>
      <c r="TZR61" s="309"/>
      <c r="TZS61" s="93"/>
      <c r="TZT61" s="93"/>
      <c r="TZU61" s="93"/>
      <c r="TZV61" s="93"/>
      <c r="TZW61" s="1172"/>
      <c r="TZX61" s="4"/>
      <c r="TZY61" s="368"/>
      <c r="TZZ61" s="897"/>
      <c r="UAA61" s="93"/>
      <c r="UAB61" s="309"/>
      <c r="UAC61" s="93"/>
      <c r="UAD61" s="93"/>
      <c r="UAE61" s="93"/>
      <c r="UAF61" s="93"/>
      <c r="UAG61" s="1172"/>
      <c r="UAH61" s="4"/>
      <c r="UAI61" s="368"/>
      <c r="UAJ61" s="897"/>
      <c r="UAK61" s="93"/>
      <c r="UAL61" s="309"/>
      <c r="UAM61" s="93"/>
      <c r="UAN61" s="93"/>
      <c r="UAO61" s="93"/>
      <c r="UAP61" s="93"/>
      <c r="UAQ61" s="1172"/>
      <c r="UAR61" s="4"/>
      <c r="UAS61" s="368"/>
      <c r="UAT61" s="897"/>
      <c r="UAU61" s="93"/>
      <c r="UAV61" s="309"/>
      <c r="UAW61" s="93"/>
      <c r="UAX61" s="93"/>
      <c r="UAY61" s="93"/>
      <c r="UAZ61" s="93"/>
      <c r="UBA61" s="1172"/>
      <c r="UBB61" s="4"/>
      <c r="UBC61" s="368"/>
      <c r="UBD61" s="897"/>
      <c r="UBE61" s="93"/>
      <c r="UBF61" s="309"/>
      <c r="UBG61" s="93"/>
      <c r="UBH61" s="93"/>
      <c r="UBI61" s="93"/>
      <c r="UBJ61" s="93"/>
      <c r="UBK61" s="1172"/>
      <c r="UBL61" s="4"/>
      <c r="UBM61" s="368"/>
      <c r="UBN61" s="897"/>
      <c r="UBO61" s="93"/>
      <c r="UBP61" s="309"/>
      <c r="UBQ61" s="93"/>
      <c r="UBR61" s="93"/>
      <c r="UBS61" s="93"/>
      <c r="UBT61" s="93"/>
      <c r="UBU61" s="1172"/>
      <c r="UBV61" s="4"/>
      <c r="UBW61" s="368"/>
      <c r="UBX61" s="897"/>
      <c r="UBY61" s="93"/>
      <c r="UBZ61" s="309"/>
      <c r="UCA61" s="93"/>
      <c r="UCB61" s="93"/>
      <c r="UCC61" s="93"/>
      <c r="UCD61" s="93"/>
      <c r="UCE61" s="1172"/>
      <c r="UCF61" s="4"/>
      <c r="UCG61" s="368"/>
      <c r="UCH61" s="897"/>
      <c r="UCI61" s="93"/>
      <c r="UCJ61" s="309"/>
      <c r="UCK61" s="93"/>
      <c r="UCL61" s="93"/>
      <c r="UCM61" s="93"/>
      <c r="UCN61" s="93"/>
      <c r="UCO61" s="1172"/>
      <c r="UCP61" s="4"/>
      <c r="UCQ61" s="368"/>
      <c r="UCR61" s="897"/>
      <c r="UCS61" s="93"/>
      <c r="UCT61" s="309"/>
      <c r="UCU61" s="93"/>
      <c r="UCV61" s="93"/>
      <c r="UCW61" s="93"/>
      <c r="UCX61" s="93"/>
      <c r="UCY61" s="1172"/>
      <c r="UCZ61" s="4"/>
      <c r="UDA61" s="368"/>
      <c r="UDB61" s="897"/>
      <c r="UDC61" s="93"/>
      <c r="UDD61" s="309"/>
      <c r="UDE61" s="93"/>
      <c r="UDF61" s="93"/>
      <c r="UDG61" s="93"/>
      <c r="UDH61" s="93"/>
      <c r="UDI61" s="1172"/>
      <c r="UDJ61" s="4"/>
      <c r="UDK61" s="368"/>
      <c r="UDL61" s="897"/>
      <c r="UDM61" s="93"/>
      <c r="UDN61" s="309"/>
      <c r="UDO61" s="93"/>
      <c r="UDP61" s="93"/>
      <c r="UDQ61" s="93"/>
      <c r="UDR61" s="93"/>
      <c r="UDS61" s="1172"/>
      <c r="UDT61" s="4"/>
      <c r="UDU61" s="368"/>
      <c r="UDV61" s="897"/>
      <c r="UDW61" s="93"/>
      <c r="UDX61" s="309"/>
      <c r="UDY61" s="93"/>
      <c r="UDZ61" s="93"/>
      <c r="UEA61" s="93"/>
      <c r="UEB61" s="93"/>
      <c r="UEC61" s="1172"/>
      <c r="UED61" s="4"/>
      <c r="UEE61" s="368"/>
      <c r="UEF61" s="897"/>
      <c r="UEG61" s="93"/>
      <c r="UEH61" s="309"/>
      <c r="UEI61" s="93"/>
      <c r="UEJ61" s="93"/>
      <c r="UEK61" s="93"/>
      <c r="UEL61" s="93"/>
      <c r="UEM61" s="1172"/>
      <c r="UEN61" s="4"/>
      <c r="UEO61" s="368"/>
      <c r="UEP61" s="897"/>
      <c r="UEQ61" s="93"/>
      <c r="UER61" s="309"/>
      <c r="UES61" s="93"/>
      <c r="UET61" s="93"/>
      <c r="UEU61" s="93"/>
      <c r="UEV61" s="93"/>
      <c r="UEW61" s="1172"/>
      <c r="UEX61" s="4"/>
      <c r="UEY61" s="368"/>
      <c r="UEZ61" s="897"/>
      <c r="UFA61" s="93"/>
      <c r="UFB61" s="309"/>
      <c r="UFC61" s="93"/>
      <c r="UFD61" s="93"/>
      <c r="UFE61" s="93"/>
      <c r="UFF61" s="93"/>
      <c r="UFG61" s="1172"/>
      <c r="UFH61" s="4"/>
      <c r="UFI61" s="368"/>
      <c r="UFJ61" s="897"/>
      <c r="UFK61" s="93"/>
      <c r="UFL61" s="309"/>
      <c r="UFM61" s="93"/>
      <c r="UFN61" s="93"/>
      <c r="UFO61" s="93"/>
      <c r="UFP61" s="93"/>
      <c r="UFQ61" s="1172"/>
      <c r="UFR61" s="4"/>
      <c r="UFS61" s="368"/>
      <c r="UFT61" s="897"/>
      <c r="UFU61" s="93"/>
      <c r="UFV61" s="309"/>
      <c r="UFW61" s="93"/>
      <c r="UFX61" s="93"/>
      <c r="UFY61" s="93"/>
      <c r="UFZ61" s="93"/>
      <c r="UGA61" s="1172"/>
      <c r="UGB61" s="4"/>
      <c r="UGC61" s="368"/>
      <c r="UGD61" s="897"/>
      <c r="UGE61" s="93"/>
      <c r="UGF61" s="309"/>
      <c r="UGG61" s="93"/>
      <c r="UGH61" s="93"/>
      <c r="UGI61" s="93"/>
      <c r="UGJ61" s="93"/>
      <c r="UGK61" s="1172"/>
      <c r="UGL61" s="4"/>
      <c r="UGM61" s="368"/>
      <c r="UGN61" s="897"/>
      <c r="UGO61" s="93"/>
      <c r="UGP61" s="309"/>
      <c r="UGQ61" s="93"/>
      <c r="UGR61" s="93"/>
      <c r="UGS61" s="93"/>
      <c r="UGT61" s="93"/>
      <c r="UGU61" s="1172"/>
      <c r="UGV61" s="4"/>
      <c r="UGW61" s="368"/>
      <c r="UGX61" s="897"/>
      <c r="UGY61" s="93"/>
      <c r="UGZ61" s="309"/>
      <c r="UHA61" s="93"/>
      <c r="UHB61" s="93"/>
      <c r="UHC61" s="93"/>
      <c r="UHD61" s="93"/>
      <c r="UHE61" s="1172"/>
      <c r="UHF61" s="4"/>
      <c r="UHG61" s="368"/>
      <c r="UHH61" s="897"/>
      <c r="UHI61" s="93"/>
      <c r="UHJ61" s="309"/>
      <c r="UHK61" s="93"/>
      <c r="UHL61" s="93"/>
      <c r="UHM61" s="93"/>
      <c r="UHN61" s="93"/>
      <c r="UHO61" s="1172"/>
      <c r="UHP61" s="4"/>
      <c r="UHQ61" s="368"/>
      <c r="UHR61" s="897"/>
      <c r="UHS61" s="93"/>
      <c r="UHT61" s="309"/>
      <c r="UHU61" s="93"/>
      <c r="UHV61" s="93"/>
      <c r="UHW61" s="93"/>
      <c r="UHX61" s="93"/>
      <c r="UHY61" s="1172"/>
      <c r="UHZ61" s="4"/>
      <c r="UIA61" s="368"/>
      <c r="UIB61" s="897"/>
      <c r="UIC61" s="93"/>
      <c r="UID61" s="309"/>
      <c r="UIE61" s="93"/>
      <c r="UIF61" s="93"/>
      <c r="UIG61" s="93"/>
      <c r="UIH61" s="93"/>
      <c r="UII61" s="1172"/>
      <c r="UIJ61" s="4"/>
      <c r="UIK61" s="368"/>
      <c r="UIL61" s="897"/>
      <c r="UIM61" s="93"/>
      <c r="UIN61" s="309"/>
      <c r="UIO61" s="93"/>
      <c r="UIP61" s="93"/>
      <c r="UIQ61" s="93"/>
      <c r="UIR61" s="93"/>
      <c r="UIS61" s="1172"/>
      <c r="UIT61" s="4"/>
      <c r="UIU61" s="368"/>
      <c r="UIV61" s="897"/>
      <c r="UIW61" s="93"/>
      <c r="UIX61" s="309"/>
      <c r="UIY61" s="93"/>
      <c r="UIZ61" s="93"/>
      <c r="UJA61" s="93"/>
      <c r="UJB61" s="93"/>
      <c r="UJC61" s="1172"/>
      <c r="UJD61" s="4"/>
      <c r="UJE61" s="368"/>
      <c r="UJF61" s="897"/>
      <c r="UJG61" s="93"/>
      <c r="UJH61" s="309"/>
      <c r="UJI61" s="93"/>
      <c r="UJJ61" s="93"/>
      <c r="UJK61" s="93"/>
      <c r="UJL61" s="93"/>
      <c r="UJM61" s="1172"/>
      <c r="UJN61" s="4"/>
      <c r="UJO61" s="368"/>
      <c r="UJP61" s="897"/>
      <c r="UJQ61" s="93"/>
      <c r="UJR61" s="309"/>
      <c r="UJS61" s="93"/>
      <c r="UJT61" s="93"/>
      <c r="UJU61" s="93"/>
      <c r="UJV61" s="93"/>
      <c r="UJW61" s="1172"/>
      <c r="UJX61" s="4"/>
      <c r="UJY61" s="368"/>
      <c r="UJZ61" s="897"/>
      <c r="UKA61" s="93"/>
      <c r="UKB61" s="309"/>
      <c r="UKC61" s="93"/>
      <c r="UKD61" s="93"/>
      <c r="UKE61" s="93"/>
      <c r="UKF61" s="93"/>
      <c r="UKG61" s="1172"/>
      <c r="UKH61" s="4"/>
      <c r="UKI61" s="368"/>
      <c r="UKJ61" s="897"/>
      <c r="UKK61" s="93"/>
      <c r="UKL61" s="309"/>
      <c r="UKM61" s="93"/>
      <c r="UKN61" s="93"/>
      <c r="UKO61" s="93"/>
      <c r="UKP61" s="93"/>
      <c r="UKQ61" s="1172"/>
      <c r="UKR61" s="4"/>
      <c r="UKS61" s="368"/>
      <c r="UKT61" s="897"/>
      <c r="UKU61" s="93"/>
      <c r="UKV61" s="309"/>
      <c r="UKW61" s="93"/>
      <c r="UKX61" s="93"/>
      <c r="UKY61" s="93"/>
      <c r="UKZ61" s="93"/>
      <c r="ULA61" s="1172"/>
      <c r="ULB61" s="4"/>
      <c r="ULC61" s="368"/>
      <c r="ULD61" s="897"/>
      <c r="ULE61" s="93"/>
      <c r="ULF61" s="309"/>
      <c r="ULG61" s="93"/>
      <c r="ULH61" s="93"/>
      <c r="ULI61" s="93"/>
      <c r="ULJ61" s="93"/>
      <c r="ULK61" s="1172"/>
      <c r="ULL61" s="4"/>
      <c r="ULM61" s="368"/>
      <c r="ULN61" s="897"/>
      <c r="ULO61" s="93"/>
      <c r="ULP61" s="309"/>
      <c r="ULQ61" s="93"/>
      <c r="ULR61" s="93"/>
      <c r="ULS61" s="93"/>
      <c r="ULT61" s="93"/>
      <c r="ULU61" s="1172"/>
      <c r="ULV61" s="4"/>
      <c r="ULW61" s="368"/>
      <c r="ULX61" s="897"/>
      <c r="ULY61" s="93"/>
      <c r="ULZ61" s="309"/>
      <c r="UMA61" s="93"/>
      <c r="UMB61" s="93"/>
      <c r="UMC61" s="93"/>
      <c r="UMD61" s="93"/>
      <c r="UME61" s="1172"/>
      <c r="UMF61" s="4"/>
      <c r="UMG61" s="368"/>
      <c r="UMH61" s="897"/>
      <c r="UMI61" s="93"/>
      <c r="UMJ61" s="309"/>
      <c r="UMK61" s="93"/>
      <c r="UML61" s="93"/>
      <c r="UMM61" s="93"/>
      <c r="UMN61" s="93"/>
      <c r="UMO61" s="1172"/>
      <c r="UMP61" s="4"/>
      <c r="UMQ61" s="368"/>
      <c r="UMR61" s="897"/>
      <c r="UMS61" s="93"/>
      <c r="UMT61" s="309"/>
      <c r="UMU61" s="93"/>
      <c r="UMV61" s="93"/>
      <c r="UMW61" s="93"/>
      <c r="UMX61" s="93"/>
      <c r="UMY61" s="1172"/>
      <c r="UMZ61" s="4"/>
      <c r="UNA61" s="368"/>
      <c r="UNB61" s="897"/>
      <c r="UNC61" s="93"/>
      <c r="UND61" s="309"/>
      <c r="UNE61" s="93"/>
      <c r="UNF61" s="93"/>
      <c r="UNG61" s="93"/>
      <c r="UNH61" s="93"/>
      <c r="UNI61" s="1172"/>
      <c r="UNJ61" s="4"/>
      <c r="UNK61" s="368"/>
      <c r="UNL61" s="897"/>
      <c r="UNM61" s="93"/>
      <c r="UNN61" s="309"/>
      <c r="UNO61" s="93"/>
      <c r="UNP61" s="93"/>
      <c r="UNQ61" s="93"/>
      <c r="UNR61" s="93"/>
      <c r="UNS61" s="1172"/>
      <c r="UNT61" s="4"/>
      <c r="UNU61" s="368"/>
      <c r="UNV61" s="897"/>
      <c r="UNW61" s="93"/>
      <c r="UNX61" s="309"/>
      <c r="UNY61" s="93"/>
      <c r="UNZ61" s="93"/>
      <c r="UOA61" s="93"/>
      <c r="UOB61" s="93"/>
      <c r="UOC61" s="1172"/>
      <c r="UOD61" s="4"/>
      <c r="UOE61" s="368"/>
      <c r="UOF61" s="897"/>
      <c r="UOG61" s="93"/>
      <c r="UOH61" s="309"/>
      <c r="UOI61" s="93"/>
      <c r="UOJ61" s="93"/>
      <c r="UOK61" s="93"/>
      <c r="UOL61" s="93"/>
      <c r="UOM61" s="1172"/>
      <c r="UON61" s="4"/>
      <c r="UOO61" s="368"/>
      <c r="UOP61" s="897"/>
      <c r="UOQ61" s="93"/>
      <c r="UOR61" s="309"/>
      <c r="UOS61" s="93"/>
      <c r="UOT61" s="93"/>
      <c r="UOU61" s="93"/>
      <c r="UOV61" s="93"/>
      <c r="UOW61" s="1172"/>
      <c r="UOX61" s="4"/>
      <c r="UOY61" s="368"/>
      <c r="UOZ61" s="897"/>
      <c r="UPA61" s="93"/>
      <c r="UPB61" s="309"/>
      <c r="UPC61" s="93"/>
      <c r="UPD61" s="93"/>
      <c r="UPE61" s="93"/>
      <c r="UPF61" s="93"/>
      <c r="UPG61" s="1172"/>
      <c r="UPH61" s="4"/>
      <c r="UPI61" s="368"/>
      <c r="UPJ61" s="897"/>
      <c r="UPK61" s="93"/>
      <c r="UPL61" s="309"/>
      <c r="UPM61" s="93"/>
      <c r="UPN61" s="93"/>
      <c r="UPO61" s="93"/>
      <c r="UPP61" s="93"/>
      <c r="UPQ61" s="1172"/>
      <c r="UPR61" s="4"/>
      <c r="UPS61" s="368"/>
      <c r="UPT61" s="897"/>
      <c r="UPU61" s="93"/>
      <c r="UPV61" s="309"/>
      <c r="UPW61" s="93"/>
      <c r="UPX61" s="93"/>
      <c r="UPY61" s="93"/>
      <c r="UPZ61" s="93"/>
      <c r="UQA61" s="1172"/>
      <c r="UQB61" s="4"/>
      <c r="UQC61" s="368"/>
      <c r="UQD61" s="897"/>
      <c r="UQE61" s="93"/>
      <c r="UQF61" s="309"/>
      <c r="UQG61" s="93"/>
      <c r="UQH61" s="93"/>
      <c r="UQI61" s="93"/>
      <c r="UQJ61" s="93"/>
      <c r="UQK61" s="1172"/>
      <c r="UQL61" s="4"/>
      <c r="UQM61" s="368"/>
      <c r="UQN61" s="897"/>
      <c r="UQO61" s="93"/>
      <c r="UQP61" s="309"/>
      <c r="UQQ61" s="93"/>
      <c r="UQR61" s="93"/>
      <c r="UQS61" s="93"/>
      <c r="UQT61" s="93"/>
      <c r="UQU61" s="1172"/>
      <c r="UQV61" s="4"/>
      <c r="UQW61" s="368"/>
      <c r="UQX61" s="897"/>
      <c r="UQY61" s="93"/>
      <c r="UQZ61" s="309"/>
      <c r="URA61" s="93"/>
      <c r="URB61" s="93"/>
      <c r="URC61" s="93"/>
      <c r="URD61" s="93"/>
      <c r="URE61" s="1172"/>
      <c r="URF61" s="4"/>
      <c r="URG61" s="368"/>
      <c r="URH61" s="897"/>
      <c r="URI61" s="93"/>
      <c r="URJ61" s="309"/>
      <c r="URK61" s="93"/>
      <c r="URL61" s="93"/>
      <c r="URM61" s="93"/>
      <c r="URN61" s="93"/>
      <c r="URO61" s="1172"/>
      <c r="URP61" s="4"/>
      <c r="URQ61" s="368"/>
      <c r="URR61" s="897"/>
      <c r="URS61" s="93"/>
      <c r="URT61" s="309"/>
      <c r="URU61" s="93"/>
      <c r="URV61" s="93"/>
      <c r="URW61" s="93"/>
      <c r="URX61" s="93"/>
      <c r="URY61" s="1172"/>
      <c r="URZ61" s="4"/>
      <c r="USA61" s="368"/>
      <c r="USB61" s="897"/>
      <c r="USC61" s="93"/>
      <c r="USD61" s="309"/>
      <c r="USE61" s="93"/>
      <c r="USF61" s="93"/>
      <c r="USG61" s="93"/>
      <c r="USH61" s="93"/>
      <c r="USI61" s="1172"/>
      <c r="USJ61" s="4"/>
      <c r="USK61" s="368"/>
      <c r="USL61" s="897"/>
      <c r="USM61" s="93"/>
      <c r="USN61" s="309"/>
      <c r="USO61" s="93"/>
      <c r="USP61" s="93"/>
      <c r="USQ61" s="93"/>
      <c r="USR61" s="93"/>
      <c r="USS61" s="1172"/>
      <c r="UST61" s="4"/>
      <c r="USU61" s="368"/>
      <c r="USV61" s="897"/>
      <c r="USW61" s="93"/>
      <c r="USX61" s="309"/>
      <c r="USY61" s="93"/>
      <c r="USZ61" s="93"/>
      <c r="UTA61" s="93"/>
      <c r="UTB61" s="93"/>
      <c r="UTC61" s="1172"/>
      <c r="UTD61" s="4"/>
      <c r="UTE61" s="368"/>
      <c r="UTF61" s="897"/>
      <c r="UTG61" s="93"/>
      <c r="UTH61" s="309"/>
      <c r="UTI61" s="93"/>
      <c r="UTJ61" s="93"/>
      <c r="UTK61" s="93"/>
      <c r="UTL61" s="93"/>
      <c r="UTM61" s="1172"/>
      <c r="UTN61" s="4"/>
      <c r="UTO61" s="368"/>
      <c r="UTP61" s="897"/>
      <c r="UTQ61" s="93"/>
      <c r="UTR61" s="309"/>
      <c r="UTS61" s="93"/>
      <c r="UTT61" s="93"/>
      <c r="UTU61" s="93"/>
      <c r="UTV61" s="93"/>
      <c r="UTW61" s="1172"/>
      <c r="UTX61" s="4"/>
      <c r="UTY61" s="368"/>
      <c r="UTZ61" s="897"/>
      <c r="UUA61" s="93"/>
      <c r="UUB61" s="309"/>
      <c r="UUC61" s="93"/>
      <c r="UUD61" s="93"/>
      <c r="UUE61" s="93"/>
      <c r="UUF61" s="93"/>
      <c r="UUG61" s="1172"/>
      <c r="UUH61" s="4"/>
      <c r="UUI61" s="368"/>
      <c r="UUJ61" s="897"/>
      <c r="UUK61" s="93"/>
      <c r="UUL61" s="309"/>
      <c r="UUM61" s="93"/>
      <c r="UUN61" s="93"/>
      <c r="UUO61" s="93"/>
      <c r="UUP61" s="93"/>
      <c r="UUQ61" s="1172"/>
      <c r="UUR61" s="4"/>
      <c r="UUS61" s="368"/>
      <c r="UUT61" s="897"/>
      <c r="UUU61" s="93"/>
      <c r="UUV61" s="309"/>
      <c r="UUW61" s="93"/>
      <c r="UUX61" s="93"/>
      <c r="UUY61" s="93"/>
      <c r="UUZ61" s="93"/>
      <c r="UVA61" s="1172"/>
      <c r="UVB61" s="4"/>
      <c r="UVC61" s="368"/>
      <c r="UVD61" s="897"/>
      <c r="UVE61" s="93"/>
      <c r="UVF61" s="309"/>
      <c r="UVG61" s="93"/>
      <c r="UVH61" s="93"/>
      <c r="UVI61" s="93"/>
      <c r="UVJ61" s="93"/>
      <c r="UVK61" s="1172"/>
      <c r="UVL61" s="4"/>
      <c r="UVM61" s="368"/>
      <c r="UVN61" s="897"/>
      <c r="UVO61" s="93"/>
      <c r="UVP61" s="309"/>
      <c r="UVQ61" s="93"/>
      <c r="UVR61" s="93"/>
      <c r="UVS61" s="93"/>
      <c r="UVT61" s="93"/>
      <c r="UVU61" s="1172"/>
      <c r="UVV61" s="4"/>
      <c r="UVW61" s="368"/>
      <c r="UVX61" s="897"/>
      <c r="UVY61" s="93"/>
      <c r="UVZ61" s="309"/>
      <c r="UWA61" s="93"/>
      <c r="UWB61" s="93"/>
      <c r="UWC61" s="93"/>
      <c r="UWD61" s="93"/>
      <c r="UWE61" s="1172"/>
      <c r="UWF61" s="4"/>
      <c r="UWG61" s="368"/>
      <c r="UWH61" s="897"/>
      <c r="UWI61" s="93"/>
      <c r="UWJ61" s="309"/>
      <c r="UWK61" s="93"/>
      <c r="UWL61" s="93"/>
      <c r="UWM61" s="93"/>
      <c r="UWN61" s="93"/>
      <c r="UWO61" s="1172"/>
      <c r="UWP61" s="4"/>
      <c r="UWQ61" s="368"/>
      <c r="UWR61" s="897"/>
      <c r="UWS61" s="93"/>
      <c r="UWT61" s="309"/>
      <c r="UWU61" s="93"/>
      <c r="UWV61" s="93"/>
      <c r="UWW61" s="93"/>
      <c r="UWX61" s="93"/>
      <c r="UWY61" s="1172"/>
      <c r="UWZ61" s="4"/>
      <c r="UXA61" s="368"/>
      <c r="UXB61" s="897"/>
      <c r="UXC61" s="93"/>
      <c r="UXD61" s="309"/>
      <c r="UXE61" s="93"/>
      <c r="UXF61" s="93"/>
      <c r="UXG61" s="93"/>
      <c r="UXH61" s="93"/>
      <c r="UXI61" s="1172"/>
      <c r="UXJ61" s="4"/>
      <c r="UXK61" s="368"/>
      <c r="UXL61" s="897"/>
      <c r="UXM61" s="93"/>
      <c r="UXN61" s="309"/>
      <c r="UXO61" s="93"/>
      <c r="UXP61" s="93"/>
      <c r="UXQ61" s="93"/>
      <c r="UXR61" s="93"/>
      <c r="UXS61" s="1172"/>
      <c r="UXT61" s="4"/>
      <c r="UXU61" s="368"/>
      <c r="UXV61" s="897"/>
      <c r="UXW61" s="93"/>
      <c r="UXX61" s="309"/>
      <c r="UXY61" s="93"/>
      <c r="UXZ61" s="93"/>
      <c r="UYA61" s="93"/>
      <c r="UYB61" s="93"/>
      <c r="UYC61" s="1172"/>
      <c r="UYD61" s="4"/>
      <c r="UYE61" s="368"/>
      <c r="UYF61" s="897"/>
      <c r="UYG61" s="93"/>
      <c r="UYH61" s="309"/>
      <c r="UYI61" s="93"/>
      <c r="UYJ61" s="93"/>
      <c r="UYK61" s="93"/>
      <c r="UYL61" s="93"/>
      <c r="UYM61" s="1172"/>
      <c r="UYN61" s="4"/>
      <c r="UYO61" s="368"/>
      <c r="UYP61" s="897"/>
      <c r="UYQ61" s="93"/>
      <c r="UYR61" s="309"/>
      <c r="UYS61" s="93"/>
      <c r="UYT61" s="93"/>
      <c r="UYU61" s="93"/>
      <c r="UYV61" s="93"/>
      <c r="UYW61" s="1172"/>
      <c r="UYX61" s="4"/>
      <c r="UYY61" s="368"/>
      <c r="UYZ61" s="897"/>
      <c r="UZA61" s="93"/>
      <c r="UZB61" s="309"/>
      <c r="UZC61" s="93"/>
      <c r="UZD61" s="93"/>
      <c r="UZE61" s="93"/>
      <c r="UZF61" s="93"/>
      <c r="UZG61" s="1172"/>
      <c r="UZH61" s="4"/>
      <c r="UZI61" s="368"/>
      <c r="UZJ61" s="897"/>
      <c r="UZK61" s="93"/>
      <c r="UZL61" s="309"/>
      <c r="UZM61" s="93"/>
      <c r="UZN61" s="93"/>
      <c r="UZO61" s="93"/>
      <c r="UZP61" s="93"/>
      <c r="UZQ61" s="1172"/>
      <c r="UZR61" s="4"/>
      <c r="UZS61" s="368"/>
      <c r="UZT61" s="897"/>
      <c r="UZU61" s="93"/>
      <c r="UZV61" s="309"/>
      <c r="UZW61" s="93"/>
      <c r="UZX61" s="93"/>
      <c r="UZY61" s="93"/>
      <c r="UZZ61" s="93"/>
      <c r="VAA61" s="1172"/>
      <c r="VAB61" s="4"/>
      <c r="VAC61" s="368"/>
      <c r="VAD61" s="897"/>
      <c r="VAE61" s="93"/>
      <c r="VAF61" s="309"/>
      <c r="VAG61" s="93"/>
      <c r="VAH61" s="93"/>
      <c r="VAI61" s="93"/>
      <c r="VAJ61" s="93"/>
      <c r="VAK61" s="1172"/>
      <c r="VAL61" s="4"/>
      <c r="VAM61" s="368"/>
      <c r="VAN61" s="897"/>
      <c r="VAO61" s="93"/>
      <c r="VAP61" s="309"/>
      <c r="VAQ61" s="93"/>
      <c r="VAR61" s="93"/>
      <c r="VAS61" s="93"/>
      <c r="VAT61" s="93"/>
      <c r="VAU61" s="1172"/>
      <c r="VAV61" s="4"/>
      <c r="VAW61" s="368"/>
      <c r="VAX61" s="897"/>
      <c r="VAY61" s="93"/>
      <c r="VAZ61" s="309"/>
      <c r="VBA61" s="93"/>
      <c r="VBB61" s="93"/>
      <c r="VBC61" s="93"/>
      <c r="VBD61" s="93"/>
      <c r="VBE61" s="1172"/>
      <c r="VBF61" s="4"/>
      <c r="VBG61" s="368"/>
      <c r="VBH61" s="897"/>
      <c r="VBI61" s="93"/>
      <c r="VBJ61" s="309"/>
      <c r="VBK61" s="93"/>
      <c r="VBL61" s="93"/>
      <c r="VBM61" s="93"/>
      <c r="VBN61" s="93"/>
      <c r="VBO61" s="1172"/>
      <c r="VBP61" s="4"/>
      <c r="VBQ61" s="368"/>
      <c r="VBR61" s="897"/>
      <c r="VBS61" s="93"/>
      <c r="VBT61" s="309"/>
      <c r="VBU61" s="93"/>
      <c r="VBV61" s="93"/>
      <c r="VBW61" s="93"/>
      <c r="VBX61" s="93"/>
      <c r="VBY61" s="1172"/>
      <c r="VBZ61" s="4"/>
      <c r="VCA61" s="368"/>
      <c r="VCB61" s="897"/>
      <c r="VCC61" s="93"/>
      <c r="VCD61" s="309"/>
      <c r="VCE61" s="93"/>
      <c r="VCF61" s="93"/>
      <c r="VCG61" s="93"/>
      <c r="VCH61" s="93"/>
      <c r="VCI61" s="1172"/>
      <c r="VCJ61" s="4"/>
      <c r="VCK61" s="368"/>
      <c r="VCL61" s="897"/>
      <c r="VCM61" s="93"/>
      <c r="VCN61" s="309"/>
      <c r="VCO61" s="93"/>
      <c r="VCP61" s="93"/>
      <c r="VCQ61" s="93"/>
      <c r="VCR61" s="93"/>
      <c r="VCS61" s="1172"/>
      <c r="VCT61" s="4"/>
      <c r="VCU61" s="368"/>
      <c r="VCV61" s="897"/>
      <c r="VCW61" s="93"/>
      <c r="VCX61" s="309"/>
      <c r="VCY61" s="93"/>
      <c r="VCZ61" s="93"/>
      <c r="VDA61" s="93"/>
      <c r="VDB61" s="93"/>
      <c r="VDC61" s="1172"/>
      <c r="VDD61" s="4"/>
      <c r="VDE61" s="368"/>
      <c r="VDF61" s="897"/>
      <c r="VDG61" s="93"/>
      <c r="VDH61" s="309"/>
      <c r="VDI61" s="93"/>
      <c r="VDJ61" s="93"/>
      <c r="VDK61" s="93"/>
      <c r="VDL61" s="93"/>
      <c r="VDM61" s="1172"/>
      <c r="VDN61" s="4"/>
      <c r="VDO61" s="368"/>
      <c r="VDP61" s="897"/>
      <c r="VDQ61" s="93"/>
      <c r="VDR61" s="309"/>
      <c r="VDS61" s="93"/>
      <c r="VDT61" s="93"/>
      <c r="VDU61" s="93"/>
      <c r="VDV61" s="93"/>
      <c r="VDW61" s="1172"/>
      <c r="VDX61" s="4"/>
      <c r="VDY61" s="368"/>
      <c r="VDZ61" s="897"/>
      <c r="VEA61" s="93"/>
      <c r="VEB61" s="309"/>
      <c r="VEC61" s="93"/>
      <c r="VED61" s="93"/>
      <c r="VEE61" s="93"/>
      <c r="VEF61" s="93"/>
      <c r="VEG61" s="1172"/>
      <c r="VEH61" s="4"/>
      <c r="VEI61" s="368"/>
      <c r="VEJ61" s="897"/>
      <c r="VEK61" s="93"/>
      <c r="VEL61" s="309"/>
      <c r="VEM61" s="93"/>
      <c r="VEN61" s="93"/>
      <c r="VEO61" s="93"/>
      <c r="VEP61" s="93"/>
      <c r="VEQ61" s="1172"/>
      <c r="VER61" s="4"/>
      <c r="VES61" s="368"/>
      <c r="VET61" s="897"/>
      <c r="VEU61" s="93"/>
      <c r="VEV61" s="309"/>
      <c r="VEW61" s="93"/>
      <c r="VEX61" s="93"/>
      <c r="VEY61" s="93"/>
      <c r="VEZ61" s="93"/>
      <c r="VFA61" s="1172"/>
      <c r="VFB61" s="4"/>
      <c r="VFC61" s="368"/>
      <c r="VFD61" s="897"/>
      <c r="VFE61" s="93"/>
      <c r="VFF61" s="309"/>
      <c r="VFG61" s="93"/>
      <c r="VFH61" s="93"/>
      <c r="VFI61" s="93"/>
      <c r="VFJ61" s="93"/>
      <c r="VFK61" s="1172"/>
      <c r="VFL61" s="4"/>
      <c r="VFM61" s="368"/>
      <c r="VFN61" s="897"/>
      <c r="VFO61" s="93"/>
      <c r="VFP61" s="309"/>
      <c r="VFQ61" s="93"/>
      <c r="VFR61" s="93"/>
      <c r="VFS61" s="93"/>
      <c r="VFT61" s="93"/>
      <c r="VFU61" s="1172"/>
      <c r="VFV61" s="4"/>
      <c r="VFW61" s="368"/>
      <c r="VFX61" s="897"/>
      <c r="VFY61" s="93"/>
      <c r="VFZ61" s="309"/>
      <c r="VGA61" s="93"/>
      <c r="VGB61" s="93"/>
      <c r="VGC61" s="93"/>
      <c r="VGD61" s="93"/>
      <c r="VGE61" s="1172"/>
      <c r="VGF61" s="4"/>
      <c r="VGG61" s="368"/>
      <c r="VGH61" s="897"/>
      <c r="VGI61" s="93"/>
      <c r="VGJ61" s="309"/>
      <c r="VGK61" s="93"/>
      <c r="VGL61" s="93"/>
      <c r="VGM61" s="93"/>
      <c r="VGN61" s="93"/>
      <c r="VGO61" s="1172"/>
      <c r="VGP61" s="4"/>
      <c r="VGQ61" s="368"/>
      <c r="VGR61" s="897"/>
      <c r="VGS61" s="93"/>
      <c r="VGT61" s="309"/>
      <c r="VGU61" s="93"/>
      <c r="VGV61" s="93"/>
      <c r="VGW61" s="93"/>
      <c r="VGX61" s="93"/>
      <c r="VGY61" s="1172"/>
      <c r="VGZ61" s="4"/>
      <c r="VHA61" s="368"/>
      <c r="VHB61" s="897"/>
      <c r="VHC61" s="93"/>
      <c r="VHD61" s="309"/>
      <c r="VHE61" s="93"/>
      <c r="VHF61" s="93"/>
      <c r="VHG61" s="93"/>
      <c r="VHH61" s="93"/>
      <c r="VHI61" s="1172"/>
      <c r="VHJ61" s="4"/>
      <c r="VHK61" s="368"/>
      <c r="VHL61" s="897"/>
      <c r="VHM61" s="93"/>
      <c r="VHN61" s="309"/>
      <c r="VHO61" s="93"/>
      <c r="VHP61" s="93"/>
      <c r="VHQ61" s="93"/>
      <c r="VHR61" s="93"/>
      <c r="VHS61" s="1172"/>
      <c r="VHT61" s="4"/>
      <c r="VHU61" s="368"/>
      <c r="VHV61" s="897"/>
      <c r="VHW61" s="93"/>
      <c r="VHX61" s="309"/>
      <c r="VHY61" s="93"/>
      <c r="VHZ61" s="93"/>
      <c r="VIA61" s="93"/>
      <c r="VIB61" s="93"/>
      <c r="VIC61" s="1172"/>
      <c r="VID61" s="4"/>
      <c r="VIE61" s="368"/>
      <c r="VIF61" s="897"/>
      <c r="VIG61" s="93"/>
      <c r="VIH61" s="309"/>
      <c r="VII61" s="93"/>
      <c r="VIJ61" s="93"/>
      <c r="VIK61" s="93"/>
      <c r="VIL61" s="93"/>
      <c r="VIM61" s="1172"/>
      <c r="VIN61" s="4"/>
      <c r="VIO61" s="368"/>
      <c r="VIP61" s="897"/>
      <c r="VIQ61" s="93"/>
      <c r="VIR61" s="309"/>
      <c r="VIS61" s="93"/>
      <c r="VIT61" s="93"/>
      <c r="VIU61" s="93"/>
      <c r="VIV61" s="93"/>
      <c r="VIW61" s="1172"/>
      <c r="VIX61" s="4"/>
      <c r="VIY61" s="368"/>
      <c r="VIZ61" s="897"/>
      <c r="VJA61" s="93"/>
      <c r="VJB61" s="309"/>
      <c r="VJC61" s="93"/>
      <c r="VJD61" s="93"/>
      <c r="VJE61" s="93"/>
      <c r="VJF61" s="93"/>
      <c r="VJG61" s="1172"/>
      <c r="VJH61" s="4"/>
      <c r="VJI61" s="368"/>
      <c r="VJJ61" s="897"/>
      <c r="VJK61" s="93"/>
      <c r="VJL61" s="309"/>
      <c r="VJM61" s="93"/>
      <c r="VJN61" s="93"/>
      <c r="VJO61" s="93"/>
      <c r="VJP61" s="93"/>
      <c r="VJQ61" s="1172"/>
      <c r="VJR61" s="4"/>
      <c r="VJS61" s="368"/>
      <c r="VJT61" s="897"/>
      <c r="VJU61" s="93"/>
      <c r="VJV61" s="309"/>
      <c r="VJW61" s="93"/>
      <c r="VJX61" s="93"/>
      <c r="VJY61" s="93"/>
      <c r="VJZ61" s="93"/>
      <c r="VKA61" s="1172"/>
      <c r="VKB61" s="4"/>
      <c r="VKC61" s="368"/>
      <c r="VKD61" s="897"/>
      <c r="VKE61" s="93"/>
      <c r="VKF61" s="309"/>
      <c r="VKG61" s="93"/>
      <c r="VKH61" s="93"/>
      <c r="VKI61" s="93"/>
      <c r="VKJ61" s="93"/>
      <c r="VKK61" s="1172"/>
      <c r="VKL61" s="4"/>
      <c r="VKM61" s="368"/>
      <c r="VKN61" s="897"/>
      <c r="VKO61" s="93"/>
      <c r="VKP61" s="309"/>
      <c r="VKQ61" s="93"/>
      <c r="VKR61" s="93"/>
      <c r="VKS61" s="93"/>
      <c r="VKT61" s="93"/>
      <c r="VKU61" s="1172"/>
      <c r="VKV61" s="4"/>
      <c r="VKW61" s="368"/>
      <c r="VKX61" s="897"/>
      <c r="VKY61" s="93"/>
      <c r="VKZ61" s="309"/>
      <c r="VLA61" s="93"/>
      <c r="VLB61" s="93"/>
      <c r="VLC61" s="93"/>
      <c r="VLD61" s="93"/>
      <c r="VLE61" s="1172"/>
      <c r="VLF61" s="4"/>
      <c r="VLG61" s="368"/>
      <c r="VLH61" s="897"/>
      <c r="VLI61" s="93"/>
      <c r="VLJ61" s="309"/>
      <c r="VLK61" s="93"/>
      <c r="VLL61" s="93"/>
      <c r="VLM61" s="93"/>
      <c r="VLN61" s="93"/>
      <c r="VLO61" s="1172"/>
      <c r="VLP61" s="4"/>
      <c r="VLQ61" s="368"/>
      <c r="VLR61" s="897"/>
      <c r="VLS61" s="93"/>
      <c r="VLT61" s="309"/>
      <c r="VLU61" s="93"/>
      <c r="VLV61" s="93"/>
      <c r="VLW61" s="93"/>
      <c r="VLX61" s="93"/>
      <c r="VLY61" s="1172"/>
      <c r="VLZ61" s="4"/>
      <c r="VMA61" s="368"/>
      <c r="VMB61" s="897"/>
      <c r="VMC61" s="93"/>
      <c r="VMD61" s="309"/>
      <c r="VME61" s="93"/>
      <c r="VMF61" s="93"/>
      <c r="VMG61" s="93"/>
      <c r="VMH61" s="93"/>
      <c r="VMI61" s="1172"/>
      <c r="VMJ61" s="4"/>
      <c r="VMK61" s="368"/>
      <c r="VML61" s="897"/>
      <c r="VMM61" s="93"/>
      <c r="VMN61" s="309"/>
      <c r="VMO61" s="93"/>
      <c r="VMP61" s="93"/>
      <c r="VMQ61" s="93"/>
      <c r="VMR61" s="93"/>
      <c r="VMS61" s="1172"/>
      <c r="VMT61" s="4"/>
      <c r="VMU61" s="368"/>
      <c r="VMV61" s="897"/>
      <c r="VMW61" s="93"/>
      <c r="VMX61" s="309"/>
      <c r="VMY61" s="93"/>
      <c r="VMZ61" s="93"/>
      <c r="VNA61" s="93"/>
      <c r="VNB61" s="93"/>
      <c r="VNC61" s="1172"/>
      <c r="VND61" s="4"/>
      <c r="VNE61" s="368"/>
      <c r="VNF61" s="897"/>
      <c r="VNG61" s="93"/>
      <c r="VNH61" s="309"/>
      <c r="VNI61" s="93"/>
      <c r="VNJ61" s="93"/>
      <c r="VNK61" s="93"/>
      <c r="VNL61" s="93"/>
      <c r="VNM61" s="1172"/>
      <c r="VNN61" s="4"/>
      <c r="VNO61" s="368"/>
      <c r="VNP61" s="897"/>
      <c r="VNQ61" s="93"/>
      <c r="VNR61" s="309"/>
      <c r="VNS61" s="93"/>
      <c r="VNT61" s="93"/>
      <c r="VNU61" s="93"/>
      <c r="VNV61" s="93"/>
      <c r="VNW61" s="1172"/>
      <c r="VNX61" s="4"/>
      <c r="VNY61" s="368"/>
      <c r="VNZ61" s="897"/>
      <c r="VOA61" s="93"/>
      <c r="VOB61" s="309"/>
      <c r="VOC61" s="93"/>
      <c r="VOD61" s="93"/>
      <c r="VOE61" s="93"/>
      <c r="VOF61" s="93"/>
      <c r="VOG61" s="1172"/>
      <c r="VOH61" s="4"/>
      <c r="VOI61" s="368"/>
      <c r="VOJ61" s="897"/>
      <c r="VOK61" s="93"/>
      <c r="VOL61" s="309"/>
      <c r="VOM61" s="93"/>
      <c r="VON61" s="93"/>
      <c r="VOO61" s="93"/>
      <c r="VOP61" s="93"/>
      <c r="VOQ61" s="1172"/>
      <c r="VOR61" s="4"/>
      <c r="VOS61" s="368"/>
      <c r="VOT61" s="897"/>
      <c r="VOU61" s="93"/>
      <c r="VOV61" s="309"/>
      <c r="VOW61" s="93"/>
      <c r="VOX61" s="93"/>
      <c r="VOY61" s="93"/>
      <c r="VOZ61" s="93"/>
      <c r="VPA61" s="1172"/>
      <c r="VPB61" s="4"/>
      <c r="VPC61" s="368"/>
      <c r="VPD61" s="897"/>
      <c r="VPE61" s="93"/>
      <c r="VPF61" s="309"/>
      <c r="VPG61" s="93"/>
      <c r="VPH61" s="93"/>
      <c r="VPI61" s="93"/>
      <c r="VPJ61" s="93"/>
      <c r="VPK61" s="1172"/>
      <c r="VPL61" s="4"/>
      <c r="VPM61" s="368"/>
      <c r="VPN61" s="897"/>
      <c r="VPO61" s="93"/>
      <c r="VPP61" s="309"/>
      <c r="VPQ61" s="93"/>
      <c r="VPR61" s="93"/>
      <c r="VPS61" s="93"/>
      <c r="VPT61" s="93"/>
      <c r="VPU61" s="1172"/>
      <c r="VPV61" s="4"/>
      <c r="VPW61" s="368"/>
      <c r="VPX61" s="897"/>
      <c r="VPY61" s="93"/>
      <c r="VPZ61" s="309"/>
      <c r="VQA61" s="93"/>
      <c r="VQB61" s="93"/>
      <c r="VQC61" s="93"/>
      <c r="VQD61" s="93"/>
      <c r="VQE61" s="1172"/>
      <c r="VQF61" s="4"/>
      <c r="VQG61" s="368"/>
      <c r="VQH61" s="897"/>
      <c r="VQI61" s="93"/>
      <c r="VQJ61" s="309"/>
      <c r="VQK61" s="93"/>
      <c r="VQL61" s="93"/>
      <c r="VQM61" s="93"/>
      <c r="VQN61" s="93"/>
      <c r="VQO61" s="1172"/>
      <c r="VQP61" s="4"/>
      <c r="VQQ61" s="368"/>
      <c r="VQR61" s="897"/>
      <c r="VQS61" s="93"/>
      <c r="VQT61" s="309"/>
      <c r="VQU61" s="93"/>
      <c r="VQV61" s="93"/>
      <c r="VQW61" s="93"/>
      <c r="VQX61" s="93"/>
      <c r="VQY61" s="1172"/>
      <c r="VQZ61" s="4"/>
      <c r="VRA61" s="368"/>
      <c r="VRB61" s="897"/>
      <c r="VRC61" s="93"/>
      <c r="VRD61" s="309"/>
      <c r="VRE61" s="93"/>
      <c r="VRF61" s="93"/>
      <c r="VRG61" s="93"/>
      <c r="VRH61" s="93"/>
      <c r="VRI61" s="1172"/>
      <c r="VRJ61" s="4"/>
      <c r="VRK61" s="368"/>
      <c r="VRL61" s="897"/>
      <c r="VRM61" s="93"/>
      <c r="VRN61" s="309"/>
      <c r="VRO61" s="93"/>
      <c r="VRP61" s="93"/>
      <c r="VRQ61" s="93"/>
      <c r="VRR61" s="93"/>
      <c r="VRS61" s="1172"/>
      <c r="VRT61" s="4"/>
      <c r="VRU61" s="368"/>
      <c r="VRV61" s="897"/>
      <c r="VRW61" s="93"/>
      <c r="VRX61" s="309"/>
      <c r="VRY61" s="93"/>
      <c r="VRZ61" s="93"/>
      <c r="VSA61" s="93"/>
      <c r="VSB61" s="93"/>
      <c r="VSC61" s="1172"/>
      <c r="VSD61" s="4"/>
      <c r="VSE61" s="368"/>
      <c r="VSF61" s="897"/>
      <c r="VSG61" s="93"/>
      <c r="VSH61" s="309"/>
      <c r="VSI61" s="93"/>
      <c r="VSJ61" s="93"/>
      <c r="VSK61" s="93"/>
      <c r="VSL61" s="93"/>
      <c r="VSM61" s="1172"/>
      <c r="VSN61" s="4"/>
      <c r="VSO61" s="368"/>
      <c r="VSP61" s="897"/>
      <c r="VSQ61" s="93"/>
      <c r="VSR61" s="309"/>
      <c r="VSS61" s="93"/>
      <c r="VST61" s="93"/>
      <c r="VSU61" s="93"/>
      <c r="VSV61" s="93"/>
      <c r="VSW61" s="1172"/>
      <c r="VSX61" s="4"/>
      <c r="VSY61" s="368"/>
      <c r="VSZ61" s="897"/>
      <c r="VTA61" s="93"/>
      <c r="VTB61" s="309"/>
      <c r="VTC61" s="93"/>
      <c r="VTD61" s="93"/>
      <c r="VTE61" s="93"/>
      <c r="VTF61" s="93"/>
      <c r="VTG61" s="1172"/>
      <c r="VTH61" s="4"/>
      <c r="VTI61" s="368"/>
      <c r="VTJ61" s="897"/>
      <c r="VTK61" s="93"/>
      <c r="VTL61" s="309"/>
      <c r="VTM61" s="93"/>
      <c r="VTN61" s="93"/>
      <c r="VTO61" s="93"/>
      <c r="VTP61" s="93"/>
      <c r="VTQ61" s="1172"/>
      <c r="VTR61" s="4"/>
      <c r="VTS61" s="368"/>
      <c r="VTT61" s="897"/>
      <c r="VTU61" s="93"/>
      <c r="VTV61" s="309"/>
      <c r="VTW61" s="93"/>
      <c r="VTX61" s="93"/>
      <c r="VTY61" s="93"/>
      <c r="VTZ61" s="93"/>
      <c r="VUA61" s="1172"/>
      <c r="VUB61" s="4"/>
      <c r="VUC61" s="368"/>
      <c r="VUD61" s="897"/>
      <c r="VUE61" s="93"/>
      <c r="VUF61" s="309"/>
      <c r="VUG61" s="93"/>
      <c r="VUH61" s="93"/>
      <c r="VUI61" s="93"/>
      <c r="VUJ61" s="93"/>
      <c r="VUK61" s="1172"/>
      <c r="VUL61" s="4"/>
      <c r="VUM61" s="368"/>
      <c r="VUN61" s="897"/>
      <c r="VUO61" s="93"/>
      <c r="VUP61" s="309"/>
      <c r="VUQ61" s="93"/>
      <c r="VUR61" s="93"/>
      <c r="VUS61" s="93"/>
      <c r="VUT61" s="93"/>
      <c r="VUU61" s="1172"/>
      <c r="VUV61" s="4"/>
      <c r="VUW61" s="368"/>
      <c r="VUX61" s="897"/>
      <c r="VUY61" s="93"/>
      <c r="VUZ61" s="309"/>
      <c r="VVA61" s="93"/>
      <c r="VVB61" s="93"/>
      <c r="VVC61" s="93"/>
      <c r="VVD61" s="93"/>
      <c r="VVE61" s="1172"/>
      <c r="VVF61" s="4"/>
      <c r="VVG61" s="368"/>
      <c r="VVH61" s="897"/>
      <c r="VVI61" s="93"/>
      <c r="VVJ61" s="309"/>
      <c r="VVK61" s="93"/>
      <c r="VVL61" s="93"/>
      <c r="VVM61" s="93"/>
      <c r="VVN61" s="93"/>
      <c r="VVO61" s="1172"/>
      <c r="VVP61" s="4"/>
      <c r="VVQ61" s="368"/>
      <c r="VVR61" s="897"/>
      <c r="VVS61" s="93"/>
      <c r="VVT61" s="309"/>
      <c r="VVU61" s="93"/>
      <c r="VVV61" s="93"/>
      <c r="VVW61" s="93"/>
      <c r="VVX61" s="93"/>
      <c r="VVY61" s="1172"/>
      <c r="VVZ61" s="4"/>
      <c r="VWA61" s="368"/>
      <c r="VWB61" s="897"/>
      <c r="VWC61" s="93"/>
      <c r="VWD61" s="309"/>
      <c r="VWE61" s="93"/>
      <c r="VWF61" s="93"/>
      <c r="VWG61" s="93"/>
      <c r="VWH61" s="93"/>
      <c r="VWI61" s="1172"/>
      <c r="VWJ61" s="4"/>
      <c r="VWK61" s="368"/>
      <c r="VWL61" s="897"/>
      <c r="VWM61" s="93"/>
      <c r="VWN61" s="309"/>
      <c r="VWO61" s="93"/>
      <c r="VWP61" s="93"/>
      <c r="VWQ61" s="93"/>
      <c r="VWR61" s="93"/>
      <c r="VWS61" s="1172"/>
      <c r="VWT61" s="4"/>
      <c r="VWU61" s="368"/>
      <c r="VWV61" s="897"/>
      <c r="VWW61" s="93"/>
      <c r="VWX61" s="309"/>
      <c r="VWY61" s="93"/>
      <c r="VWZ61" s="93"/>
      <c r="VXA61" s="93"/>
      <c r="VXB61" s="93"/>
      <c r="VXC61" s="1172"/>
      <c r="VXD61" s="4"/>
      <c r="VXE61" s="368"/>
      <c r="VXF61" s="897"/>
      <c r="VXG61" s="93"/>
      <c r="VXH61" s="309"/>
      <c r="VXI61" s="93"/>
      <c r="VXJ61" s="93"/>
      <c r="VXK61" s="93"/>
      <c r="VXL61" s="93"/>
      <c r="VXM61" s="1172"/>
      <c r="VXN61" s="4"/>
      <c r="VXO61" s="368"/>
      <c r="VXP61" s="897"/>
      <c r="VXQ61" s="93"/>
      <c r="VXR61" s="309"/>
      <c r="VXS61" s="93"/>
      <c r="VXT61" s="93"/>
      <c r="VXU61" s="93"/>
      <c r="VXV61" s="93"/>
      <c r="VXW61" s="1172"/>
      <c r="VXX61" s="4"/>
      <c r="VXY61" s="368"/>
      <c r="VXZ61" s="897"/>
      <c r="VYA61" s="93"/>
      <c r="VYB61" s="309"/>
      <c r="VYC61" s="93"/>
      <c r="VYD61" s="93"/>
      <c r="VYE61" s="93"/>
      <c r="VYF61" s="93"/>
      <c r="VYG61" s="1172"/>
      <c r="VYH61" s="4"/>
      <c r="VYI61" s="368"/>
      <c r="VYJ61" s="897"/>
      <c r="VYK61" s="93"/>
      <c r="VYL61" s="309"/>
      <c r="VYM61" s="93"/>
      <c r="VYN61" s="93"/>
      <c r="VYO61" s="93"/>
      <c r="VYP61" s="93"/>
      <c r="VYQ61" s="1172"/>
      <c r="VYR61" s="4"/>
      <c r="VYS61" s="368"/>
      <c r="VYT61" s="897"/>
      <c r="VYU61" s="93"/>
      <c r="VYV61" s="309"/>
      <c r="VYW61" s="93"/>
      <c r="VYX61" s="93"/>
      <c r="VYY61" s="93"/>
      <c r="VYZ61" s="93"/>
      <c r="VZA61" s="1172"/>
      <c r="VZB61" s="4"/>
      <c r="VZC61" s="368"/>
      <c r="VZD61" s="897"/>
      <c r="VZE61" s="93"/>
      <c r="VZF61" s="309"/>
      <c r="VZG61" s="93"/>
      <c r="VZH61" s="93"/>
      <c r="VZI61" s="93"/>
      <c r="VZJ61" s="93"/>
      <c r="VZK61" s="1172"/>
      <c r="VZL61" s="4"/>
      <c r="VZM61" s="368"/>
      <c r="VZN61" s="897"/>
      <c r="VZO61" s="93"/>
      <c r="VZP61" s="309"/>
      <c r="VZQ61" s="93"/>
      <c r="VZR61" s="93"/>
      <c r="VZS61" s="93"/>
      <c r="VZT61" s="93"/>
      <c r="VZU61" s="1172"/>
      <c r="VZV61" s="4"/>
      <c r="VZW61" s="368"/>
      <c r="VZX61" s="897"/>
      <c r="VZY61" s="93"/>
      <c r="VZZ61" s="309"/>
      <c r="WAA61" s="93"/>
      <c r="WAB61" s="93"/>
      <c r="WAC61" s="93"/>
      <c r="WAD61" s="93"/>
      <c r="WAE61" s="1172"/>
      <c r="WAF61" s="4"/>
      <c r="WAG61" s="368"/>
      <c r="WAH61" s="897"/>
      <c r="WAI61" s="93"/>
      <c r="WAJ61" s="309"/>
      <c r="WAK61" s="93"/>
      <c r="WAL61" s="93"/>
      <c r="WAM61" s="93"/>
      <c r="WAN61" s="93"/>
      <c r="WAO61" s="1172"/>
      <c r="WAP61" s="4"/>
      <c r="WAQ61" s="368"/>
      <c r="WAR61" s="897"/>
      <c r="WAS61" s="93"/>
      <c r="WAT61" s="309"/>
      <c r="WAU61" s="93"/>
      <c r="WAV61" s="93"/>
      <c r="WAW61" s="93"/>
      <c r="WAX61" s="93"/>
      <c r="WAY61" s="1172"/>
      <c r="WAZ61" s="4"/>
      <c r="WBA61" s="368"/>
      <c r="WBB61" s="897"/>
      <c r="WBC61" s="93"/>
      <c r="WBD61" s="309"/>
      <c r="WBE61" s="93"/>
      <c r="WBF61" s="93"/>
      <c r="WBG61" s="93"/>
      <c r="WBH61" s="93"/>
      <c r="WBI61" s="1172"/>
      <c r="WBJ61" s="4"/>
      <c r="WBK61" s="368"/>
      <c r="WBL61" s="897"/>
      <c r="WBM61" s="93"/>
      <c r="WBN61" s="309"/>
      <c r="WBO61" s="93"/>
      <c r="WBP61" s="93"/>
      <c r="WBQ61" s="93"/>
      <c r="WBR61" s="93"/>
      <c r="WBS61" s="1172"/>
      <c r="WBT61" s="4"/>
      <c r="WBU61" s="368"/>
      <c r="WBV61" s="897"/>
      <c r="WBW61" s="93"/>
      <c r="WBX61" s="309"/>
      <c r="WBY61" s="93"/>
      <c r="WBZ61" s="93"/>
      <c r="WCA61" s="93"/>
      <c r="WCB61" s="93"/>
      <c r="WCC61" s="1172"/>
      <c r="WCD61" s="4"/>
      <c r="WCE61" s="368"/>
      <c r="WCF61" s="897"/>
      <c r="WCG61" s="93"/>
      <c r="WCH61" s="309"/>
      <c r="WCI61" s="93"/>
      <c r="WCJ61" s="93"/>
      <c r="WCK61" s="93"/>
      <c r="WCL61" s="93"/>
      <c r="WCM61" s="1172"/>
      <c r="WCN61" s="4"/>
      <c r="WCO61" s="368"/>
      <c r="WCP61" s="897"/>
      <c r="WCQ61" s="93"/>
      <c r="WCR61" s="309"/>
      <c r="WCS61" s="93"/>
      <c r="WCT61" s="93"/>
      <c r="WCU61" s="93"/>
      <c r="WCV61" s="93"/>
      <c r="WCW61" s="1172"/>
      <c r="WCX61" s="4"/>
      <c r="WCY61" s="368"/>
      <c r="WCZ61" s="897"/>
      <c r="WDA61" s="93"/>
      <c r="WDB61" s="309"/>
      <c r="WDC61" s="93"/>
      <c r="WDD61" s="93"/>
      <c r="WDE61" s="93"/>
      <c r="WDF61" s="93"/>
      <c r="WDG61" s="1172"/>
      <c r="WDH61" s="4"/>
      <c r="WDI61" s="368"/>
      <c r="WDJ61" s="897"/>
      <c r="WDK61" s="93"/>
      <c r="WDL61" s="309"/>
      <c r="WDM61" s="93"/>
      <c r="WDN61" s="93"/>
      <c r="WDO61" s="93"/>
      <c r="WDP61" s="93"/>
      <c r="WDQ61" s="1172"/>
      <c r="WDR61" s="4"/>
      <c r="WDS61" s="368"/>
      <c r="WDT61" s="897"/>
      <c r="WDU61" s="93"/>
      <c r="WDV61" s="309"/>
      <c r="WDW61" s="93"/>
      <c r="WDX61" s="93"/>
      <c r="WDY61" s="93"/>
      <c r="WDZ61" s="93"/>
      <c r="WEA61" s="1172"/>
      <c r="WEB61" s="4"/>
      <c r="WEC61" s="368"/>
      <c r="WED61" s="897"/>
      <c r="WEE61" s="93"/>
      <c r="WEF61" s="309"/>
      <c r="WEG61" s="93"/>
      <c r="WEH61" s="93"/>
      <c r="WEI61" s="93"/>
      <c r="WEJ61" s="93"/>
      <c r="WEK61" s="1172"/>
      <c r="WEL61" s="4"/>
      <c r="WEM61" s="368"/>
      <c r="WEN61" s="897"/>
      <c r="WEO61" s="93"/>
      <c r="WEP61" s="309"/>
      <c r="WEQ61" s="93"/>
      <c r="WER61" s="93"/>
      <c r="WES61" s="93"/>
      <c r="WET61" s="93"/>
      <c r="WEU61" s="1172"/>
      <c r="WEV61" s="4"/>
      <c r="WEW61" s="368"/>
      <c r="WEX61" s="897"/>
      <c r="WEY61" s="93"/>
      <c r="WEZ61" s="309"/>
      <c r="WFA61" s="93"/>
      <c r="WFB61" s="93"/>
      <c r="WFC61" s="93"/>
      <c r="WFD61" s="93"/>
      <c r="WFE61" s="1172"/>
      <c r="WFF61" s="4"/>
      <c r="WFG61" s="368"/>
      <c r="WFH61" s="897"/>
      <c r="WFI61" s="93"/>
      <c r="WFJ61" s="309"/>
      <c r="WFK61" s="93"/>
      <c r="WFL61" s="93"/>
      <c r="WFM61" s="93"/>
      <c r="WFN61" s="93"/>
      <c r="WFO61" s="1172"/>
      <c r="WFP61" s="4"/>
      <c r="WFQ61" s="368"/>
      <c r="WFR61" s="897"/>
      <c r="WFS61" s="93"/>
      <c r="WFT61" s="309"/>
      <c r="WFU61" s="93"/>
      <c r="WFV61" s="93"/>
      <c r="WFW61" s="93"/>
      <c r="WFX61" s="93"/>
      <c r="WFY61" s="1172"/>
      <c r="WFZ61" s="4"/>
      <c r="WGA61" s="368"/>
      <c r="WGB61" s="897"/>
      <c r="WGC61" s="93"/>
      <c r="WGD61" s="309"/>
      <c r="WGE61" s="93"/>
      <c r="WGF61" s="93"/>
      <c r="WGG61" s="93"/>
      <c r="WGH61" s="93"/>
      <c r="WGI61" s="1172"/>
      <c r="WGJ61" s="4"/>
      <c r="WGK61" s="368"/>
      <c r="WGL61" s="897"/>
      <c r="WGM61" s="93"/>
      <c r="WGN61" s="309"/>
      <c r="WGO61" s="93"/>
      <c r="WGP61" s="93"/>
      <c r="WGQ61" s="93"/>
      <c r="WGR61" s="93"/>
      <c r="WGS61" s="1172"/>
      <c r="WGT61" s="4"/>
      <c r="WGU61" s="368"/>
      <c r="WGV61" s="897"/>
      <c r="WGW61" s="93"/>
      <c r="WGX61" s="309"/>
      <c r="WGY61" s="93"/>
      <c r="WGZ61" s="93"/>
      <c r="WHA61" s="93"/>
      <c r="WHB61" s="93"/>
      <c r="WHC61" s="1172"/>
      <c r="WHD61" s="4"/>
      <c r="WHE61" s="368"/>
      <c r="WHF61" s="897"/>
      <c r="WHG61" s="93"/>
      <c r="WHH61" s="309"/>
      <c r="WHI61" s="93"/>
      <c r="WHJ61" s="93"/>
      <c r="WHK61" s="93"/>
      <c r="WHL61" s="93"/>
      <c r="WHM61" s="1172"/>
      <c r="WHN61" s="4"/>
      <c r="WHO61" s="368"/>
      <c r="WHP61" s="897"/>
      <c r="WHQ61" s="93"/>
      <c r="WHR61" s="309"/>
      <c r="WHS61" s="93"/>
      <c r="WHT61" s="93"/>
      <c r="WHU61" s="93"/>
      <c r="WHV61" s="93"/>
      <c r="WHW61" s="1172"/>
      <c r="WHX61" s="4"/>
      <c r="WHY61" s="368"/>
      <c r="WHZ61" s="897"/>
      <c r="WIA61" s="93"/>
      <c r="WIB61" s="309"/>
      <c r="WIC61" s="93"/>
      <c r="WID61" s="93"/>
      <c r="WIE61" s="93"/>
      <c r="WIF61" s="93"/>
      <c r="WIG61" s="1172"/>
      <c r="WIH61" s="4"/>
      <c r="WII61" s="368"/>
      <c r="WIJ61" s="897"/>
      <c r="WIK61" s="93"/>
      <c r="WIL61" s="309"/>
      <c r="WIM61" s="93"/>
      <c r="WIN61" s="93"/>
      <c r="WIO61" s="93"/>
      <c r="WIP61" s="93"/>
      <c r="WIQ61" s="1172"/>
      <c r="WIR61" s="4"/>
      <c r="WIS61" s="368"/>
      <c r="WIT61" s="897"/>
      <c r="WIU61" s="93"/>
      <c r="WIV61" s="309"/>
      <c r="WIW61" s="93"/>
      <c r="WIX61" s="93"/>
      <c r="WIY61" s="93"/>
      <c r="WIZ61" s="93"/>
      <c r="WJA61" s="1172"/>
      <c r="WJB61" s="4"/>
      <c r="WJC61" s="368"/>
      <c r="WJD61" s="897"/>
      <c r="WJE61" s="93"/>
      <c r="WJF61" s="309"/>
      <c r="WJG61" s="93"/>
      <c r="WJH61" s="93"/>
      <c r="WJI61" s="93"/>
      <c r="WJJ61" s="93"/>
      <c r="WJK61" s="1172"/>
      <c r="WJL61" s="4"/>
      <c r="WJM61" s="368"/>
      <c r="WJN61" s="897"/>
      <c r="WJO61" s="93"/>
      <c r="WJP61" s="309"/>
      <c r="WJQ61" s="93"/>
      <c r="WJR61" s="93"/>
      <c r="WJS61" s="93"/>
      <c r="WJT61" s="93"/>
      <c r="WJU61" s="1172"/>
      <c r="WJV61" s="4"/>
      <c r="WJW61" s="368"/>
      <c r="WJX61" s="897"/>
      <c r="WJY61" s="93"/>
      <c r="WJZ61" s="309"/>
      <c r="WKA61" s="93"/>
      <c r="WKB61" s="93"/>
      <c r="WKC61" s="93"/>
      <c r="WKD61" s="93"/>
      <c r="WKE61" s="1172"/>
      <c r="WKF61" s="4"/>
      <c r="WKG61" s="368"/>
      <c r="WKH61" s="897"/>
      <c r="WKI61" s="93"/>
      <c r="WKJ61" s="309"/>
      <c r="WKK61" s="93"/>
      <c r="WKL61" s="93"/>
      <c r="WKM61" s="93"/>
      <c r="WKN61" s="93"/>
      <c r="WKO61" s="1172"/>
      <c r="WKP61" s="4"/>
      <c r="WKQ61" s="368"/>
      <c r="WKR61" s="897"/>
      <c r="WKS61" s="93"/>
      <c r="WKT61" s="309"/>
      <c r="WKU61" s="93"/>
      <c r="WKV61" s="93"/>
      <c r="WKW61" s="93"/>
      <c r="WKX61" s="93"/>
      <c r="WKY61" s="1172"/>
      <c r="WKZ61" s="4"/>
      <c r="WLA61" s="368"/>
      <c r="WLB61" s="897"/>
      <c r="WLC61" s="93"/>
      <c r="WLD61" s="309"/>
      <c r="WLE61" s="93"/>
      <c r="WLF61" s="93"/>
      <c r="WLG61" s="93"/>
      <c r="WLH61" s="93"/>
      <c r="WLI61" s="1172"/>
      <c r="WLJ61" s="4"/>
      <c r="WLK61" s="368"/>
      <c r="WLL61" s="897"/>
      <c r="WLM61" s="93"/>
      <c r="WLN61" s="309"/>
      <c r="WLO61" s="93"/>
      <c r="WLP61" s="93"/>
      <c r="WLQ61" s="93"/>
      <c r="WLR61" s="93"/>
      <c r="WLS61" s="1172"/>
      <c r="WLT61" s="4"/>
      <c r="WLU61" s="368"/>
      <c r="WLV61" s="897"/>
      <c r="WLW61" s="93"/>
      <c r="WLX61" s="309"/>
      <c r="WLY61" s="93"/>
      <c r="WLZ61" s="93"/>
      <c r="WMA61" s="93"/>
      <c r="WMB61" s="93"/>
      <c r="WMC61" s="1172"/>
      <c r="WMD61" s="4"/>
      <c r="WME61" s="368"/>
      <c r="WMF61" s="897"/>
      <c r="WMG61" s="93"/>
      <c r="WMH61" s="309"/>
      <c r="WMI61" s="93"/>
      <c r="WMJ61" s="93"/>
      <c r="WMK61" s="93"/>
      <c r="WML61" s="93"/>
      <c r="WMM61" s="1172"/>
      <c r="WMN61" s="4"/>
      <c r="WMO61" s="368"/>
      <c r="WMP61" s="897"/>
      <c r="WMQ61" s="93"/>
      <c r="WMR61" s="309"/>
      <c r="WMS61" s="93"/>
      <c r="WMT61" s="93"/>
      <c r="WMU61" s="93"/>
      <c r="WMV61" s="93"/>
      <c r="WMW61" s="1172"/>
      <c r="WMX61" s="4"/>
      <c r="WMY61" s="368"/>
      <c r="WMZ61" s="897"/>
      <c r="WNA61" s="93"/>
      <c r="WNB61" s="309"/>
      <c r="WNC61" s="93"/>
      <c r="WND61" s="93"/>
      <c r="WNE61" s="93"/>
      <c r="WNF61" s="93"/>
      <c r="WNG61" s="1172"/>
      <c r="WNH61" s="4"/>
      <c r="WNI61" s="368"/>
      <c r="WNJ61" s="897"/>
      <c r="WNK61" s="93"/>
      <c r="WNL61" s="309"/>
      <c r="WNM61" s="93"/>
      <c r="WNN61" s="93"/>
      <c r="WNO61" s="93"/>
      <c r="WNP61" s="93"/>
      <c r="WNQ61" s="1172"/>
      <c r="WNR61" s="4"/>
      <c r="WNS61" s="368"/>
      <c r="WNT61" s="897"/>
      <c r="WNU61" s="93"/>
      <c r="WNV61" s="309"/>
      <c r="WNW61" s="93"/>
      <c r="WNX61" s="93"/>
      <c r="WNY61" s="93"/>
      <c r="WNZ61" s="93"/>
      <c r="WOA61" s="1172"/>
      <c r="WOB61" s="4"/>
      <c r="WOC61" s="368"/>
      <c r="WOD61" s="897"/>
      <c r="WOE61" s="93"/>
      <c r="WOF61" s="309"/>
      <c r="WOG61" s="93"/>
      <c r="WOH61" s="93"/>
      <c r="WOI61" s="93"/>
      <c r="WOJ61" s="93"/>
      <c r="WOK61" s="1172"/>
      <c r="WOL61" s="4"/>
      <c r="WOM61" s="368"/>
      <c r="WON61" s="897"/>
      <c r="WOO61" s="93"/>
      <c r="WOP61" s="309"/>
      <c r="WOQ61" s="93"/>
      <c r="WOR61" s="93"/>
      <c r="WOS61" s="93"/>
      <c r="WOT61" s="93"/>
      <c r="WOU61" s="1172"/>
      <c r="WOV61" s="4"/>
      <c r="WOW61" s="368"/>
      <c r="WOX61" s="897"/>
      <c r="WOY61" s="93"/>
      <c r="WOZ61" s="309"/>
      <c r="WPA61" s="93"/>
      <c r="WPB61" s="93"/>
      <c r="WPC61" s="93"/>
      <c r="WPD61" s="93"/>
      <c r="WPE61" s="1172"/>
      <c r="WPF61" s="4"/>
      <c r="WPG61" s="368"/>
      <c r="WPH61" s="897"/>
      <c r="WPI61" s="93"/>
      <c r="WPJ61" s="309"/>
      <c r="WPK61" s="93"/>
      <c r="WPL61" s="93"/>
      <c r="WPM61" s="93"/>
      <c r="WPN61" s="93"/>
      <c r="WPO61" s="1172"/>
      <c r="WPP61" s="4"/>
      <c r="WPQ61" s="368"/>
      <c r="WPR61" s="897"/>
      <c r="WPS61" s="93"/>
      <c r="WPT61" s="309"/>
      <c r="WPU61" s="93"/>
      <c r="WPV61" s="93"/>
      <c r="WPW61" s="93"/>
      <c r="WPX61" s="93"/>
      <c r="WPY61" s="1172"/>
      <c r="WPZ61" s="4"/>
      <c r="WQA61" s="368"/>
      <c r="WQB61" s="897"/>
      <c r="WQC61" s="93"/>
      <c r="WQD61" s="309"/>
      <c r="WQE61" s="93"/>
      <c r="WQF61" s="93"/>
      <c r="WQG61" s="93"/>
      <c r="WQH61" s="93"/>
      <c r="WQI61" s="1172"/>
      <c r="WQJ61" s="4"/>
      <c r="WQK61" s="368"/>
      <c r="WQL61" s="897"/>
      <c r="WQM61" s="93"/>
      <c r="WQN61" s="309"/>
      <c r="WQO61" s="93"/>
      <c r="WQP61" s="93"/>
      <c r="WQQ61" s="93"/>
      <c r="WQR61" s="93"/>
      <c r="WQS61" s="1172"/>
      <c r="WQT61" s="4"/>
      <c r="WQU61" s="368"/>
      <c r="WQV61" s="897"/>
      <c r="WQW61" s="93"/>
      <c r="WQX61" s="309"/>
      <c r="WQY61" s="93"/>
      <c r="WQZ61" s="93"/>
      <c r="WRA61" s="93"/>
      <c r="WRB61" s="93"/>
      <c r="WRC61" s="1172"/>
      <c r="WRD61" s="4"/>
      <c r="WRE61" s="368"/>
      <c r="WRF61" s="897"/>
      <c r="WRG61" s="93"/>
      <c r="WRH61" s="309"/>
      <c r="WRI61" s="93"/>
      <c r="WRJ61" s="93"/>
      <c r="WRK61" s="93"/>
      <c r="WRL61" s="93"/>
      <c r="WRM61" s="1172"/>
      <c r="WRN61" s="4"/>
      <c r="WRO61" s="368"/>
      <c r="WRP61" s="897"/>
      <c r="WRQ61" s="93"/>
      <c r="WRR61" s="309"/>
      <c r="WRS61" s="93"/>
      <c r="WRT61" s="93"/>
      <c r="WRU61" s="93"/>
      <c r="WRV61" s="93"/>
      <c r="WRW61" s="1172"/>
      <c r="WRX61" s="4"/>
      <c r="WRY61" s="368"/>
      <c r="WRZ61" s="897"/>
      <c r="WSA61" s="93"/>
      <c r="WSB61" s="309"/>
      <c r="WSC61" s="93"/>
      <c r="WSD61" s="93"/>
      <c r="WSE61" s="93"/>
      <c r="WSF61" s="93"/>
      <c r="WSG61" s="1172"/>
      <c r="WSH61" s="4"/>
      <c r="WSI61" s="368"/>
      <c r="WSJ61" s="897"/>
      <c r="WSK61" s="93"/>
      <c r="WSL61" s="309"/>
      <c r="WSM61" s="93"/>
      <c r="WSN61" s="93"/>
      <c r="WSO61" s="93"/>
      <c r="WSP61" s="93"/>
      <c r="WSQ61" s="1172"/>
      <c r="WSR61" s="4"/>
      <c r="WSS61" s="368"/>
      <c r="WST61" s="897"/>
      <c r="WSU61" s="93"/>
      <c r="WSV61" s="309"/>
      <c r="WSW61" s="93"/>
      <c r="WSX61" s="93"/>
      <c r="WSY61" s="93"/>
      <c r="WSZ61" s="93"/>
      <c r="WTA61" s="1172"/>
      <c r="WTB61" s="4"/>
      <c r="WTC61" s="368"/>
      <c r="WTD61" s="897"/>
      <c r="WTE61" s="93"/>
      <c r="WTF61" s="309"/>
      <c r="WTG61" s="93"/>
      <c r="WTH61" s="93"/>
      <c r="WTI61" s="93"/>
      <c r="WTJ61" s="93"/>
      <c r="WTK61" s="1172"/>
      <c r="WTL61" s="4"/>
      <c r="WTM61" s="368"/>
      <c r="WTN61" s="897"/>
      <c r="WTO61" s="93"/>
      <c r="WTP61" s="309"/>
      <c r="WTQ61" s="93"/>
      <c r="WTR61" s="93"/>
      <c r="WTS61" s="93"/>
      <c r="WTT61" s="93"/>
      <c r="WTU61" s="1172"/>
      <c r="WTV61" s="4"/>
      <c r="WTW61" s="368"/>
      <c r="WTX61" s="897"/>
      <c r="WTY61" s="93"/>
      <c r="WTZ61" s="309"/>
      <c r="WUA61" s="93"/>
      <c r="WUB61" s="93"/>
      <c r="WUC61" s="93"/>
      <c r="WUD61" s="93"/>
      <c r="WUE61" s="1172"/>
      <c r="WUF61" s="4"/>
      <c r="WUG61" s="368"/>
      <c r="WUH61" s="897"/>
      <c r="WUI61" s="93"/>
      <c r="WUJ61" s="309"/>
      <c r="WUK61" s="93"/>
      <c r="WUL61" s="93"/>
      <c r="WUM61" s="93"/>
      <c r="WUN61" s="93"/>
      <c r="WUO61" s="1172"/>
      <c r="WUP61" s="4"/>
      <c r="WUQ61" s="368"/>
      <c r="WUR61" s="897"/>
      <c r="WUS61" s="93"/>
      <c r="WUT61" s="309"/>
      <c r="WUU61" s="93"/>
      <c r="WUV61" s="93"/>
      <c r="WUW61" s="93"/>
      <c r="WUX61" s="93"/>
      <c r="WUY61" s="1172"/>
      <c r="WUZ61" s="4"/>
      <c r="WVA61" s="368"/>
      <c r="WVB61" s="897"/>
      <c r="WVC61" s="93"/>
      <c r="WVD61" s="309"/>
      <c r="WVE61" s="93"/>
      <c r="WVF61" s="93"/>
      <c r="WVG61" s="93"/>
      <c r="WVH61" s="93"/>
      <c r="WVI61" s="1172"/>
      <c r="WVJ61" s="4"/>
      <c r="WVK61" s="368"/>
      <c r="WVL61" s="897"/>
      <c r="WVM61" s="93"/>
      <c r="WVN61" s="309"/>
      <c r="WVO61" s="93"/>
      <c r="WVP61" s="93"/>
      <c r="WVQ61" s="93"/>
      <c r="WVR61" s="93"/>
      <c r="WVS61" s="1172"/>
      <c r="WVT61" s="4"/>
      <c r="WVU61" s="368"/>
      <c r="WVV61" s="897"/>
      <c r="WVW61" s="93"/>
      <c r="WVX61" s="309"/>
      <c r="WVY61" s="93"/>
      <c r="WVZ61" s="93"/>
      <c r="WWA61" s="93"/>
      <c r="WWB61" s="93"/>
      <c r="WWC61" s="1172"/>
      <c r="WWD61" s="4"/>
      <c r="WWE61" s="368"/>
      <c r="WWF61" s="897"/>
      <c r="WWG61" s="93"/>
      <c r="WWH61" s="309"/>
      <c r="WWI61" s="93"/>
      <c r="WWJ61" s="93"/>
      <c r="WWK61" s="93"/>
      <c r="WWL61" s="93"/>
      <c r="WWM61" s="1172"/>
      <c r="WWN61" s="4"/>
      <c r="WWO61" s="368"/>
      <c r="WWP61" s="897"/>
      <c r="WWQ61" s="93"/>
      <c r="WWR61" s="309"/>
      <c r="WWS61" s="93"/>
      <c r="WWT61" s="93"/>
      <c r="WWU61" s="93"/>
      <c r="WWV61" s="93"/>
      <c r="WWW61" s="1172"/>
      <c r="WWX61" s="4"/>
      <c r="WWY61" s="368"/>
      <c r="WWZ61" s="897"/>
      <c r="WXA61" s="93"/>
      <c r="WXB61" s="309"/>
      <c r="WXC61" s="93"/>
      <c r="WXD61" s="93"/>
      <c r="WXE61" s="93"/>
      <c r="WXF61" s="93"/>
      <c r="WXG61" s="1172"/>
      <c r="WXH61" s="4"/>
      <c r="WXI61" s="368"/>
      <c r="WXJ61" s="897"/>
      <c r="WXK61" s="93"/>
      <c r="WXL61" s="309"/>
      <c r="WXM61" s="93"/>
      <c r="WXN61" s="93"/>
      <c r="WXO61" s="93"/>
      <c r="WXP61" s="93"/>
      <c r="WXQ61" s="1172"/>
      <c r="WXR61" s="4"/>
      <c r="WXS61" s="368"/>
      <c r="WXT61" s="897"/>
      <c r="WXU61" s="93"/>
      <c r="WXV61" s="309"/>
      <c r="WXW61" s="93"/>
      <c r="WXX61" s="93"/>
      <c r="WXY61" s="93"/>
      <c r="WXZ61" s="93"/>
      <c r="WYA61" s="1172"/>
      <c r="WYB61" s="4"/>
      <c r="WYC61" s="368"/>
      <c r="WYD61" s="897"/>
      <c r="WYE61" s="93"/>
      <c r="WYF61" s="309"/>
      <c r="WYG61" s="93"/>
      <c r="WYH61" s="93"/>
      <c r="WYI61" s="93"/>
      <c r="WYJ61" s="93"/>
      <c r="WYK61" s="1172"/>
      <c r="WYL61" s="4"/>
      <c r="WYM61" s="368"/>
      <c r="WYN61" s="897"/>
      <c r="WYO61" s="93"/>
      <c r="WYP61" s="309"/>
      <c r="WYQ61" s="93"/>
      <c r="WYR61" s="93"/>
      <c r="WYS61" s="93"/>
      <c r="WYT61" s="93"/>
      <c r="WYU61" s="1172"/>
      <c r="WYV61" s="4"/>
      <c r="WYW61" s="368"/>
      <c r="WYX61" s="897"/>
      <c r="WYY61" s="93"/>
      <c r="WYZ61" s="309"/>
      <c r="WZA61" s="93"/>
      <c r="WZB61" s="93"/>
      <c r="WZC61" s="93"/>
      <c r="WZD61" s="93"/>
      <c r="WZE61" s="1172"/>
      <c r="WZF61" s="4"/>
      <c r="WZG61" s="368"/>
      <c r="WZH61" s="897"/>
      <c r="WZI61" s="93"/>
      <c r="WZJ61" s="309"/>
      <c r="WZK61" s="93"/>
      <c r="WZL61" s="93"/>
      <c r="WZM61" s="93"/>
      <c r="WZN61" s="93"/>
      <c r="WZO61" s="1172"/>
      <c r="WZP61" s="4"/>
      <c r="WZQ61" s="368"/>
      <c r="WZR61" s="897"/>
      <c r="WZS61" s="93"/>
      <c r="WZT61" s="309"/>
      <c r="WZU61" s="93"/>
      <c r="WZV61" s="93"/>
      <c r="WZW61" s="93"/>
      <c r="WZX61" s="93"/>
      <c r="WZY61" s="1172"/>
      <c r="WZZ61" s="4"/>
      <c r="XAA61" s="368"/>
      <c r="XAB61" s="897"/>
      <c r="XAC61" s="93"/>
      <c r="XAD61" s="309"/>
      <c r="XAE61" s="93"/>
      <c r="XAF61" s="93"/>
      <c r="XAG61" s="93"/>
      <c r="XAH61" s="93"/>
      <c r="XAI61" s="1172"/>
      <c r="XAJ61" s="4"/>
      <c r="XAK61" s="368"/>
      <c r="XAL61" s="897"/>
      <c r="XAM61" s="93"/>
      <c r="XAN61" s="309"/>
      <c r="XAO61" s="93"/>
      <c r="XAP61" s="93"/>
      <c r="XAQ61" s="93"/>
      <c r="XAR61" s="93"/>
      <c r="XAS61" s="1172"/>
      <c r="XAT61" s="4"/>
      <c r="XAU61" s="368"/>
      <c r="XAV61" s="897"/>
      <c r="XAW61" s="93"/>
      <c r="XAX61" s="309"/>
      <c r="XAY61" s="93"/>
      <c r="XAZ61" s="93"/>
      <c r="XBA61" s="93"/>
      <c r="XBB61" s="93"/>
      <c r="XBC61" s="1172"/>
      <c r="XBD61" s="4"/>
      <c r="XBE61" s="368"/>
      <c r="XBF61" s="897"/>
      <c r="XBG61" s="93"/>
      <c r="XBH61" s="309"/>
      <c r="XBI61" s="93"/>
      <c r="XBJ61" s="93"/>
      <c r="XBK61" s="93"/>
      <c r="XBL61" s="93"/>
      <c r="XBM61" s="1172"/>
      <c r="XBN61" s="4"/>
      <c r="XBO61" s="368"/>
      <c r="XBP61" s="897"/>
      <c r="XBQ61" s="93"/>
      <c r="XBR61" s="309"/>
      <c r="XBS61" s="93"/>
      <c r="XBT61" s="93"/>
      <c r="XBU61" s="93"/>
      <c r="XBV61" s="93"/>
      <c r="XBW61" s="1172"/>
      <c r="XBX61" s="4"/>
      <c r="XBY61" s="368"/>
      <c r="XBZ61" s="897"/>
      <c r="XCA61" s="93"/>
      <c r="XCB61" s="309"/>
      <c r="XCC61" s="93"/>
      <c r="XCD61" s="93"/>
      <c r="XCE61" s="93"/>
      <c r="XCF61" s="93"/>
      <c r="XCG61" s="1172"/>
      <c r="XCH61" s="4"/>
      <c r="XCI61" s="368"/>
      <c r="XCJ61" s="897"/>
      <c r="XCK61" s="93"/>
      <c r="XCL61" s="309"/>
      <c r="XCM61" s="93"/>
      <c r="XCN61" s="93"/>
      <c r="XCO61" s="93"/>
      <c r="XCP61" s="93"/>
      <c r="XCQ61" s="1172"/>
      <c r="XCR61" s="4"/>
      <c r="XCS61" s="368"/>
      <c r="XCT61" s="897"/>
      <c r="XCU61" s="93"/>
      <c r="XCV61" s="309"/>
      <c r="XCW61" s="93"/>
      <c r="XCX61" s="93"/>
      <c r="XCY61" s="93"/>
      <c r="XCZ61" s="93"/>
      <c r="XDA61" s="1172"/>
      <c r="XDB61" s="4"/>
      <c r="XDC61" s="368"/>
      <c r="XDD61" s="897"/>
      <c r="XDE61" s="93"/>
      <c r="XDF61" s="309"/>
      <c r="XDG61" s="93"/>
      <c r="XDH61" s="93"/>
      <c r="XDI61" s="93"/>
      <c r="XDJ61" s="93"/>
      <c r="XDK61" s="1172"/>
      <c r="XDL61" s="4"/>
      <c r="XDM61" s="368"/>
      <c r="XDN61" s="897"/>
      <c r="XDO61" s="93"/>
      <c r="XDP61" s="309"/>
      <c r="XDQ61" s="93"/>
      <c r="XDR61" s="93"/>
      <c r="XDS61" s="93"/>
      <c r="XDT61" s="93"/>
      <c r="XDU61" s="1172"/>
      <c r="XDV61" s="4"/>
      <c r="XDW61" s="368"/>
      <c r="XDX61" s="897"/>
      <c r="XDY61" s="93"/>
      <c r="XDZ61" s="309"/>
      <c r="XEA61" s="93"/>
      <c r="XEB61" s="93"/>
      <c r="XEC61" s="93"/>
      <c r="XED61" s="93"/>
      <c r="XEE61" s="1172"/>
      <c r="XEF61" s="4"/>
      <c r="XEG61" s="368"/>
      <c r="XEH61" s="897"/>
      <c r="XEI61" s="93"/>
      <c r="XEJ61" s="309"/>
      <c r="XEK61" s="93"/>
      <c r="XEL61" s="93"/>
      <c r="XEM61" s="93"/>
      <c r="XEN61" s="93"/>
      <c r="XEO61" s="1172"/>
      <c r="XEP61" s="4"/>
      <c r="XEQ61" s="368"/>
      <c r="XER61" s="897"/>
      <c r="XES61" s="93"/>
      <c r="XET61" s="309"/>
      <c r="XEU61" s="93"/>
      <c r="XEV61" s="93"/>
      <c r="XEW61" s="93"/>
      <c r="XEX61" s="93"/>
      <c r="XEY61" s="1172"/>
      <c r="XEZ61" s="4"/>
      <c r="XFA61" s="368"/>
      <c r="XFB61" s="897"/>
      <c r="XFC61" s="93"/>
      <c r="XFD61" s="309"/>
    </row>
    <row r="62" spans="1:16384" ht="15" x14ac:dyDescent="0.2">
      <c r="A62" s="1301" t="s">
        <v>556</v>
      </c>
      <c r="B62" s="1302" t="s">
        <v>612</v>
      </c>
      <c r="C62" s="1289"/>
      <c r="D62" s="1303"/>
      <c r="E62" s="1289"/>
      <c r="F62" s="1289"/>
      <c r="G62" s="1289"/>
      <c r="H62" s="1289"/>
      <c r="I62" s="1304"/>
      <c r="J62" s="1305"/>
    </row>
    <row r="63" spans="1:16384" ht="90" x14ac:dyDescent="0.2">
      <c r="A63" s="923" t="s">
        <v>1468</v>
      </c>
      <c r="B63" s="828" t="s">
        <v>1476</v>
      </c>
      <c r="C63" s="894" t="s">
        <v>1726</v>
      </c>
      <c r="D63" s="1329">
        <f>'3 Water'!I51</f>
        <v>0</v>
      </c>
      <c r="E63" s="1330"/>
      <c r="F63" s="1330"/>
      <c r="G63" s="1330"/>
      <c r="H63" s="1330"/>
      <c r="I63" s="1171"/>
      <c r="J63" s="910" t="str">
        <f>'3 Water'!M51</f>
        <v>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v>
      </c>
    </row>
    <row r="64" spans="1:16384" ht="45" x14ac:dyDescent="0.2">
      <c r="A64" s="923" t="s">
        <v>1469</v>
      </c>
      <c r="B64" s="828" t="s">
        <v>572</v>
      </c>
      <c r="C64" s="894">
        <v>5</v>
      </c>
      <c r="D64" s="318">
        <f>'3 Water'!C55</f>
        <v>0</v>
      </c>
      <c r="E64" s="900"/>
      <c r="F64" s="900"/>
      <c r="G64" s="900"/>
      <c r="H64" s="900"/>
      <c r="I64" s="1171"/>
      <c r="J64" s="910" t="str">
        <f>'3 Water'!M55</f>
        <v xml:space="preserve">Site plan indicating total SF of site and total SF of turf, turf calculation as a percentage of the site and or turf square footage as purchased on the plant list invoice.  </v>
      </c>
    </row>
    <row r="65" spans="1:16384" ht="60" x14ac:dyDescent="0.2">
      <c r="A65" s="923" t="s">
        <v>1470</v>
      </c>
      <c r="B65" s="828" t="s">
        <v>1482</v>
      </c>
      <c r="C65" s="894">
        <v>10</v>
      </c>
      <c r="D65" s="915">
        <f>'3 Water'!C61</f>
        <v>0</v>
      </c>
      <c r="E65" s="842"/>
      <c r="F65" s="842"/>
      <c r="G65" s="842"/>
      <c r="H65" s="842"/>
      <c r="I65" s="1168"/>
      <c r="J65" s="99" t="str">
        <f>'3 Water'!G61</f>
        <v>Landscape plan and plant list.  Letter verifying compliance with the criteria is signed by one of the following: the landscape architect, a WaterStar or WaterSense Certifier, a Florida Friendly Landscape representative, or a Master Gardener.</v>
      </c>
    </row>
    <row r="66" spans="1:16384" ht="60" x14ac:dyDescent="0.2">
      <c r="A66" s="923" t="s">
        <v>1471</v>
      </c>
      <c r="B66" s="828" t="s">
        <v>561</v>
      </c>
      <c r="C66" s="894">
        <v>2</v>
      </c>
      <c r="D66" s="32">
        <f>'3 Water'!C62</f>
        <v>0</v>
      </c>
      <c r="E66" s="842"/>
      <c r="F66" s="842"/>
      <c r="G66" s="842"/>
      <c r="H66" s="842"/>
      <c r="I66" s="1168"/>
      <c r="J66" s="99" t="str">
        <f>'3 Water'!G62</f>
        <v>Landscape plans and photos of installed vegetation.  Letter verifying compliance with the criteria is signed by one of the following: the landscape architect, a WaterStar or WaterSense Certifier, a Florida Friendly Landscape representative, or a Master Gardener.</v>
      </c>
    </row>
    <row r="67" spans="1:16384" ht="15" x14ac:dyDescent="0.2">
      <c r="A67" s="923" t="s">
        <v>1472</v>
      </c>
      <c r="B67" s="828" t="s">
        <v>563</v>
      </c>
      <c r="C67" s="894">
        <v>2</v>
      </c>
      <c r="D67" s="32">
        <f>'3 Water'!C63</f>
        <v>0</v>
      </c>
      <c r="E67" s="842"/>
      <c r="F67" s="842"/>
      <c r="G67" s="842"/>
      <c r="H67" s="842"/>
      <c r="I67" s="1168"/>
      <c r="J67" s="99" t="str">
        <f>'3 Water'!G63</f>
        <v>Landscape plans and photos of installed mulched vegetation</v>
      </c>
    </row>
    <row r="68" spans="1:16384" ht="30" x14ac:dyDescent="0.2">
      <c r="A68" s="923" t="s">
        <v>1473</v>
      </c>
      <c r="B68" s="828" t="s">
        <v>571</v>
      </c>
      <c r="C68" s="894">
        <v>2</v>
      </c>
      <c r="D68" s="32" t="e">
        <f>'3 Water'!#REF!</f>
        <v>#REF!</v>
      </c>
      <c r="E68" s="842"/>
      <c r="F68" s="842"/>
      <c r="G68" s="842"/>
      <c r="H68" s="842"/>
      <c r="I68" s="1168"/>
      <c r="J68" s="99" t="e">
        <f>'3 Water'!#REF!</f>
        <v>#REF!</v>
      </c>
    </row>
    <row r="69" spans="1:16384" s="1190" customFormat="1" ht="15" x14ac:dyDescent="0.2">
      <c r="A69" s="1209" t="s">
        <v>573</v>
      </c>
      <c r="B69" s="1202" t="s">
        <v>578</v>
      </c>
      <c r="C69" s="1198"/>
      <c r="D69" s="1197"/>
      <c r="E69" s="1198"/>
      <c r="F69" s="1198"/>
      <c r="G69" s="1198"/>
      <c r="H69" s="1198"/>
      <c r="I69" s="1200"/>
      <c r="J69" s="1207"/>
      <c r="K69" s="1191"/>
      <c r="L69" s="1189"/>
      <c r="M69" s="900"/>
      <c r="N69" s="318"/>
      <c r="O69" s="900"/>
      <c r="P69" s="900"/>
      <c r="Q69" s="900"/>
      <c r="R69" s="900"/>
      <c r="S69" s="1171"/>
      <c r="T69" s="910"/>
      <c r="U69" s="1191"/>
      <c r="V69" s="1189"/>
      <c r="W69" s="900"/>
      <c r="X69" s="318"/>
      <c r="Y69" s="900"/>
      <c r="Z69" s="900"/>
      <c r="AA69" s="900"/>
      <c r="AB69" s="900"/>
      <c r="AC69" s="1171"/>
      <c r="AD69" s="910"/>
      <c r="AE69" s="1191"/>
      <c r="AF69" s="1189"/>
      <c r="AG69" s="900"/>
      <c r="AH69" s="318"/>
      <c r="AI69" s="900"/>
      <c r="AJ69" s="900"/>
      <c r="AK69" s="900"/>
      <c r="AL69" s="900"/>
      <c r="AM69" s="1171"/>
      <c r="AN69" s="910"/>
      <c r="AO69" s="1191"/>
      <c r="AP69" s="1189"/>
      <c r="AQ69" s="900"/>
      <c r="AR69" s="318"/>
      <c r="AS69" s="900"/>
      <c r="AT69" s="900"/>
      <c r="AU69" s="900"/>
      <c r="AV69" s="900"/>
      <c r="AW69" s="1171"/>
      <c r="AX69" s="910"/>
      <c r="AY69" s="1191"/>
      <c r="AZ69" s="1189"/>
      <c r="BA69" s="900"/>
      <c r="BB69" s="318"/>
      <c r="BC69" s="900"/>
      <c r="BD69" s="900"/>
      <c r="BE69" s="900"/>
      <c r="BF69" s="900"/>
      <c r="BG69" s="1171"/>
      <c r="BH69" s="910"/>
      <c r="BI69" s="1191"/>
      <c r="BJ69" s="1189"/>
      <c r="BK69" s="900"/>
      <c r="BL69" s="318"/>
      <c r="BM69" s="900"/>
      <c r="BN69" s="900"/>
      <c r="BO69" s="900"/>
      <c r="BP69" s="900"/>
      <c r="BQ69" s="1171"/>
      <c r="BR69" s="910"/>
      <c r="BS69" s="1191"/>
      <c r="BT69" s="1189"/>
      <c r="BU69" s="900"/>
      <c r="BV69" s="318"/>
      <c r="BW69" s="900"/>
      <c r="BX69" s="900"/>
      <c r="BY69" s="900"/>
      <c r="BZ69" s="900"/>
      <c r="CA69" s="1171"/>
      <c r="CB69" s="910"/>
      <c r="CC69" s="1191"/>
      <c r="CD69" s="1189"/>
      <c r="CE69" s="900"/>
      <c r="CF69" s="318"/>
      <c r="CG69" s="900"/>
      <c r="CH69" s="900"/>
      <c r="CI69" s="900"/>
      <c r="CJ69" s="900"/>
      <c r="CK69" s="1171"/>
      <c r="CL69" s="910"/>
      <c r="CM69" s="1191"/>
      <c r="CN69" s="1189"/>
      <c r="CO69" s="900"/>
      <c r="CP69" s="318"/>
      <c r="CQ69" s="900"/>
      <c r="CR69" s="900"/>
      <c r="CS69" s="900"/>
      <c r="CT69" s="900"/>
      <c r="CU69" s="1171"/>
      <c r="CV69" s="910"/>
      <c r="CW69" s="1191"/>
      <c r="CX69" s="1189"/>
      <c r="CY69" s="900"/>
      <c r="CZ69" s="318"/>
      <c r="DA69" s="900"/>
      <c r="DB69" s="900"/>
      <c r="DC69" s="900"/>
      <c r="DD69" s="900"/>
      <c r="DE69" s="1171"/>
      <c r="DF69" s="910"/>
      <c r="DG69" s="1191"/>
      <c r="DH69" s="1189"/>
      <c r="DI69" s="900"/>
      <c r="DJ69" s="318"/>
      <c r="DK69" s="900"/>
      <c r="DL69" s="900"/>
      <c r="DM69" s="900"/>
      <c r="DN69" s="900"/>
      <c r="DO69" s="1171"/>
      <c r="DP69" s="910"/>
      <c r="DQ69" s="1191"/>
      <c r="DR69" s="1189"/>
      <c r="DS69" s="900"/>
      <c r="DT69" s="318"/>
      <c r="DU69" s="900"/>
      <c r="DV69" s="900"/>
      <c r="DW69" s="900"/>
      <c r="DX69" s="900"/>
      <c r="DY69" s="1171"/>
      <c r="DZ69" s="910"/>
      <c r="EA69" s="1191"/>
      <c r="EB69" s="1189"/>
      <c r="EC69" s="900"/>
      <c r="ED69" s="318"/>
      <c r="EE69" s="900"/>
      <c r="EF69" s="900"/>
      <c r="EG69" s="900"/>
      <c r="EH69" s="900"/>
      <c r="EI69" s="1171"/>
      <c r="EJ69" s="910"/>
      <c r="EK69" s="1191"/>
      <c r="EL69" s="1189"/>
      <c r="EM69" s="900"/>
      <c r="EN69" s="318"/>
      <c r="EO69" s="900"/>
      <c r="EP69" s="900"/>
      <c r="EQ69" s="900"/>
      <c r="ER69" s="900"/>
      <c r="ES69" s="1171"/>
      <c r="ET69" s="910"/>
      <c r="EU69" s="1191"/>
      <c r="EV69" s="1189"/>
      <c r="EW69" s="900"/>
      <c r="EX69" s="318"/>
      <c r="EY69" s="900"/>
      <c r="EZ69" s="900"/>
      <c r="FA69" s="900"/>
      <c r="FB69" s="900"/>
      <c r="FC69" s="1171"/>
      <c r="FD69" s="910"/>
      <c r="FE69" s="1191"/>
      <c r="FF69" s="1189"/>
      <c r="FG69" s="900"/>
      <c r="FH69" s="318"/>
      <c r="FI69" s="900"/>
      <c r="FJ69" s="900"/>
      <c r="FK69" s="900"/>
      <c r="FL69" s="900"/>
      <c r="FM69" s="1171"/>
      <c r="FN69" s="910"/>
      <c r="FO69" s="1191"/>
      <c r="FP69" s="1189"/>
      <c r="FQ69" s="900"/>
      <c r="FR69" s="318"/>
      <c r="FS69" s="900"/>
      <c r="FT69" s="900"/>
      <c r="FU69" s="900"/>
      <c r="FV69" s="900"/>
      <c r="FW69" s="1171"/>
      <c r="FX69" s="910"/>
      <c r="FY69" s="1191"/>
      <c r="FZ69" s="1189"/>
      <c r="GA69" s="900"/>
      <c r="GB69" s="318"/>
      <c r="GC69" s="900"/>
      <c r="GD69" s="900"/>
      <c r="GE69" s="900"/>
      <c r="GF69" s="900"/>
      <c r="GG69" s="1171"/>
      <c r="GH69" s="910"/>
      <c r="GI69" s="1191"/>
      <c r="GJ69" s="1189"/>
      <c r="GK69" s="900"/>
      <c r="GL69" s="318"/>
      <c r="GM69" s="900"/>
      <c r="GN69" s="900"/>
      <c r="GO69" s="900"/>
      <c r="GP69" s="900"/>
      <c r="GQ69" s="1171"/>
      <c r="GR69" s="910"/>
      <c r="GS69" s="1191"/>
      <c r="GT69" s="1189"/>
      <c r="GU69" s="900"/>
      <c r="GV69" s="318"/>
      <c r="GW69" s="900"/>
      <c r="GX69" s="900"/>
      <c r="GY69" s="900"/>
      <c r="GZ69" s="900"/>
      <c r="HA69" s="1171"/>
      <c r="HB69" s="910"/>
      <c r="HC69" s="1191"/>
      <c r="HD69" s="1189"/>
      <c r="HE69" s="900"/>
      <c r="HF69" s="318"/>
      <c r="HG69" s="900"/>
      <c r="HH69" s="900"/>
      <c r="HI69" s="900"/>
      <c r="HJ69" s="900"/>
      <c r="HK69" s="1171"/>
      <c r="HL69" s="910"/>
      <c r="HM69" s="1191"/>
      <c r="HN69" s="1189"/>
      <c r="HO69" s="900"/>
      <c r="HP69" s="318"/>
      <c r="HQ69" s="900"/>
      <c r="HR69" s="900"/>
      <c r="HS69" s="900"/>
      <c r="HT69" s="900"/>
      <c r="HU69" s="1171"/>
      <c r="HV69" s="910"/>
      <c r="HW69" s="1191"/>
      <c r="HX69" s="1189"/>
      <c r="HY69" s="900"/>
      <c r="HZ69" s="318"/>
      <c r="IA69" s="900"/>
      <c r="IB69" s="900"/>
      <c r="IC69" s="900"/>
      <c r="ID69" s="900"/>
      <c r="IE69" s="1171"/>
      <c r="IF69" s="910"/>
      <c r="IG69" s="1191"/>
      <c r="IH69" s="1189"/>
      <c r="II69" s="900"/>
      <c r="IJ69" s="318"/>
      <c r="IK69" s="900"/>
      <c r="IL69" s="900"/>
      <c r="IM69" s="900"/>
      <c r="IN69" s="900"/>
      <c r="IO69" s="1171"/>
      <c r="IP69" s="910"/>
      <c r="IQ69" s="1191"/>
      <c r="IR69" s="1189"/>
      <c r="IS69" s="900"/>
      <c r="IT69" s="318"/>
      <c r="IU69" s="900"/>
      <c r="IV69" s="900"/>
      <c r="IW69" s="900"/>
      <c r="IX69" s="900"/>
      <c r="IY69" s="1171"/>
      <c r="IZ69" s="910"/>
      <c r="JA69" s="1191"/>
      <c r="JB69" s="1189"/>
      <c r="JC69" s="900"/>
      <c r="JD69" s="318"/>
      <c r="JE69" s="900"/>
      <c r="JF69" s="900"/>
      <c r="JG69" s="900"/>
      <c r="JH69" s="900"/>
      <c r="JI69" s="1171"/>
      <c r="JJ69" s="910"/>
      <c r="JK69" s="1191"/>
      <c r="JL69" s="1189"/>
      <c r="JM69" s="900"/>
      <c r="JN69" s="318"/>
      <c r="JO69" s="900"/>
      <c r="JP69" s="900"/>
      <c r="JQ69" s="900"/>
      <c r="JR69" s="900"/>
      <c r="JS69" s="1171"/>
      <c r="JT69" s="910"/>
      <c r="JU69" s="1191"/>
      <c r="JV69" s="1189"/>
      <c r="JW69" s="900"/>
      <c r="JX69" s="318"/>
      <c r="JY69" s="900"/>
      <c r="JZ69" s="900"/>
      <c r="KA69" s="900"/>
      <c r="KB69" s="900"/>
      <c r="KC69" s="1171"/>
      <c r="KD69" s="910"/>
      <c r="KE69" s="1191"/>
      <c r="KF69" s="1189"/>
      <c r="KG69" s="900"/>
      <c r="KH69" s="318"/>
      <c r="KI69" s="900"/>
      <c r="KJ69" s="900"/>
      <c r="KK69" s="900"/>
      <c r="KL69" s="900"/>
      <c r="KM69" s="1171"/>
      <c r="KN69" s="910"/>
      <c r="KO69" s="1191"/>
      <c r="KP69" s="1189"/>
      <c r="KQ69" s="900"/>
      <c r="KR69" s="318"/>
      <c r="KS69" s="900"/>
      <c r="KT69" s="900"/>
      <c r="KU69" s="900"/>
      <c r="KV69" s="900"/>
      <c r="KW69" s="1171"/>
      <c r="KX69" s="910"/>
      <c r="KY69" s="1191"/>
      <c r="KZ69" s="1189"/>
      <c r="LA69" s="900"/>
      <c r="LB69" s="318"/>
      <c r="LC69" s="900"/>
      <c r="LD69" s="900"/>
      <c r="LE69" s="900"/>
      <c r="LF69" s="900"/>
      <c r="LG69" s="1171"/>
      <c r="LH69" s="910"/>
      <c r="LI69" s="1191"/>
      <c r="LJ69" s="1189"/>
      <c r="LK69" s="900"/>
      <c r="LL69" s="318"/>
      <c r="LM69" s="900"/>
      <c r="LN69" s="900"/>
      <c r="LO69" s="900"/>
      <c r="LP69" s="900"/>
      <c r="LQ69" s="1171"/>
      <c r="LR69" s="910"/>
      <c r="LS69" s="1191"/>
      <c r="LT69" s="1189"/>
      <c r="LU69" s="900"/>
      <c r="LV69" s="318"/>
      <c r="LW69" s="900"/>
      <c r="LX69" s="900"/>
      <c r="LY69" s="900"/>
      <c r="LZ69" s="900"/>
      <c r="MA69" s="1171"/>
      <c r="MB69" s="910"/>
      <c r="MC69" s="1191"/>
      <c r="MD69" s="1189"/>
      <c r="ME69" s="900"/>
      <c r="MF69" s="318"/>
      <c r="MG69" s="900"/>
      <c r="MH69" s="900"/>
      <c r="MI69" s="900"/>
      <c r="MJ69" s="900"/>
      <c r="MK69" s="1171"/>
      <c r="ML69" s="910"/>
      <c r="MM69" s="1191"/>
      <c r="MN69" s="1189"/>
      <c r="MO69" s="900"/>
      <c r="MP69" s="318"/>
      <c r="MQ69" s="900"/>
      <c r="MR69" s="900"/>
      <c r="MS69" s="900"/>
      <c r="MT69" s="900"/>
      <c r="MU69" s="1171"/>
      <c r="MV69" s="910"/>
      <c r="MW69" s="1191"/>
      <c r="MX69" s="1189"/>
      <c r="MY69" s="900"/>
      <c r="MZ69" s="318"/>
      <c r="NA69" s="900"/>
      <c r="NB69" s="900"/>
      <c r="NC69" s="900"/>
      <c r="ND69" s="900"/>
      <c r="NE69" s="1171"/>
      <c r="NF69" s="910"/>
      <c r="NG69" s="1191"/>
      <c r="NH69" s="1189"/>
      <c r="NI69" s="900"/>
      <c r="NJ69" s="318"/>
      <c r="NK69" s="900"/>
      <c r="NL69" s="900"/>
      <c r="NM69" s="900"/>
      <c r="NN69" s="900"/>
      <c r="NO69" s="1171"/>
      <c r="NP69" s="910"/>
      <c r="NQ69" s="1191"/>
      <c r="NR69" s="1189"/>
      <c r="NS69" s="900"/>
      <c r="NT69" s="318"/>
      <c r="NU69" s="900"/>
      <c r="NV69" s="900"/>
      <c r="NW69" s="900"/>
      <c r="NX69" s="900"/>
      <c r="NY69" s="1171"/>
      <c r="NZ69" s="910"/>
      <c r="OA69" s="1191"/>
      <c r="OB69" s="1189"/>
      <c r="OC69" s="900"/>
      <c r="OD69" s="318"/>
      <c r="OE69" s="900"/>
      <c r="OF69" s="900"/>
      <c r="OG69" s="900"/>
      <c r="OH69" s="900"/>
      <c r="OI69" s="1171"/>
      <c r="OJ69" s="910"/>
      <c r="OK69" s="1191"/>
      <c r="OL69" s="1189"/>
      <c r="OM69" s="900"/>
      <c r="ON69" s="318"/>
      <c r="OO69" s="900"/>
      <c r="OP69" s="900"/>
      <c r="OQ69" s="900"/>
      <c r="OR69" s="900"/>
      <c r="OS69" s="1171"/>
      <c r="OT69" s="910"/>
      <c r="OU69" s="1191"/>
      <c r="OV69" s="1189"/>
      <c r="OW69" s="900"/>
      <c r="OX69" s="318"/>
      <c r="OY69" s="900"/>
      <c r="OZ69" s="900"/>
      <c r="PA69" s="900"/>
      <c r="PB69" s="900"/>
      <c r="PC69" s="1171"/>
      <c r="PD69" s="910"/>
      <c r="PE69" s="1191"/>
      <c r="PF69" s="1189"/>
      <c r="PG69" s="900"/>
      <c r="PH69" s="318"/>
      <c r="PI69" s="900"/>
      <c r="PJ69" s="900"/>
      <c r="PK69" s="900"/>
      <c r="PL69" s="900"/>
      <c r="PM69" s="1171"/>
      <c r="PN69" s="910"/>
      <c r="PO69" s="1191"/>
      <c r="PP69" s="1189"/>
      <c r="PQ69" s="900"/>
      <c r="PR69" s="318"/>
      <c r="PS69" s="900"/>
      <c r="PT69" s="900"/>
      <c r="PU69" s="900"/>
      <c r="PV69" s="900"/>
      <c r="PW69" s="1171"/>
      <c r="PX69" s="910"/>
      <c r="PY69" s="1191"/>
      <c r="PZ69" s="1189"/>
      <c r="QA69" s="900"/>
      <c r="QB69" s="318"/>
      <c r="QC69" s="900"/>
      <c r="QD69" s="900"/>
      <c r="QE69" s="900"/>
      <c r="QF69" s="900"/>
      <c r="QG69" s="1171"/>
      <c r="QH69" s="910"/>
      <c r="QI69" s="1191"/>
      <c r="QJ69" s="1189"/>
      <c r="QK69" s="900"/>
      <c r="QL69" s="318"/>
      <c r="QM69" s="900"/>
      <c r="QN69" s="900"/>
      <c r="QO69" s="900"/>
      <c r="QP69" s="900"/>
      <c r="QQ69" s="1171"/>
      <c r="QR69" s="910"/>
      <c r="QS69" s="1191"/>
      <c r="QT69" s="1189"/>
      <c r="QU69" s="900"/>
      <c r="QV69" s="318"/>
      <c r="QW69" s="900"/>
      <c r="QX69" s="900"/>
      <c r="QY69" s="900"/>
      <c r="QZ69" s="900"/>
      <c r="RA69" s="1171"/>
      <c r="RB69" s="910"/>
      <c r="RC69" s="1191"/>
      <c r="RD69" s="1189"/>
      <c r="RE69" s="900"/>
      <c r="RF69" s="318"/>
      <c r="RG69" s="900"/>
      <c r="RH69" s="900"/>
      <c r="RI69" s="900"/>
      <c r="RJ69" s="900"/>
      <c r="RK69" s="1171"/>
      <c r="RL69" s="910"/>
      <c r="RM69" s="1191"/>
      <c r="RN69" s="1189"/>
      <c r="RO69" s="900"/>
      <c r="RP69" s="318"/>
      <c r="RQ69" s="900"/>
      <c r="RR69" s="900"/>
      <c r="RS69" s="900"/>
      <c r="RT69" s="900"/>
      <c r="RU69" s="1171"/>
      <c r="RV69" s="910"/>
      <c r="RW69" s="1191"/>
      <c r="RX69" s="1189"/>
      <c r="RY69" s="900"/>
      <c r="RZ69" s="318"/>
      <c r="SA69" s="900"/>
      <c r="SB69" s="900"/>
      <c r="SC69" s="900"/>
      <c r="SD69" s="900"/>
      <c r="SE69" s="1171"/>
      <c r="SF69" s="910"/>
      <c r="SG69" s="1191"/>
      <c r="SH69" s="1189"/>
      <c r="SI69" s="900"/>
      <c r="SJ69" s="318"/>
      <c r="SK69" s="900"/>
      <c r="SL69" s="900"/>
      <c r="SM69" s="900"/>
      <c r="SN69" s="900"/>
      <c r="SO69" s="1171"/>
      <c r="SP69" s="910"/>
      <c r="SQ69" s="1191"/>
      <c r="SR69" s="1189"/>
      <c r="SS69" s="900"/>
      <c r="ST69" s="318"/>
      <c r="SU69" s="900"/>
      <c r="SV69" s="900"/>
      <c r="SW69" s="900"/>
      <c r="SX69" s="900"/>
      <c r="SY69" s="1171"/>
      <c r="SZ69" s="910"/>
      <c r="TA69" s="1191"/>
      <c r="TB69" s="1189"/>
      <c r="TC69" s="900"/>
      <c r="TD69" s="318"/>
      <c r="TE69" s="900"/>
      <c r="TF69" s="900"/>
      <c r="TG69" s="900"/>
      <c r="TH69" s="900"/>
      <c r="TI69" s="1171"/>
      <c r="TJ69" s="910"/>
      <c r="TK69" s="1191"/>
      <c r="TL69" s="1189"/>
      <c r="TM69" s="900"/>
      <c r="TN69" s="318"/>
      <c r="TO69" s="900"/>
      <c r="TP69" s="900"/>
      <c r="TQ69" s="900"/>
      <c r="TR69" s="900"/>
      <c r="TS69" s="1171"/>
      <c r="TT69" s="910"/>
      <c r="TU69" s="1191"/>
      <c r="TV69" s="1189"/>
      <c r="TW69" s="900"/>
      <c r="TX69" s="318"/>
      <c r="TY69" s="900"/>
      <c r="TZ69" s="900"/>
      <c r="UA69" s="900"/>
      <c r="UB69" s="900"/>
      <c r="UC69" s="1171"/>
      <c r="UD69" s="910"/>
      <c r="UE69" s="1191"/>
      <c r="UF69" s="1189"/>
      <c r="UG69" s="900"/>
      <c r="UH69" s="318"/>
      <c r="UI69" s="900"/>
      <c r="UJ69" s="900"/>
      <c r="UK69" s="900"/>
      <c r="UL69" s="900"/>
      <c r="UM69" s="1171"/>
      <c r="UN69" s="910"/>
      <c r="UO69" s="1191"/>
      <c r="UP69" s="1189"/>
      <c r="UQ69" s="900"/>
      <c r="UR69" s="318"/>
      <c r="US69" s="900"/>
      <c r="UT69" s="900"/>
      <c r="UU69" s="900"/>
      <c r="UV69" s="900"/>
      <c r="UW69" s="1171"/>
      <c r="UX69" s="910"/>
      <c r="UY69" s="1191"/>
      <c r="UZ69" s="1189"/>
      <c r="VA69" s="900"/>
      <c r="VB69" s="318"/>
      <c r="VC69" s="900"/>
      <c r="VD69" s="900"/>
      <c r="VE69" s="900"/>
      <c r="VF69" s="900"/>
      <c r="VG69" s="1171"/>
      <c r="VH69" s="910"/>
      <c r="VI69" s="1191"/>
      <c r="VJ69" s="1189"/>
      <c r="VK69" s="900"/>
      <c r="VL69" s="318"/>
      <c r="VM69" s="900"/>
      <c r="VN69" s="900"/>
      <c r="VO69" s="900"/>
      <c r="VP69" s="900"/>
      <c r="VQ69" s="1171"/>
      <c r="VR69" s="910"/>
      <c r="VS69" s="1191"/>
      <c r="VT69" s="1189"/>
      <c r="VU69" s="900"/>
      <c r="VV69" s="318"/>
      <c r="VW69" s="900"/>
      <c r="VX69" s="900"/>
      <c r="VY69" s="900"/>
      <c r="VZ69" s="900"/>
      <c r="WA69" s="1171"/>
      <c r="WB69" s="910"/>
      <c r="WC69" s="1191"/>
      <c r="WD69" s="1189"/>
      <c r="WE69" s="900"/>
      <c r="WF69" s="318"/>
      <c r="WG69" s="900"/>
      <c r="WH69" s="900"/>
      <c r="WI69" s="900"/>
      <c r="WJ69" s="900"/>
      <c r="WK69" s="1171"/>
      <c r="WL69" s="910"/>
      <c r="WM69" s="1191"/>
      <c r="WN69" s="1189"/>
      <c r="WO69" s="900"/>
      <c r="WP69" s="318"/>
      <c r="WQ69" s="900"/>
      <c r="WR69" s="900"/>
      <c r="WS69" s="900"/>
      <c r="WT69" s="900"/>
      <c r="WU69" s="1171"/>
      <c r="WV69" s="910"/>
      <c r="WW69" s="1191"/>
      <c r="WX69" s="1189"/>
      <c r="WY69" s="900"/>
      <c r="WZ69" s="318"/>
      <c r="XA69" s="900"/>
      <c r="XB69" s="900"/>
      <c r="XC69" s="900"/>
      <c r="XD69" s="900"/>
      <c r="XE69" s="1171"/>
      <c r="XF69" s="910"/>
      <c r="XG69" s="1191"/>
      <c r="XH69" s="1189"/>
      <c r="XI69" s="900"/>
      <c r="XJ69" s="318"/>
      <c r="XK69" s="900"/>
      <c r="XL69" s="900"/>
      <c r="XM69" s="900"/>
      <c r="XN69" s="900"/>
      <c r="XO69" s="1171"/>
      <c r="XP69" s="910"/>
      <c r="XQ69" s="1191"/>
      <c r="XR69" s="1189"/>
      <c r="XS69" s="900"/>
      <c r="XT69" s="318"/>
      <c r="XU69" s="900"/>
      <c r="XV69" s="900"/>
      <c r="XW69" s="900"/>
      <c r="XX69" s="900"/>
      <c r="XY69" s="1171"/>
      <c r="XZ69" s="910"/>
      <c r="YA69" s="1191"/>
      <c r="YB69" s="1189"/>
      <c r="YC69" s="900"/>
      <c r="YD69" s="318"/>
      <c r="YE69" s="900"/>
      <c r="YF69" s="900"/>
      <c r="YG69" s="900"/>
      <c r="YH69" s="900"/>
      <c r="YI69" s="1171"/>
      <c r="YJ69" s="910"/>
      <c r="YK69" s="1191"/>
      <c r="YL69" s="1189"/>
      <c r="YM69" s="900"/>
      <c r="YN69" s="318"/>
      <c r="YO69" s="900"/>
      <c r="YP69" s="900"/>
      <c r="YQ69" s="900"/>
      <c r="YR69" s="900"/>
      <c r="YS69" s="1171"/>
      <c r="YT69" s="910"/>
      <c r="YU69" s="1191"/>
      <c r="YV69" s="1189"/>
      <c r="YW69" s="900"/>
      <c r="YX69" s="318"/>
      <c r="YY69" s="900"/>
      <c r="YZ69" s="900"/>
      <c r="ZA69" s="900"/>
      <c r="ZB69" s="900"/>
      <c r="ZC69" s="1171"/>
      <c r="ZD69" s="910"/>
      <c r="ZE69" s="1191"/>
      <c r="ZF69" s="1189"/>
      <c r="ZG69" s="900"/>
      <c r="ZH69" s="318"/>
      <c r="ZI69" s="900"/>
      <c r="ZJ69" s="900"/>
      <c r="ZK69" s="900"/>
      <c r="ZL69" s="900"/>
      <c r="ZM69" s="1171"/>
      <c r="ZN69" s="910"/>
      <c r="ZO69" s="1191"/>
      <c r="ZP69" s="1189"/>
      <c r="ZQ69" s="900"/>
      <c r="ZR69" s="318"/>
      <c r="ZS69" s="900"/>
      <c r="ZT69" s="900"/>
      <c r="ZU69" s="900"/>
      <c r="ZV69" s="900"/>
      <c r="ZW69" s="1171"/>
      <c r="ZX69" s="910"/>
      <c r="ZY69" s="1191"/>
      <c r="ZZ69" s="1189"/>
      <c r="AAA69" s="900"/>
      <c r="AAB69" s="318"/>
      <c r="AAC69" s="900"/>
      <c r="AAD69" s="900"/>
      <c r="AAE69" s="900"/>
      <c r="AAF69" s="900"/>
      <c r="AAG69" s="1171"/>
      <c r="AAH69" s="910"/>
      <c r="AAI69" s="1191"/>
      <c r="AAJ69" s="1189"/>
      <c r="AAK69" s="900"/>
      <c r="AAL69" s="318"/>
      <c r="AAM69" s="900"/>
      <c r="AAN69" s="900"/>
      <c r="AAO69" s="900"/>
      <c r="AAP69" s="900"/>
      <c r="AAQ69" s="1171"/>
      <c r="AAR69" s="910"/>
      <c r="AAS69" s="1191"/>
      <c r="AAT69" s="1189"/>
      <c r="AAU69" s="900"/>
      <c r="AAV69" s="318"/>
      <c r="AAW69" s="900"/>
      <c r="AAX69" s="900"/>
      <c r="AAY69" s="900"/>
      <c r="AAZ69" s="900"/>
      <c r="ABA69" s="1171"/>
      <c r="ABB69" s="910"/>
      <c r="ABC69" s="1191"/>
      <c r="ABD69" s="1189"/>
      <c r="ABE69" s="900"/>
      <c r="ABF69" s="318"/>
      <c r="ABG69" s="900"/>
      <c r="ABH69" s="900"/>
      <c r="ABI69" s="900"/>
      <c r="ABJ69" s="900"/>
      <c r="ABK69" s="1171"/>
      <c r="ABL69" s="910"/>
      <c r="ABM69" s="1191"/>
      <c r="ABN69" s="1189"/>
      <c r="ABO69" s="900"/>
      <c r="ABP69" s="318"/>
      <c r="ABQ69" s="900"/>
      <c r="ABR69" s="900"/>
      <c r="ABS69" s="900"/>
      <c r="ABT69" s="900"/>
      <c r="ABU69" s="1171"/>
      <c r="ABV69" s="910"/>
      <c r="ABW69" s="1191"/>
      <c r="ABX69" s="1189"/>
      <c r="ABY69" s="900"/>
      <c r="ABZ69" s="318"/>
      <c r="ACA69" s="900"/>
      <c r="ACB69" s="900"/>
      <c r="ACC69" s="900"/>
      <c r="ACD69" s="900"/>
      <c r="ACE69" s="1171"/>
      <c r="ACF69" s="910"/>
      <c r="ACG69" s="1191"/>
      <c r="ACH69" s="1189"/>
      <c r="ACI69" s="900"/>
      <c r="ACJ69" s="318"/>
      <c r="ACK69" s="900"/>
      <c r="ACL69" s="900"/>
      <c r="ACM69" s="900"/>
      <c r="ACN69" s="900"/>
      <c r="ACO69" s="1171"/>
      <c r="ACP69" s="910"/>
      <c r="ACQ69" s="1191"/>
      <c r="ACR69" s="1189"/>
      <c r="ACS69" s="900"/>
      <c r="ACT69" s="318"/>
      <c r="ACU69" s="900"/>
      <c r="ACV69" s="900"/>
      <c r="ACW69" s="900"/>
      <c r="ACX69" s="900"/>
      <c r="ACY69" s="1171"/>
      <c r="ACZ69" s="910"/>
      <c r="ADA69" s="1191"/>
      <c r="ADB69" s="1189"/>
      <c r="ADC69" s="900"/>
      <c r="ADD69" s="318"/>
      <c r="ADE69" s="900"/>
      <c r="ADF69" s="900"/>
      <c r="ADG69" s="900"/>
      <c r="ADH69" s="900"/>
      <c r="ADI69" s="1171"/>
      <c r="ADJ69" s="910"/>
      <c r="ADK69" s="1191"/>
      <c r="ADL69" s="1189"/>
      <c r="ADM69" s="900"/>
      <c r="ADN69" s="318"/>
      <c r="ADO69" s="900"/>
      <c r="ADP69" s="900"/>
      <c r="ADQ69" s="900"/>
      <c r="ADR69" s="900"/>
      <c r="ADS69" s="1171"/>
      <c r="ADT69" s="910"/>
      <c r="ADU69" s="1191"/>
      <c r="ADV69" s="1189"/>
      <c r="ADW69" s="900"/>
      <c r="ADX69" s="318"/>
      <c r="ADY69" s="900"/>
      <c r="ADZ69" s="900"/>
      <c r="AEA69" s="900"/>
      <c r="AEB69" s="900"/>
      <c r="AEC69" s="1171"/>
      <c r="AED69" s="910"/>
      <c r="AEE69" s="1191"/>
      <c r="AEF69" s="1189"/>
      <c r="AEG69" s="900"/>
      <c r="AEH69" s="318"/>
      <c r="AEI69" s="900"/>
      <c r="AEJ69" s="900"/>
      <c r="AEK69" s="900"/>
      <c r="AEL69" s="900"/>
      <c r="AEM69" s="1171"/>
      <c r="AEN69" s="910"/>
      <c r="AEO69" s="1191"/>
      <c r="AEP69" s="1189"/>
      <c r="AEQ69" s="900"/>
      <c r="AER69" s="318"/>
      <c r="AES69" s="900"/>
      <c r="AET69" s="900"/>
      <c r="AEU69" s="900"/>
      <c r="AEV69" s="900"/>
      <c r="AEW69" s="1171"/>
      <c r="AEX69" s="910"/>
      <c r="AEY69" s="1191"/>
      <c r="AEZ69" s="1189"/>
      <c r="AFA69" s="900"/>
      <c r="AFB69" s="318"/>
      <c r="AFC69" s="900"/>
      <c r="AFD69" s="900"/>
      <c r="AFE69" s="900"/>
      <c r="AFF69" s="900"/>
      <c r="AFG69" s="1171"/>
      <c r="AFH69" s="910"/>
      <c r="AFI69" s="1191"/>
      <c r="AFJ69" s="1189"/>
      <c r="AFK69" s="900"/>
      <c r="AFL69" s="318"/>
      <c r="AFM69" s="900"/>
      <c r="AFN69" s="900"/>
      <c r="AFO69" s="900"/>
      <c r="AFP69" s="900"/>
      <c r="AFQ69" s="1171"/>
      <c r="AFR69" s="910"/>
      <c r="AFS69" s="1191"/>
      <c r="AFT69" s="1189"/>
      <c r="AFU69" s="900"/>
      <c r="AFV69" s="318"/>
      <c r="AFW69" s="900"/>
      <c r="AFX69" s="900"/>
      <c r="AFY69" s="900"/>
      <c r="AFZ69" s="900"/>
      <c r="AGA69" s="1171"/>
      <c r="AGB69" s="910"/>
      <c r="AGC69" s="1191"/>
      <c r="AGD69" s="1189"/>
      <c r="AGE69" s="900"/>
      <c r="AGF69" s="318"/>
      <c r="AGG69" s="900"/>
      <c r="AGH69" s="900"/>
      <c r="AGI69" s="900"/>
      <c r="AGJ69" s="900"/>
      <c r="AGK69" s="1171"/>
      <c r="AGL69" s="910"/>
      <c r="AGM69" s="1191"/>
      <c r="AGN69" s="1189"/>
      <c r="AGO69" s="900"/>
      <c r="AGP69" s="318"/>
      <c r="AGQ69" s="900"/>
      <c r="AGR69" s="900"/>
      <c r="AGS69" s="900"/>
      <c r="AGT69" s="900"/>
      <c r="AGU69" s="1171"/>
      <c r="AGV69" s="910"/>
      <c r="AGW69" s="1191"/>
      <c r="AGX69" s="1189"/>
      <c r="AGY69" s="900"/>
      <c r="AGZ69" s="318"/>
      <c r="AHA69" s="900"/>
      <c r="AHB69" s="900"/>
      <c r="AHC69" s="900"/>
      <c r="AHD69" s="900"/>
      <c r="AHE69" s="1171"/>
      <c r="AHF69" s="910"/>
      <c r="AHG69" s="1191"/>
      <c r="AHH69" s="1189"/>
      <c r="AHI69" s="900"/>
      <c r="AHJ69" s="318"/>
      <c r="AHK69" s="900"/>
      <c r="AHL69" s="900"/>
      <c r="AHM69" s="900"/>
      <c r="AHN69" s="900"/>
      <c r="AHO69" s="1171"/>
      <c r="AHP69" s="910"/>
      <c r="AHQ69" s="1191"/>
      <c r="AHR69" s="1189"/>
      <c r="AHS69" s="900"/>
      <c r="AHT69" s="318"/>
      <c r="AHU69" s="900"/>
      <c r="AHV69" s="900"/>
      <c r="AHW69" s="900"/>
      <c r="AHX69" s="900"/>
      <c r="AHY69" s="1171"/>
      <c r="AHZ69" s="910"/>
      <c r="AIA69" s="1191"/>
      <c r="AIB69" s="1189"/>
      <c r="AIC69" s="900"/>
      <c r="AID69" s="318"/>
      <c r="AIE69" s="900"/>
      <c r="AIF69" s="900"/>
      <c r="AIG69" s="900"/>
      <c r="AIH69" s="900"/>
      <c r="AII69" s="1171"/>
      <c r="AIJ69" s="910"/>
      <c r="AIK69" s="1191"/>
      <c r="AIL69" s="1189"/>
      <c r="AIM69" s="900"/>
      <c r="AIN69" s="318"/>
      <c r="AIO69" s="900"/>
      <c r="AIP69" s="900"/>
      <c r="AIQ69" s="900"/>
      <c r="AIR69" s="900"/>
      <c r="AIS69" s="1171"/>
      <c r="AIT69" s="910"/>
      <c r="AIU69" s="1191"/>
      <c r="AIV69" s="1189"/>
      <c r="AIW69" s="900"/>
      <c r="AIX69" s="318"/>
      <c r="AIY69" s="900"/>
      <c r="AIZ69" s="900"/>
      <c r="AJA69" s="900"/>
      <c r="AJB69" s="900"/>
      <c r="AJC69" s="1171"/>
      <c r="AJD69" s="910"/>
      <c r="AJE69" s="1191"/>
      <c r="AJF69" s="1189"/>
      <c r="AJG69" s="900"/>
      <c r="AJH69" s="318"/>
      <c r="AJI69" s="900"/>
      <c r="AJJ69" s="900"/>
      <c r="AJK69" s="900"/>
      <c r="AJL69" s="900"/>
      <c r="AJM69" s="1171"/>
      <c r="AJN69" s="910"/>
      <c r="AJO69" s="1191"/>
      <c r="AJP69" s="1189"/>
      <c r="AJQ69" s="900"/>
      <c r="AJR69" s="318"/>
      <c r="AJS69" s="900"/>
      <c r="AJT69" s="900"/>
      <c r="AJU69" s="900"/>
      <c r="AJV69" s="900"/>
      <c r="AJW69" s="1171"/>
      <c r="AJX69" s="910"/>
      <c r="AJY69" s="1191"/>
      <c r="AJZ69" s="1189"/>
      <c r="AKA69" s="900"/>
      <c r="AKB69" s="318"/>
      <c r="AKC69" s="900"/>
      <c r="AKD69" s="900"/>
      <c r="AKE69" s="900"/>
      <c r="AKF69" s="900"/>
      <c r="AKG69" s="1171"/>
      <c r="AKH69" s="910"/>
      <c r="AKI69" s="1191"/>
      <c r="AKJ69" s="1189"/>
      <c r="AKK69" s="900"/>
      <c r="AKL69" s="318"/>
      <c r="AKM69" s="900"/>
      <c r="AKN69" s="900"/>
      <c r="AKO69" s="900"/>
      <c r="AKP69" s="900"/>
      <c r="AKQ69" s="1171"/>
      <c r="AKR69" s="910"/>
      <c r="AKS69" s="1191"/>
      <c r="AKT69" s="1189"/>
      <c r="AKU69" s="900"/>
      <c r="AKV69" s="318"/>
      <c r="AKW69" s="900"/>
      <c r="AKX69" s="900"/>
      <c r="AKY69" s="900"/>
      <c r="AKZ69" s="900"/>
      <c r="ALA69" s="1171"/>
      <c r="ALB69" s="910"/>
      <c r="ALC69" s="1191"/>
      <c r="ALD69" s="1189"/>
      <c r="ALE69" s="900"/>
      <c r="ALF69" s="318"/>
      <c r="ALG69" s="900"/>
      <c r="ALH69" s="900"/>
      <c r="ALI69" s="900"/>
      <c r="ALJ69" s="900"/>
      <c r="ALK69" s="1171"/>
      <c r="ALL69" s="910"/>
      <c r="ALM69" s="1191"/>
      <c r="ALN69" s="1189"/>
      <c r="ALO69" s="900"/>
      <c r="ALP69" s="318"/>
      <c r="ALQ69" s="900"/>
      <c r="ALR69" s="900"/>
      <c r="ALS69" s="900"/>
      <c r="ALT69" s="900"/>
      <c r="ALU69" s="1171"/>
      <c r="ALV69" s="910"/>
      <c r="ALW69" s="1191"/>
      <c r="ALX69" s="1189"/>
      <c r="ALY69" s="900"/>
      <c r="ALZ69" s="318"/>
      <c r="AMA69" s="900"/>
      <c r="AMB69" s="900"/>
      <c r="AMC69" s="900"/>
      <c r="AMD69" s="900"/>
      <c r="AME69" s="1171"/>
      <c r="AMF69" s="910"/>
      <c r="AMG69" s="1191"/>
      <c r="AMH69" s="1189"/>
      <c r="AMI69" s="900"/>
      <c r="AMJ69" s="318"/>
      <c r="AMK69" s="900"/>
      <c r="AML69" s="900"/>
      <c r="AMM69" s="900"/>
      <c r="AMN69" s="900"/>
      <c r="AMO69" s="1171"/>
      <c r="AMP69" s="910"/>
      <c r="AMQ69" s="1191"/>
      <c r="AMR69" s="1189"/>
      <c r="AMS69" s="900"/>
      <c r="AMT69" s="318"/>
      <c r="AMU69" s="900"/>
      <c r="AMV69" s="900"/>
      <c r="AMW69" s="900"/>
      <c r="AMX69" s="900"/>
      <c r="AMY69" s="1171"/>
      <c r="AMZ69" s="910"/>
      <c r="ANA69" s="1191"/>
      <c r="ANB69" s="1189"/>
      <c r="ANC69" s="900"/>
      <c r="AND69" s="318"/>
      <c r="ANE69" s="900"/>
      <c r="ANF69" s="900"/>
      <c r="ANG69" s="900"/>
      <c r="ANH69" s="900"/>
      <c r="ANI69" s="1171"/>
      <c r="ANJ69" s="910"/>
      <c r="ANK69" s="1191"/>
      <c r="ANL69" s="1189"/>
      <c r="ANM69" s="900"/>
      <c r="ANN69" s="318"/>
      <c r="ANO69" s="900"/>
      <c r="ANP69" s="900"/>
      <c r="ANQ69" s="900"/>
      <c r="ANR69" s="900"/>
      <c r="ANS69" s="1171"/>
      <c r="ANT69" s="910"/>
      <c r="ANU69" s="1191"/>
      <c r="ANV69" s="1189"/>
      <c r="ANW69" s="900"/>
      <c r="ANX69" s="318"/>
      <c r="ANY69" s="900"/>
      <c r="ANZ69" s="900"/>
      <c r="AOA69" s="900"/>
      <c r="AOB69" s="900"/>
      <c r="AOC69" s="1171"/>
      <c r="AOD69" s="910"/>
      <c r="AOE69" s="1191"/>
      <c r="AOF69" s="1189"/>
      <c r="AOG69" s="900"/>
      <c r="AOH69" s="318"/>
      <c r="AOI69" s="900"/>
      <c r="AOJ69" s="900"/>
      <c r="AOK69" s="900"/>
      <c r="AOL69" s="900"/>
      <c r="AOM69" s="1171"/>
      <c r="AON69" s="910"/>
      <c r="AOO69" s="1191"/>
      <c r="AOP69" s="1189"/>
      <c r="AOQ69" s="900"/>
      <c r="AOR69" s="318"/>
      <c r="AOS69" s="900"/>
      <c r="AOT69" s="900"/>
      <c r="AOU69" s="900"/>
      <c r="AOV69" s="900"/>
      <c r="AOW69" s="1171"/>
      <c r="AOX69" s="910"/>
      <c r="AOY69" s="1191"/>
      <c r="AOZ69" s="1189"/>
      <c r="APA69" s="900"/>
      <c r="APB69" s="318"/>
      <c r="APC69" s="900"/>
      <c r="APD69" s="900"/>
      <c r="APE69" s="900"/>
      <c r="APF69" s="900"/>
      <c r="APG69" s="1171"/>
      <c r="APH69" s="910"/>
      <c r="API69" s="1191"/>
      <c r="APJ69" s="1189"/>
      <c r="APK69" s="900"/>
      <c r="APL69" s="318"/>
      <c r="APM69" s="900"/>
      <c r="APN69" s="900"/>
      <c r="APO69" s="900"/>
      <c r="APP69" s="900"/>
      <c r="APQ69" s="1171"/>
      <c r="APR69" s="910"/>
      <c r="APS69" s="1191"/>
      <c r="APT69" s="1189"/>
      <c r="APU69" s="900"/>
      <c r="APV69" s="318"/>
      <c r="APW69" s="900"/>
      <c r="APX69" s="900"/>
      <c r="APY69" s="900"/>
      <c r="APZ69" s="900"/>
      <c r="AQA69" s="1171"/>
      <c r="AQB69" s="910"/>
      <c r="AQC69" s="1191"/>
      <c r="AQD69" s="1189"/>
      <c r="AQE69" s="900"/>
      <c r="AQF69" s="318"/>
      <c r="AQG69" s="900"/>
      <c r="AQH69" s="900"/>
      <c r="AQI69" s="900"/>
      <c r="AQJ69" s="900"/>
      <c r="AQK69" s="1171"/>
      <c r="AQL69" s="910"/>
      <c r="AQM69" s="1191"/>
      <c r="AQN69" s="1189"/>
      <c r="AQO69" s="900"/>
      <c r="AQP69" s="318"/>
      <c r="AQQ69" s="900"/>
      <c r="AQR69" s="900"/>
      <c r="AQS69" s="900"/>
      <c r="AQT69" s="900"/>
      <c r="AQU69" s="1171"/>
      <c r="AQV69" s="910"/>
      <c r="AQW69" s="1191"/>
      <c r="AQX69" s="1189"/>
      <c r="AQY69" s="900"/>
      <c r="AQZ69" s="318"/>
      <c r="ARA69" s="900"/>
      <c r="ARB69" s="900"/>
      <c r="ARC69" s="900"/>
      <c r="ARD69" s="900"/>
      <c r="ARE69" s="1171"/>
      <c r="ARF69" s="910"/>
      <c r="ARG69" s="1191"/>
      <c r="ARH69" s="1189"/>
      <c r="ARI69" s="900"/>
      <c r="ARJ69" s="318"/>
      <c r="ARK69" s="900"/>
      <c r="ARL69" s="900"/>
      <c r="ARM69" s="900"/>
      <c r="ARN69" s="900"/>
      <c r="ARO69" s="1171"/>
      <c r="ARP69" s="910"/>
      <c r="ARQ69" s="1191"/>
      <c r="ARR69" s="1189"/>
      <c r="ARS69" s="900"/>
      <c r="ART69" s="318"/>
      <c r="ARU69" s="900"/>
      <c r="ARV69" s="900"/>
      <c r="ARW69" s="900"/>
      <c r="ARX69" s="900"/>
      <c r="ARY69" s="1171"/>
      <c r="ARZ69" s="910"/>
      <c r="ASA69" s="1191"/>
      <c r="ASB69" s="1189"/>
      <c r="ASC69" s="900"/>
      <c r="ASD69" s="318"/>
      <c r="ASE69" s="900"/>
      <c r="ASF69" s="900"/>
      <c r="ASG69" s="900"/>
      <c r="ASH69" s="900"/>
      <c r="ASI69" s="1171"/>
      <c r="ASJ69" s="910"/>
      <c r="ASK69" s="1191"/>
      <c r="ASL69" s="1189"/>
      <c r="ASM69" s="900"/>
      <c r="ASN69" s="318"/>
      <c r="ASO69" s="900"/>
      <c r="ASP69" s="900"/>
      <c r="ASQ69" s="900"/>
      <c r="ASR69" s="900"/>
      <c r="ASS69" s="1171"/>
      <c r="AST69" s="910"/>
      <c r="ASU69" s="1191"/>
      <c r="ASV69" s="1189"/>
      <c r="ASW69" s="900"/>
      <c r="ASX69" s="318"/>
      <c r="ASY69" s="900"/>
      <c r="ASZ69" s="900"/>
      <c r="ATA69" s="900"/>
      <c r="ATB69" s="900"/>
      <c r="ATC69" s="1171"/>
      <c r="ATD69" s="910"/>
      <c r="ATE69" s="1191"/>
      <c r="ATF69" s="1189"/>
      <c r="ATG69" s="900"/>
      <c r="ATH69" s="318"/>
      <c r="ATI69" s="900"/>
      <c r="ATJ69" s="900"/>
      <c r="ATK69" s="900"/>
      <c r="ATL69" s="900"/>
      <c r="ATM69" s="1171"/>
      <c r="ATN69" s="910"/>
      <c r="ATO69" s="1191"/>
      <c r="ATP69" s="1189"/>
      <c r="ATQ69" s="900"/>
      <c r="ATR69" s="318"/>
      <c r="ATS69" s="900"/>
      <c r="ATT69" s="900"/>
      <c r="ATU69" s="900"/>
      <c r="ATV69" s="900"/>
      <c r="ATW69" s="1171"/>
      <c r="ATX69" s="910"/>
      <c r="ATY69" s="1191"/>
      <c r="ATZ69" s="1189"/>
      <c r="AUA69" s="900"/>
      <c r="AUB69" s="318"/>
      <c r="AUC69" s="900"/>
      <c r="AUD69" s="900"/>
      <c r="AUE69" s="900"/>
      <c r="AUF69" s="900"/>
      <c r="AUG69" s="1171"/>
      <c r="AUH69" s="910"/>
      <c r="AUI69" s="1191"/>
      <c r="AUJ69" s="1189"/>
      <c r="AUK69" s="900"/>
      <c r="AUL69" s="318"/>
      <c r="AUM69" s="900"/>
      <c r="AUN69" s="900"/>
      <c r="AUO69" s="900"/>
      <c r="AUP69" s="900"/>
      <c r="AUQ69" s="1171"/>
      <c r="AUR69" s="910"/>
      <c r="AUS69" s="1191"/>
      <c r="AUT69" s="1189"/>
      <c r="AUU69" s="900"/>
      <c r="AUV69" s="318"/>
      <c r="AUW69" s="900"/>
      <c r="AUX69" s="900"/>
      <c r="AUY69" s="900"/>
      <c r="AUZ69" s="900"/>
      <c r="AVA69" s="1171"/>
      <c r="AVB69" s="910"/>
      <c r="AVC69" s="1191"/>
      <c r="AVD69" s="1189"/>
      <c r="AVE69" s="900"/>
      <c r="AVF69" s="318"/>
      <c r="AVG69" s="900"/>
      <c r="AVH69" s="900"/>
      <c r="AVI69" s="900"/>
      <c r="AVJ69" s="900"/>
      <c r="AVK69" s="1171"/>
      <c r="AVL69" s="910"/>
      <c r="AVM69" s="1191"/>
      <c r="AVN69" s="1189"/>
      <c r="AVO69" s="900"/>
      <c r="AVP69" s="318"/>
      <c r="AVQ69" s="900"/>
      <c r="AVR69" s="900"/>
      <c r="AVS69" s="900"/>
      <c r="AVT69" s="900"/>
      <c r="AVU69" s="1171"/>
      <c r="AVV69" s="910"/>
      <c r="AVW69" s="1191"/>
      <c r="AVX69" s="1189"/>
      <c r="AVY69" s="900"/>
      <c r="AVZ69" s="318"/>
      <c r="AWA69" s="900"/>
      <c r="AWB69" s="900"/>
      <c r="AWC69" s="900"/>
      <c r="AWD69" s="900"/>
      <c r="AWE69" s="1171"/>
      <c r="AWF69" s="910"/>
      <c r="AWG69" s="1191"/>
      <c r="AWH69" s="1189"/>
      <c r="AWI69" s="900"/>
      <c r="AWJ69" s="318"/>
      <c r="AWK69" s="900"/>
      <c r="AWL69" s="900"/>
      <c r="AWM69" s="900"/>
      <c r="AWN69" s="900"/>
      <c r="AWO69" s="1171"/>
      <c r="AWP69" s="910"/>
      <c r="AWQ69" s="1191"/>
      <c r="AWR69" s="1189"/>
      <c r="AWS69" s="900"/>
      <c r="AWT69" s="318"/>
      <c r="AWU69" s="900"/>
      <c r="AWV69" s="900"/>
      <c r="AWW69" s="900"/>
      <c r="AWX69" s="900"/>
      <c r="AWY69" s="1171"/>
      <c r="AWZ69" s="910"/>
      <c r="AXA69" s="1191"/>
      <c r="AXB69" s="1189"/>
      <c r="AXC69" s="900"/>
      <c r="AXD69" s="318"/>
      <c r="AXE69" s="900"/>
      <c r="AXF69" s="900"/>
      <c r="AXG69" s="900"/>
      <c r="AXH69" s="900"/>
      <c r="AXI69" s="1171"/>
      <c r="AXJ69" s="910"/>
      <c r="AXK69" s="1191"/>
      <c r="AXL69" s="1189"/>
      <c r="AXM69" s="900"/>
      <c r="AXN69" s="318"/>
      <c r="AXO69" s="900"/>
      <c r="AXP69" s="900"/>
      <c r="AXQ69" s="900"/>
      <c r="AXR69" s="900"/>
      <c r="AXS69" s="1171"/>
      <c r="AXT69" s="910"/>
      <c r="AXU69" s="1191"/>
      <c r="AXV69" s="1189"/>
      <c r="AXW69" s="900"/>
      <c r="AXX69" s="318"/>
      <c r="AXY69" s="900"/>
      <c r="AXZ69" s="900"/>
      <c r="AYA69" s="900"/>
      <c r="AYB69" s="900"/>
      <c r="AYC69" s="1171"/>
      <c r="AYD69" s="910"/>
      <c r="AYE69" s="1191"/>
      <c r="AYF69" s="1189"/>
      <c r="AYG69" s="900"/>
      <c r="AYH69" s="318"/>
      <c r="AYI69" s="900"/>
      <c r="AYJ69" s="900"/>
      <c r="AYK69" s="900"/>
      <c r="AYL69" s="900"/>
      <c r="AYM69" s="1171"/>
      <c r="AYN69" s="910"/>
      <c r="AYO69" s="1191"/>
      <c r="AYP69" s="1189"/>
      <c r="AYQ69" s="900"/>
      <c r="AYR69" s="318"/>
      <c r="AYS69" s="900"/>
      <c r="AYT69" s="900"/>
      <c r="AYU69" s="900"/>
      <c r="AYV69" s="900"/>
      <c r="AYW69" s="1171"/>
      <c r="AYX69" s="910"/>
      <c r="AYY69" s="1191"/>
      <c r="AYZ69" s="1189"/>
      <c r="AZA69" s="900"/>
      <c r="AZB69" s="318"/>
      <c r="AZC69" s="900"/>
      <c r="AZD69" s="900"/>
      <c r="AZE69" s="900"/>
      <c r="AZF69" s="900"/>
      <c r="AZG69" s="1171"/>
      <c r="AZH69" s="910"/>
      <c r="AZI69" s="1191"/>
      <c r="AZJ69" s="1189"/>
      <c r="AZK69" s="900"/>
      <c r="AZL69" s="318"/>
      <c r="AZM69" s="900"/>
      <c r="AZN69" s="900"/>
      <c r="AZO69" s="900"/>
      <c r="AZP69" s="900"/>
      <c r="AZQ69" s="1171"/>
      <c r="AZR69" s="910"/>
      <c r="AZS69" s="1191"/>
      <c r="AZT69" s="1189"/>
      <c r="AZU69" s="900"/>
      <c r="AZV69" s="318"/>
      <c r="AZW69" s="900"/>
      <c r="AZX69" s="900"/>
      <c r="AZY69" s="900"/>
      <c r="AZZ69" s="900"/>
      <c r="BAA69" s="1171"/>
      <c r="BAB69" s="910"/>
      <c r="BAC69" s="1191"/>
      <c r="BAD69" s="1189"/>
      <c r="BAE69" s="900"/>
      <c r="BAF69" s="318"/>
      <c r="BAG69" s="900"/>
      <c r="BAH69" s="900"/>
      <c r="BAI69" s="900"/>
      <c r="BAJ69" s="900"/>
      <c r="BAK69" s="1171"/>
      <c r="BAL69" s="910"/>
      <c r="BAM69" s="1191"/>
      <c r="BAN69" s="1189"/>
      <c r="BAO69" s="900"/>
      <c r="BAP69" s="318"/>
      <c r="BAQ69" s="900"/>
      <c r="BAR69" s="900"/>
      <c r="BAS69" s="900"/>
      <c r="BAT69" s="900"/>
      <c r="BAU69" s="1171"/>
      <c r="BAV69" s="910"/>
      <c r="BAW69" s="1191"/>
      <c r="BAX69" s="1189"/>
      <c r="BAY69" s="900"/>
      <c r="BAZ69" s="318"/>
      <c r="BBA69" s="900"/>
      <c r="BBB69" s="900"/>
      <c r="BBC69" s="900"/>
      <c r="BBD69" s="900"/>
      <c r="BBE69" s="1171"/>
      <c r="BBF69" s="910"/>
      <c r="BBG69" s="1191"/>
      <c r="BBH69" s="1189"/>
      <c r="BBI69" s="900"/>
      <c r="BBJ69" s="318"/>
      <c r="BBK69" s="900"/>
      <c r="BBL69" s="900"/>
      <c r="BBM69" s="900"/>
      <c r="BBN69" s="900"/>
      <c r="BBO69" s="1171"/>
      <c r="BBP69" s="910"/>
      <c r="BBQ69" s="1191"/>
      <c r="BBR69" s="1189"/>
      <c r="BBS69" s="900"/>
      <c r="BBT69" s="318"/>
      <c r="BBU69" s="900"/>
      <c r="BBV69" s="900"/>
      <c r="BBW69" s="900"/>
      <c r="BBX69" s="900"/>
      <c r="BBY69" s="1171"/>
      <c r="BBZ69" s="910"/>
      <c r="BCA69" s="1191"/>
      <c r="BCB69" s="1189"/>
      <c r="BCC69" s="900"/>
      <c r="BCD69" s="318"/>
      <c r="BCE69" s="900"/>
      <c r="BCF69" s="900"/>
      <c r="BCG69" s="900"/>
      <c r="BCH69" s="900"/>
      <c r="BCI69" s="1171"/>
      <c r="BCJ69" s="910"/>
      <c r="BCK69" s="1191"/>
      <c r="BCL69" s="1189"/>
      <c r="BCM69" s="900"/>
      <c r="BCN69" s="318"/>
      <c r="BCO69" s="900"/>
      <c r="BCP69" s="900"/>
      <c r="BCQ69" s="900"/>
      <c r="BCR69" s="900"/>
      <c r="BCS69" s="1171"/>
      <c r="BCT69" s="910"/>
      <c r="BCU69" s="1191"/>
      <c r="BCV69" s="1189"/>
      <c r="BCW69" s="900"/>
      <c r="BCX69" s="318"/>
      <c r="BCY69" s="900"/>
      <c r="BCZ69" s="900"/>
      <c r="BDA69" s="900"/>
      <c r="BDB69" s="900"/>
      <c r="BDC69" s="1171"/>
      <c r="BDD69" s="910"/>
      <c r="BDE69" s="1191"/>
      <c r="BDF69" s="1189"/>
      <c r="BDG69" s="900"/>
      <c r="BDH69" s="318"/>
      <c r="BDI69" s="900"/>
      <c r="BDJ69" s="900"/>
      <c r="BDK69" s="900"/>
      <c r="BDL69" s="900"/>
      <c r="BDM69" s="1171"/>
      <c r="BDN69" s="910"/>
      <c r="BDO69" s="1191"/>
      <c r="BDP69" s="1189"/>
      <c r="BDQ69" s="900"/>
      <c r="BDR69" s="318"/>
      <c r="BDS69" s="900"/>
      <c r="BDT69" s="900"/>
      <c r="BDU69" s="900"/>
      <c r="BDV69" s="900"/>
      <c r="BDW69" s="1171"/>
      <c r="BDX69" s="910"/>
      <c r="BDY69" s="1191"/>
      <c r="BDZ69" s="1189"/>
      <c r="BEA69" s="900"/>
      <c r="BEB69" s="318"/>
      <c r="BEC69" s="900"/>
      <c r="BED69" s="900"/>
      <c r="BEE69" s="900"/>
      <c r="BEF69" s="900"/>
      <c r="BEG69" s="1171"/>
      <c r="BEH69" s="910"/>
      <c r="BEI69" s="1191"/>
      <c r="BEJ69" s="1189"/>
      <c r="BEK69" s="900"/>
      <c r="BEL69" s="318"/>
      <c r="BEM69" s="900"/>
      <c r="BEN69" s="900"/>
      <c r="BEO69" s="900"/>
      <c r="BEP69" s="900"/>
      <c r="BEQ69" s="1171"/>
      <c r="BER69" s="910"/>
      <c r="BES69" s="1191"/>
      <c r="BET69" s="1189"/>
      <c r="BEU69" s="900"/>
      <c r="BEV69" s="318"/>
      <c r="BEW69" s="900"/>
      <c r="BEX69" s="900"/>
      <c r="BEY69" s="900"/>
      <c r="BEZ69" s="900"/>
      <c r="BFA69" s="1171"/>
      <c r="BFB69" s="910"/>
      <c r="BFC69" s="1191"/>
      <c r="BFD69" s="1189"/>
      <c r="BFE69" s="900"/>
      <c r="BFF69" s="318"/>
      <c r="BFG69" s="900"/>
      <c r="BFH69" s="900"/>
      <c r="BFI69" s="900"/>
      <c r="BFJ69" s="900"/>
      <c r="BFK69" s="1171"/>
      <c r="BFL69" s="910"/>
      <c r="BFM69" s="1191"/>
      <c r="BFN69" s="1189"/>
      <c r="BFO69" s="900"/>
      <c r="BFP69" s="318"/>
      <c r="BFQ69" s="900"/>
      <c r="BFR69" s="900"/>
      <c r="BFS69" s="900"/>
      <c r="BFT69" s="900"/>
      <c r="BFU69" s="1171"/>
      <c r="BFV69" s="910"/>
      <c r="BFW69" s="1191"/>
      <c r="BFX69" s="1189"/>
      <c r="BFY69" s="900"/>
      <c r="BFZ69" s="318"/>
      <c r="BGA69" s="900"/>
      <c r="BGB69" s="900"/>
      <c r="BGC69" s="900"/>
      <c r="BGD69" s="900"/>
      <c r="BGE69" s="1171"/>
      <c r="BGF69" s="910"/>
      <c r="BGG69" s="1191"/>
      <c r="BGH69" s="1189"/>
      <c r="BGI69" s="900"/>
      <c r="BGJ69" s="318"/>
      <c r="BGK69" s="900"/>
      <c r="BGL69" s="900"/>
      <c r="BGM69" s="900"/>
      <c r="BGN69" s="900"/>
      <c r="BGO69" s="1171"/>
      <c r="BGP69" s="910"/>
      <c r="BGQ69" s="1191"/>
      <c r="BGR69" s="1189"/>
      <c r="BGS69" s="900"/>
      <c r="BGT69" s="318"/>
      <c r="BGU69" s="900"/>
      <c r="BGV69" s="900"/>
      <c r="BGW69" s="900"/>
      <c r="BGX69" s="900"/>
      <c r="BGY69" s="1171"/>
      <c r="BGZ69" s="910"/>
      <c r="BHA69" s="1191"/>
      <c r="BHB69" s="1189"/>
      <c r="BHC69" s="900"/>
      <c r="BHD69" s="318"/>
      <c r="BHE69" s="900"/>
      <c r="BHF69" s="900"/>
      <c r="BHG69" s="900"/>
      <c r="BHH69" s="900"/>
      <c r="BHI69" s="1171"/>
      <c r="BHJ69" s="910"/>
      <c r="BHK69" s="1191"/>
      <c r="BHL69" s="1189"/>
      <c r="BHM69" s="900"/>
      <c r="BHN69" s="318"/>
      <c r="BHO69" s="900"/>
      <c r="BHP69" s="900"/>
      <c r="BHQ69" s="900"/>
      <c r="BHR69" s="900"/>
      <c r="BHS69" s="1171"/>
      <c r="BHT69" s="910"/>
      <c r="BHU69" s="1191"/>
      <c r="BHV69" s="1189"/>
      <c r="BHW69" s="900"/>
      <c r="BHX69" s="318"/>
      <c r="BHY69" s="900"/>
      <c r="BHZ69" s="900"/>
      <c r="BIA69" s="900"/>
      <c r="BIB69" s="900"/>
      <c r="BIC69" s="1171"/>
      <c r="BID69" s="910"/>
      <c r="BIE69" s="1191"/>
      <c r="BIF69" s="1189"/>
      <c r="BIG69" s="900"/>
      <c r="BIH69" s="318"/>
      <c r="BII69" s="900"/>
      <c r="BIJ69" s="900"/>
      <c r="BIK69" s="900"/>
      <c r="BIL69" s="900"/>
      <c r="BIM69" s="1171"/>
      <c r="BIN69" s="910"/>
      <c r="BIO69" s="1191"/>
      <c r="BIP69" s="1189"/>
      <c r="BIQ69" s="900"/>
      <c r="BIR69" s="318"/>
      <c r="BIS69" s="900"/>
      <c r="BIT69" s="900"/>
      <c r="BIU69" s="900"/>
      <c r="BIV69" s="900"/>
      <c r="BIW69" s="1171"/>
      <c r="BIX69" s="910"/>
      <c r="BIY69" s="1191"/>
      <c r="BIZ69" s="1189"/>
      <c r="BJA69" s="900"/>
      <c r="BJB69" s="318"/>
      <c r="BJC69" s="900"/>
      <c r="BJD69" s="900"/>
      <c r="BJE69" s="900"/>
      <c r="BJF69" s="900"/>
      <c r="BJG69" s="1171"/>
      <c r="BJH69" s="910"/>
      <c r="BJI69" s="1191"/>
      <c r="BJJ69" s="1189"/>
      <c r="BJK69" s="900"/>
      <c r="BJL69" s="318"/>
      <c r="BJM69" s="900"/>
      <c r="BJN69" s="900"/>
      <c r="BJO69" s="900"/>
      <c r="BJP69" s="900"/>
      <c r="BJQ69" s="1171"/>
      <c r="BJR69" s="910"/>
      <c r="BJS69" s="1191"/>
      <c r="BJT69" s="1189"/>
      <c r="BJU69" s="900"/>
      <c r="BJV69" s="318"/>
      <c r="BJW69" s="900"/>
      <c r="BJX69" s="900"/>
      <c r="BJY69" s="900"/>
      <c r="BJZ69" s="900"/>
      <c r="BKA69" s="1171"/>
      <c r="BKB69" s="910"/>
      <c r="BKC69" s="1191"/>
      <c r="BKD69" s="1189"/>
      <c r="BKE69" s="900"/>
      <c r="BKF69" s="318"/>
      <c r="BKG69" s="900"/>
      <c r="BKH69" s="900"/>
      <c r="BKI69" s="900"/>
      <c r="BKJ69" s="900"/>
      <c r="BKK69" s="1171"/>
      <c r="BKL69" s="910"/>
      <c r="BKM69" s="1191"/>
      <c r="BKN69" s="1189"/>
      <c r="BKO69" s="900"/>
      <c r="BKP69" s="318"/>
      <c r="BKQ69" s="900"/>
      <c r="BKR69" s="900"/>
      <c r="BKS69" s="900"/>
      <c r="BKT69" s="900"/>
      <c r="BKU69" s="1171"/>
      <c r="BKV69" s="910"/>
      <c r="BKW69" s="1191"/>
      <c r="BKX69" s="1189"/>
      <c r="BKY69" s="900"/>
      <c r="BKZ69" s="318"/>
      <c r="BLA69" s="900"/>
      <c r="BLB69" s="900"/>
      <c r="BLC69" s="900"/>
      <c r="BLD69" s="900"/>
      <c r="BLE69" s="1171"/>
      <c r="BLF69" s="910"/>
      <c r="BLG69" s="1191"/>
      <c r="BLH69" s="1189"/>
      <c r="BLI69" s="900"/>
      <c r="BLJ69" s="318"/>
      <c r="BLK69" s="900"/>
      <c r="BLL69" s="900"/>
      <c r="BLM69" s="900"/>
      <c r="BLN69" s="900"/>
      <c r="BLO69" s="1171"/>
      <c r="BLP69" s="910"/>
      <c r="BLQ69" s="1191"/>
      <c r="BLR69" s="1189"/>
      <c r="BLS69" s="900"/>
      <c r="BLT69" s="318"/>
      <c r="BLU69" s="900"/>
      <c r="BLV69" s="900"/>
      <c r="BLW69" s="900"/>
      <c r="BLX69" s="900"/>
      <c r="BLY69" s="1171"/>
      <c r="BLZ69" s="910"/>
      <c r="BMA69" s="1191"/>
      <c r="BMB69" s="1189"/>
      <c r="BMC69" s="900"/>
      <c r="BMD69" s="318"/>
      <c r="BME69" s="900"/>
      <c r="BMF69" s="900"/>
      <c r="BMG69" s="900"/>
      <c r="BMH69" s="900"/>
      <c r="BMI69" s="1171"/>
      <c r="BMJ69" s="910"/>
      <c r="BMK69" s="1191"/>
      <c r="BML69" s="1189"/>
      <c r="BMM69" s="900"/>
      <c r="BMN69" s="318"/>
      <c r="BMO69" s="900"/>
      <c r="BMP69" s="900"/>
      <c r="BMQ69" s="900"/>
      <c r="BMR69" s="900"/>
      <c r="BMS69" s="1171"/>
      <c r="BMT69" s="910"/>
      <c r="BMU69" s="1191"/>
      <c r="BMV69" s="1189"/>
      <c r="BMW69" s="900"/>
      <c r="BMX69" s="318"/>
      <c r="BMY69" s="900"/>
      <c r="BMZ69" s="900"/>
      <c r="BNA69" s="900"/>
      <c r="BNB69" s="900"/>
      <c r="BNC69" s="1171"/>
      <c r="BND69" s="910"/>
      <c r="BNE69" s="1191"/>
      <c r="BNF69" s="1189"/>
      <c r="BNG69" s="900"/>
      <c r="BNH69" s="318"/>
      <c r="BNI69" s="900"/>
      <c r="BNJ69" s="900"/>
      <c r="BNK69" s="900"/>
      <c r="BNL69" s="900"/>
      <c r="BNM69" s="1171"/>
      <c r="BNN69" s="910"/>
      <c r="BNO69" s="1191"/>
      <c r="BNP69" s="1189"/>
      <c r="BNQ69" s="900"/>
      <c r="BNR69" s="318"/>
      <c r="BNS69" s="900"/>
      <c r="BNT69" s="900"/>
      <c r="BNU69" s="900"/>
      <c r="BNV69" s="900"/>
      <c r="BNW69" s="1171"/>
      <c r="BNX69" s="910"/>
      <c r="BNY69" s="1191"/>
      <c r="BNZ69" s="1189"/>
      <c r="BOA69" s="900"/>
      <c r="BOB69" s="318"/>
      <c r="BOC69" s="900"/>
      <c r="BOD69" s="900"/>
      <c r="BOE69" s="900"/>
      <c r="BOF69" s="900"/>
      <c r="BOG69" s="1171"/>
      <c r="BOH69" s="910"/>
      <c r="BOI69" s="1191"/>
      <c r="BOJ69" s="1189"/>
      <c r="BOK69" s="900"/>
      <c r="BOL69" s="318"/>
      <c r="BOM69" s="900"/>
      <c r="BON69" s="900"/>
      <c r="BOO69" s="900"/>
      <c r="BOP69" s="900"/>
      <c r="BOQ69" s="1171"/>
      <c r="BOR69" s="910"/>
      <c r="BOS69" s="1191"/>
      <c r="BOT69" s="1189"/>
      <c r="BOU69" s="900"/>
      <c r="BOV69" s="318"/>
      <c r="BOW69" s="900"/>
      <c r="BOX69" s="900"/>
      <c r="BOY69" s="900"/>
      <c r="BOZ69" s="900"/>
      <c r="BPA69" s="1171"/>
      <c r="BPB69" s="910"/>
      <c r="BPC69" s="1191"/>
      <c r="BPD69" s="1189"/>
      <c r="BPE69" s="900"/>
      <c r="BPF69" s="318"/>
      <c r="BPG69" s="900"/>
      <c r="BPH69" s="900"/>
      <c r="BPI69" s="900"/>
      <c r="BPJ69" s="900"/>
      <c r="BPK69" s="1171"/>
      <c r="BPL69" s="910"/>
      <c r="BPM69" s="1191"/>
      <c r="BPN69" s="1189"/>
      <c r="BPO69" s="900"/>
      <c r="BPP69" s="318"/>
      <c r="BPQ69" s="900"/>
      <c r="BPR69" s="900"/>
      <c r="BPS69" s="900"/>
      <c r="BPT69" s="900"/>
      <c r="BPU69" s="1171"/>
      <c r="BPV69" s="910"/>
      <c r="BPW69" s="1191"/>
      <c r="BPX69" s="1189"/>
      <c r="BPY69" s="900"/>
      <c r="BPZ69" s="318"/>
      <c r="BQA69" s="900"/>
      <c r="BQB69" s="900"/>
      <c r="BQC69" s="900"/>
      <c r="BQD69" s="900"/>
      <c r="BQE69" s="1171"/>
      <c r="BQF69" s="910"/>
      <c r="BQG69" s="1191"/>
      <c r="BQH69" s="1189"/>
      <c r="BQI69" s="900"/>
      <c r="BQJ69" s="318"/>
      <c r="BQK69" s="900"/>
      <c r="BQL69" s="900"/>
      <c r="BQM69" s="900"/>
      <c r="BQN69" s="900"/>
      <c r="BQO69" s="1171"/>
      <c r="BQP69" s="910"/>
      <c r="BQQ69" s="1191"/>
      <c r="BQR69" s="1189"/>
      <c r="BQS69" s="900"/>
      <c r="BQT69" s="318"/>
      <c r="BQU69" s="900"/>
      <c r="BQV69" s="900"/>
      <c r="BQW69" s="900"/>
      <c r="BQX69" s="900"/>
      <c r="BQY69" s="1171"/>
      <c r="BQZ69" s="910"/>
      <c r="BRA69" s="1191"/>
      <c r="BRB69" s="1189"/>
      <c r="BRC69" s="900"/>
      <c r="BRD69" s="318"/>
      <c r="BRE69" s="900"/>
      <c r="BRF69" s="900"/>
      <c r="BRG69" s="900"/>
      <c r="BRH69" s="900"/>
      <c r="BRI69" s="1171"/>
      <c r="BRJ69" s="910"/>
      <c r="BRK69" s="1191"/>
      <c r="BRL69" s="1189"/>
      <c r="BRM69" s="900"/>
      <c r="BRN69" s="318"/>
      <c r="BRO69" s="900"/>
      <c r="BRP69" s="900"/>
      <c r="BRQ69" s="900"/>
      <c r="BRR69" s="900"/>
      <c r="BRS69" s="1171"/>
      <c r="BRT69" s="910"/>
      <c r="BRU69" s="1191"/>
      <c r="BRV69" s="1189"/>
      <c r="BRW69" s="900"/>
      <c r="BRX69" s="318"/>
      <c r="BRY69" s="900"/>
      <c r="BRZ69" s="900"/>
      <c r="BSA69" s="900"/>
      <c r="BSB69" s="900"/>
      <c r="BSC69" s="1171"/>
      <c r="BSD69" s="910"/>
      <c r="BSE69" s="1191"/>
      <c r="BSF69" s="1189"/>
      <c r="BSG69" s="900"/>
      <c r="BSH69" s="318"/>
      <c r="BSI69" s="900"/>
      <c r="BSJ69" s="900"/>
      <c r="BSK69" s="900"/>
      <c r="BSL69" s="900"/>
      <c r="BSM69" s="1171"/>
      <c r="BSN69" s="910"/>
      <c r="BSO69" s="1191"/>
      <c r="BSP69" s="1189"/>
      <c r="BSQ69" s="900"/>
      <c r="BSR69" s="318"/>
      <c r="BSS69" s="900"/>
      <c r="BST69" s="900"/>
      <c r="BSU69" s="900"/>
      <c r="BSV69" s="900"/>
      <c r="BSW69" s="1171"/>
      <c r="BSX69" s="910"/>
      <c r="BSY69" s="1191"/>
      <c r="BSZ69" s="1189"/>
      <c r="BTA69" s="900"/>
      <c r="BTB69" s="318"/>
      <c r="BTC69" s="900"/>
      <c r="BTD69" s="900"/>
      <c r="BTE69" s="900"/>
      <c r="BTF69" s="900"/>
      <c r="BTG69" s="1171"/>
      <c r="BTH69" s="910"/>
      <c r="BTI69" s="1191"/>
      <c r="BTJ69" s="1189"/>
      <c r="BTK69" s="900"/>
      <c r="BTL69" s="318"/>
      <c r="BTM69" s="900"/>
      <c r="BTN69" s="900"/>
      <c r="BTO69" s="900"/>
      <c r="BTP69" s="900"/>
      <c r="BTQ69" s="1171"/>
      <c r="BTR69" s="910"/>
      <c r="BTS69" s="1191"/>
      <c r="BTT69" s="1189"/>
      <c r="BTU69" s="900"/>
      <c r="BTV69" s="318"/>
      <c r="BTW69" s="900"/>
      <c r="BTX69" s="900"/>
      <c r="BTY69" s="900"/>
      <c r="BTZ69" s="900"/>
      <c r="BUA69" s="1171"/>
      <c r="BUB69" s="910"/>
      <c r="BUC69" s="1191"/>
      <c r="BUD69" s="1189"/>
      <c r="BUE69" s="900"/>
      <c r="BUF69" s="318"/>
      <c r="BUG69" s="900"/>
      <c r="BUH69" s="900"/>
      <c r="BUI69" s="900"/>
      <c r="BUJ69" s="900"/>
      <c r="BUK69" s="1171"/>
      <c r="BUL69" s="910"/>
      <c r="BUM69" s="1191"/>
      <c r="BUN69" s="1189"/>
      <c r="BUO69" s="900"/>
      <c r="BUP69" s="318"/>
      <c r="BUQ69" s="900"/>
      <c r="BUR69" s="900"/>
      <c r="BUS69" s="900"/>
      <c r="BUT69" s="900"/>
      <c r="BUU69" s="1171"/>
      <c r="BUV69" s="910"/>
      <c r="BUW69" s="1191"/>
      <c r="BUX69" s="1189"/>
      <c r="BUY69" s="900"/>
      <c r="BUZ69" s="318"/>
      <c r="BVA69" s="900"/>
      <c r="BVB69" s="900"/>
      <c r="BVC69" s="900"/>
      <c r="BVD69" s="900"/>
      <c r="BVE69" s="1171"/>
      <c r="BVF69" s="910"/>
      <c r="BVG69" s="1191"/>
      <c r="BVH69" s="1189"/>
      <c r="BVI69" s="900"/>
      <c r="BVJ69" s="318"/>
      <c r="BVK69" s="900"/>
      <c r="BVL69" s="900"/>
      <c r="BVM69" s="900"/>
      <c r="BVN69" s="900"/>
      <c r="BVO69" s="1171"/>
      <c r="BVP69" s="910"/>
      <c r="BVQ69" s="1191"/>
      <c r="BVR69" s="1189"/>
      <c r="BVS69" s="900"/>
      <c r="BVT69" s="318"/>
      <c r="BVU69" s="900"/>
      <c r="BVV69" s="900"/>
      <c r="BVW69" s="900"/>
      <c r="BVX69" s="900"/>
      <c r="BVY69" s="1171"/>
      <c r="BVZ69" s="910"/>
      <c r="BWA69" s="1191"/>
      <c r="BWB69" s="1189"/>
      <c r="BWC69" s="900"/>
      <c r="BWD69" s="318"/>
      <c r="BWE69" s="900"/>
      <c r="BWF69" s="900"/>
      <c r="BWG69" s="900"/>
      <c r="BWH69" s="900"/>
      <c r="BWI69" s="1171"/>
      <c r="BWJ69" s="910"/>
      <c r="BWK69" s="1191"/>
      <c r="BWL69" s="1189"/>
      <c r="BWM69" s="900"/>
      <c r="BWN69" s="318"/>
      <c r="BWO69" s="900"/>
      <c r="BWP69" s="900"/>
      <c r="BWQ69" s="900"/>
      <c r="BWR69" s="900"/>
      <c r="BWS69" s="1171"/>
      <c r="BWT69" s="910"/>
      <c r="BWU69" s="1191"/>
      <c r="BWV69" s="1189"/>
      <c r="BWW69" s="900"/>
      <c r="BWX69" s="318"/>
      <c r="BWY69" s="900"/>
      <c r="BWZ69" s="900"/>
      <c r="BXA69" s="900"/>
      <c r="BXB69" s="900"/>
      <c r="BXC69" s="1171"/>
      <c r="BXD69" s="910"/>
      <c r="BXE69" s="1191"/>
      <c r="BXF69" s="1189"/>
      <c r="BXG69" s="900"/>
      <c r="BXH69" s="318"/>
      <c r="BXI69" s="900"/>
      <c r="BXJ69" s="900"/>
      <c r="BXK69" s="900"/>
      <c r="BXL69" s="900"/>
      <c r="BXM69" s="1171"/>
      <c r="BXN69" s="910"/>
      <c r="BXO69" s="1191"/>
      <c r="BXP69" s="1189"/>
      <c r="BXQ69" s="900"/>
      <c r="BXR69" s="318"/>
      <c r="BXS69" s="900"/>
      <c r="BXT69" s="900"/>
      <c r="BXU69" s="900"/>
      <c r="BXV69" s="900"/>
      <c r="BXW69" s="1171"/>
      <c r="BXX69" s="910"/>
      <c r="BXY69" s="1191"/>
      <c r="BXZ69" s="1189"/>
      <c r="BYA69" s="900"/>
      <c r="BYB69" s="318"/>
      <c r="BYC69" s="900"/>
      <c r="BYD69" s="900"/>
      <c r="BYE69" s="900"/>
      <c r="BYF69" s="900"/>
      <c r="BYG69" s="1171"/>
      <c r="BYH69" s="910"/>
      <c r="BYI69" s="1191"/>
      <c r="BYJ69" s="1189"/>
      <c r="BYK69" s="900"/>
      <c r="BYL69" s="318"/>
      <c r="BYM69" s="900"/>
      <c r="BYN69" s="900"/>
      <c r="BYO69" s="900"/>
      <c r="BYP69" s="900"/>
      <c r="BYQ69" s="1171"/>
      <c r="BYR69" s="910"/>
      <c r="BYS69" s="1191"/>
      <c r="BYT69" s="1189"/>
      <c r="BYU69" s="900"/>
      <c r="BYV69" s="318"/>
      <c r="BYW69" s="900"/>
      <c r="BYX69" s="900"/>
      <c r="BYY69" s="900"/>
      <c r="BYZ69" s="900"/>
      <c r="BZA69" s="1171"/>
      <c r="BZB69" s="910"/>
      <c r="BZC69" s="1191"/>
      <c r="BZD69" s="1189"/>
      <c r="BZE69" s="900"/>
      <c r="BZF69" s="318"/>
      <c r="BZG69" s="900"/>
      <c r="BZH69" s="900"/>
      <c r="BZI69" s="900"/>
      <c r="BZJ69" s="900"/>
      <c r="BZK69" s="1171"/>
      <c r="BZL69" s="910"/>
      <c r="BZM69" s="1191"/>
      <c r="BZN69" s="1189"/>
      <c r="BZO69" s="900"/>
      <c r="BZP69" s="318"/>
      <c r="BZQ69" s="900"/>
      <c r="BZR69" s="900"/>
      <c r="BZS69" s="900"/>
      <c r="BZT69" s="900"/>
      <c r="BZU69" s="1171"/>
      <c r="BZV69" s="910"/>
      <c r="BZW69" s="1191"/>
      <c r="BZX69" s="1189"/>
      <c r="BZY69" s="900"/>
      <c r="BZZ69" s="318"/>
      <c r="CAA69" s="900"/>
      <c r="CAB69" s="900"/>
      <c r="CAC69" s="900"/>
      <c r="CAD69" s="900"/>
      <c r="CAE69" s="1171"/>
      <c r="CAF69" s="910"/>
      <c r="CAG69" s="1191"/>
      <c r="CAH69" s="1189"/>
      <c r="CAI69" s="900"/>
      <c r="CAJ69" s="318"/>
      <c r="CAK69" s="900"/>
      <c r="CAL69" s="900"/>
      <c r="CAM69" s="900"/>
      <c r="CAN69" s="900"/>
      <c r="CAO69" s="1171"/>
      <c r="CAP69" s="910"/>
      <c r="CAQ69" s="1191"/>
      <c r="CAR69" s="1189"/>
      <c r="CAS69" s="900"/>
      <c r="CAT69" s="318"/>
      <c r="CAU69" s="900"/>
      <c r="CAV69" s="900"/>
      <c r="CAW69" s="900"/>
      <c r="CAX69" s="900"/>
      <c r="CAY69" s="1171"/>
      <c r="CAZ69" s="910"/>
      <c r="CBA69" s="1191"/>
      <c r="CBB69" s="1189"/>
      <c r="CBC69" s="900"/>
      <c r="CBD69" s="318"/>
      <c r="CBE69" s="900"/>
      <c r="CBF69" s="900"/>
      <c r="CBG69" s="900"/>
      <c r="CBH69" s="900"/>
      <c r="CBI69" s="1171"/>
      <c r="CBJ69" s="910"/>
      <c r="CBK69" s="1191"/>
      <c r="CBL69" s="1189"/>
      <c r="CBM69" s="900"/>
      <c r="CBN69" s="318"/>
      <c r="CBO69" s="900"/>
      <c r="CBP69" s="900"/>
      <c r="CBQ69" s="900"/>
      <c r="CBR69" s="900"/>
      <c r="CBS69" s="1171"/>
      <c r="CBT69" s="910"/>
      <c r="CBU69" s="1191"/>
      <c r="CBV69" s="1189"/>
      <c r="CBW69" s="900"/>
      <c r="CBX69" s="318"/>
      <c r="CBY69" s="900"/>
      <c r="CBZ69" s="900"/>
      <c r="CCA69" s="900"/>
      <c r="CCB69" s="900"/>
      <c r="CCC69" s="1171"/>
      <c r="CCD69" s="910"/>
      <c r="CCE69" s="1191"/>
      <c r="CCF69" s="1189"/>
      <c r="CCG69" s="900"/>
      <c r="CCH69" s="318"/>
      <c r="CCI69" s="900"/>
      <c r="CCJ69" s="900"/>
      <c r="CCK69" s="900"/>
      <c r="CCL69" s="900"/>
      <c r="CCM69" s="1171"/>
      <c r="CCN69" s="910"/>
      <c r="CCO69" s="1191"/>
      <c r="CCP69" s="1189"/>
      <c r="CCQ69" s="900"/>
      <c r="CCR69" s="318"/>
      <c r="CCS69" s="900"/>
      <c r="CCT69" s="900"/>
      <c r="CCU69" s="900"/>
      <c r="CCV69" s="900"/>
      <c r="CCW69" s="1171"/>
      <c r="CCX69" s="910"/>
      <c r="CCY69" s="1191"/>
      <c r="CCZ69" s="1189"/>
      <c r="CDA69" s="900"/>
      <c r="CDB69" s="318"/>
      <c r="CDC69" s="900"/>
      <c r="CDD69" s="900"/>
      <c r="CDE69" s="900"/>
      <c r="CDF69" s="900"/>
      <c r="CDG69" s="1171"/>
      <c r="CDH69" s="910"/>
      <c r="CDI69" s="1191"/>
      <c r="CDJ69" s="1189"/>
      <c r="CDK69" s="900"/>
      <c r="CDL69" s="318"/>
      <c r="CDM69" s="900"/>
      <c r="CDN69" s="900"/>
      <c r="CDO69" s="900"/>
      <c r="CDP69" s="900"/>
      <c r="CDQ69" s="1171"/>
      <c r="CDR69" s="910"/>
      <c r="CDS69" s="1191"/>
      <c r="CDT69" s="1189"/>
      <c r="CDU69" s="900"/>
      <c r="CDV69" s="318"/>
      <c r="CDW69" s="900"/>
      <c r="CDX69" s="900"/>
      <c r="CDY69" s="900"/>
      <c r="CDZ69" s="900"/>
      <c r="CEA69" s="1171"/>
      <c r="CEB69" s="910"/>
      <c r="CEC69" s="1191"/>
      <c r="CED69" s="1189"/>
      <c r="CEE69" s="900"/>
      <c r="CEF69" s="318"/>
      <c r="CEG69" s="900"/>
      <c r="CEH69" s="900"/>
      <c r="CEI69" s="900"/>
      <c r="CEJ69" s="900"/>
      <c r="CEK69" s="1171"/>
      <c r="CEL69" s="910"/>
      <c r="CEM69" s="1191"/>
      <c r="CEN69" s="1189"/>
      <c r="CEO69" s="900"/>
      <c r="CEP69" s="318"/>
      <c r="CEQ69" s="900"/>
      <c r="CER69" s="900"/>
      <c r="CES69" s="900"/>
      <c r="CET69" s="900"/>
      <c r="CEU69" s="1171"/>
      <c r="CEV69" s="910"/>
      <c r="CEW69" s="1191"/>
      <c r="CEX69" s="1189"/>
      <c r="CEY69" s="900"/>
      <c r="CEZ69" s="318"/>
      <c r="CFA69" s="900"/>
      <c r="CFB69" s="900"/>
      <c r="CFC69" s="900"/>
      <c r="CFD69" s="900"/>
      <c r="CFE69" s="1171"/>
      <c r="CFF69" s="910"/>
      <c r="CFG69" s="1191"/>
      <c r="CFH69" s="1189"/>
      <c r="CFI69" s="900"/>
      <c r="CFJ69" s="318"/>
      <c r="CFK69" s="900"/>
      <c r="CFL69" s="900"/>
      <c r="CFM69" s="900"/>
      <c r="CFN69" s="900"/>
      <c r="CFO69" s="1171"/>
      <c r="CFP69" s="910"/>
      <c r="CFQ69" s="1191"/>
      <c r="CFR69" s="1189"/>
      <c r="CFS69" s="900"/>
      <c r="CFT69" s="318"/>
      <c r="CFU69" s="900"/>
      <c r="CFV69" s="900"/>
      <c r="CFW69" s="900"/>
      <c r="CFX69" s="900"/>
      <c r="CFY69" s="1171"/>
      <c r="CFZ69" s="910"/>
      <c r="CGA69" s="1191"/>
      <c r="CGB69" s="1189"/>
      <c r="CGC69" s="900"/>
      <c r="CGD69" s="318"/>
      <c r="CGE69" s="900"/>
      <c r="CGF69" s="900"/>
      <c r="CGG69" s="900"/>
      <c r="CGH69" s="900"/>
      <c r="CGI69" s="1171"/>
      <c r="CGJ69" s="910"/>
      <c r="CGK69" s="1191"/>
      <c r="CGL69" s="1189"/>
      <c r="CGM69" s="900"/>
      <c r="CGN69" s="318"/>
      <c r="CGO69" s="900"/>
      <c r="CGP69" s="900"/>
      <c r="CGQ69" s="900"/>
      <c r="CGR69" s="900"/>
      <c r="CGS69" s="1171"/>
      <c r="CGT69" s="910"/>
      <c r="CGU69" s="1191"/>
      <c r="CGV69" s="1189"/>
      <c r="CGW69" s="900"/>
      <c r="CGX69" s="318"/>
      <c r="CGY69" s="900"/>
      <c r="CGZ69" s="900"/>
      <c r="CHA69" s="900"/>
      <c r="CHB69" s="900"/>
      <c r="CHC69" s="1171"/>
      <c r="CHD69" s="910"/>
      <c r="CHE69" s="1191"/>
      <c r="CHF69" s="1189"/>
      <c r="CHG69" s="900"/>
      <c r="CHH69" s="318"/>
      <c r="CHI69" s="900"/>
      <c r="CHJ69" s="900"/>
      <c r="CHK69" s="900"/>
      <c r="CHL69" s="900"/>
      <c r="CHM69" s="1171"/>
      <c r="CHN69" s="910"/>
      <c r="CHO69" s="1191"/>
      <c r="CHP69" s="1189"/>
      <c r="CHQ69" s="900"/>
      <c r="CHR69" s="318"/>
      <c r="CHS69" s="900"/>
      <c r="CHT69" s="900"/>
      <c r="CHU69" s="900"/>
      <c r="CHV69" s="900"/>
      <c r="CHW69" s="1171"/>
      <c r="CHX69" s="910"/>
      <c r="CHY69" s="1191"/>
      <c r="CHZ69" s="1189"/>
      <c r="CIA69" s="900"/>
      <c r="CIB69" s="318"/>
      <c r="CIC69" s="900"/>
      <c r="CID69" s="900"/>
      <c r="CIE69" s="900"/>
      <c r="CIF69" s="900"/>
      <c r="CIG69" s="1171"/>
      <c r="CIH69" s="910"/>
      <c r="CII69" s="1191"/>
      <c r="CIJ69" s="1189"/>
      <c r="CIK69" s="900"/>
      <c r="CIL69" s="318"/>
      <c r="CIM69" s="900"/>
      <c r="CIN69" s="900"/>
      <c r="CIO69" s="900"/>
      <c r="CIP69" s="900"/>
      <c r="CIQ69" s="1171"/>
      <c r="CIR69" s="910"/>
      <c r="CIS69" s="1191"/>
      <c r="CIT69" s="1189"/>
      <c r="CIU69" s="900"/>
      <c r="CIV69" s="318"/>
      <c r="CIW69" s="900"/>
      <c r="CIX69" s="900"/>
      <c r="CIY69" s="900"/>
      <c r="CIZ69" s="900"/>
      <c r="CJA69" s="1171"/>
      <c r="CJB69" s="910"/>
      <c r="CJC69" s="1191"/>
      <c r="CJD69" s="1189"/>
      <c r="CJE69" s="900"/>
      <c r="CJF69" s="318"/>
      <c r="CJG69" s="900"/>
      <c r="CJH69" s="900"/>
      <c r="CJI69" s="900"/>
      <c r="CJJ69" s="900"/>
      <c r="CJK69" s="1171"/>
      <c r="CJL69" s="910"/>
      <c r="CJM69" s="1191"/>
      <c r="CJN69" s="1189"/>
      <c r="CJO69" s="900"/>
      <c r="CJP69" s="318"/>
      <c r="CJQ69" s="900"/>
      <c r="CJR69" s="900"/>
      <c r="CJS69" s="900"/>
      <c r="CJT69" s="900"/>
      <c r="CJU69" s="1171"/>
      <c r="CJV69" s="910"/>
      <c r="CJW69" s="1191"/>
      <c r="CJX69" s="1189"/>
      <c r="CJY69" s="900"/>
      <c r="CJZ69" s="318"/>
      <c r="CKA69" s="900"/>
      <c r="CKB69" s="900"/>
      <c r="CKC69" s="900"/>
      <c r="CKD69" s="900"/>
      <c r="CKE69" s="1171"/>
      <c r="CKF69" s="910"/>
      <c r="CKG69" s="1191"/>
      <c r="CKH69" s="1189"/>
      <c r="CKI69" s="900"/>
      <c r="CKJ69" s="318"/>
      <c r="CKK69" s="900"/>
      <c r="CKL69" s="900"/>
      <c r="CKM69" s="900"/>
      <c r="CKN69" s="900"/>
      <c r="CKO69" s="1171"/>
      <c r="CKP69" s="910"/>
      <c r="CKQ69" s="1191"/>
      <c r="CKR69" s="1189"/>
      <c r="CKS69" s="900"/>
      <c r="CKT69" s="318"/>
      <c r="CKU69" s="900"/>
      <c r="CKV69" s="900"/>
      <c r="CKW69" s="900"/>
      <c r="CKX69" s="900"/>
      <c r="CKY69" s="1171"/>
      <c r="CKZ69" s="910"/>
      <c r="CLA69" s="1191"/>
      <c r="CLB69" s="1189"/>
      <c r="CLC69" s="900"/>
      <c r="CLD69" s="318"/>
      <c r="CLE69" s="900"/>
      <c r="CLF69" s="900"/>
      <c r="CLG69" s="900"/>
      <c r="CLH69" s="900"/>
      <c r="CLI69" s="1171"/>
      <c r="CLJ69" s="910"/>
      <c r="CLK69" s="1191"/>
      <c r="CLL69" s="1189"/>
      <c r="CLM69" s="900"/>
      <c r="CLN69" s="318"/>
      <c r="CLO69" s="900"/>
      <c r="CLP69" s="900"/>
      <c r="CLQ69" s="900"/>
      <c r="CLR69" s="900"/>
      <c r="CLS69" s="1171"/>
      <c r="CLT69" s="910"/>
      <c r="CLU69" s="1191"/>
      <c r="CLV69" s="1189"/>
      <c r="CLW69" s="900"/>
      <c r="CLX69" s="318"/>
      <c r="CLY69" s="900"/>
      <c r="CLZ69" s="900"/>
      <c r="CMA69" s="900"/>
      <c r="CMB69" s="900"/>
      <c r="CMC69" s="1171"/>
      <c r="CMD69" s="910"/>
      <c r="CME69" s="1191"/>
      <c r="CMF69" s="1189"/>
      <c r="CMG69" s="900"/>
      <c r="CMH69" s="318"/>
      <c r="CMI69" s="900"/>
      <c r="CMJ69" s="900"/>
      <c r="CMK69" s="900"/>
      <c r="CML69" s="900"/>
      <c r="CMM69" s="1171"/>
      <c r="CMN69" s="910"/>
      <c r="CMO69" s="1191"/>
      <c r="CMP69" s="1189"/>
      <c r="CMQ69" s="900"/>
      <c r="CMR69" s="318"/>
      <c r="CMS69" s="900"/>
      <c r="CMT69" s="900"/>
      <c r="CMU69" s="900"/>
      <c r="CMV69" s="900"/>
      <c r="CMW69" s="1171"/>
      <c r="CMX69" s="910"/>
      <c r="CMY69" s="1191"/>
      <c r="CMZ69" s="1189"/>
      <c r="CNA69" s="900"/>
      <c r="CNB69" s="318"/>
      <c r="CNC69" s="900"/>
      <c r="CND69" s="900"/>
      <c r="CNE69" s="900"/>
      <c r="CNF69" s="900"/>
      <c r="CNG69" s="1171"/>
      <c r="CNH69" s="910"/>
      <c r="CNI69" s="1191"/>
      <c r="CNJ69" s="1189"/>
      <c r="CNK69" s="900"/>
      <c r="CNL69" s="318"/>
      <c r="CNM69" s="900"/>
      <c r="CNN69" s="900"/>
      <c r="CNO69" s="900"/>
      <c r="CNP69" s="900"/>
      <c r="CNQ69" s="1171"/>
      <c r="CNR69" s="910"/>
      <c r="CNS69" s="1191"/>
      <c r="CNT69" s="1189"/>
      <c r="CNU69" s="900"/>
      <c r="CNV69" s="318"/>
      <c r="CNW69" s="900"/>
      <c r="CNX69" s="900"/>
      <c r="CNY69" s="900"/>
      <c r="CNZ69" s="900"/>
      <c r="COA69" s="1171"/>
      <c r="COB69" s="910"/>
      <c r="COC69" s="1191"/>
      <c r="COD69" s="1189"/>
      <c r="COE69" s="900"/>
      <c r="COF69" s="318"/>
      <c r="COG69" s="900"/>
      <c r="COH69" s="900"/>
      <c r="COI69" s="900"/>
      <c r="COJ69" s="900"/>
      <c r="COK69" s="1171"/>
      <c r="COL69" s="910"/>
      <c r="COM69" s="1191"/>
      <c r="CON69" s="1189"/>
      <c r="COO69" s="900"/>
      <c r="COP69" s="318"/>
      <c r="COQ69" s="900"/>
      <c r="COR69" s="900"/>
      <c r="COS69" s="900"/>
      <c r="COT69" s="900"/>
      <c r="COU69" s="1171"/>
      <c r="COV69" s="910"/>
      <c r="COW69" s="1191"/>
      <c r="COX69" s="1189"/>
      <c r="COY69" s="900"/>
      <c r="COZ69" s="318"/>
      <c r="CPA69" s="900"/>
      <c r="CPB69" s="900"/>
      <c r="CPC69" s="900"/>
      <c r="CPD69" s="900"/>
      <c r="CPE69" s="1171"/>
      <c r="CPF69" s="910"/>
      <c r="CPG69" s="1191"/>
      <c r="CPH69" s="1189"/>
      <c r="CPI69" s="900"/>
      <c r="CPJ69" s="318"/>
      <c r="CPK69" s="900"/>
      <c r="CPL69" s="900"/>
      <c r="CPM69" s="900"/>
      <c r="CPN69" s="900"/>
      <c r="CPO69" s="1171"/>
      <c r="CPP69" s="910"/>
      <c r="CPQ69" s="1191"/>
      <c r="CPR69" s="1189"/>
      <c r="CPS69" s="900"/>
      <c r="CPT69" s="318"/>
      <c r="CPU69" s="900"/>
      <c r="CPV69" s="900"/>
      <c r="CPW69" s="900"/>
      <c r="CPX69" s="900"/>
      <c r="CPY69" s="1171"/>
      <c r="CPZ69" s="910"/>
      <c r="CQA69" s="1191"/>
      <c r="CQB69" s="1189"/>
      <c r="CQC69" s="900"/>
      <c r="CQD69" s="318"/>
      <c r="CQE69" s="900"/>
      <c r="CQF69" s="900"/>
      <c r="CQG69" s="900"/>
      <c r="CQH69" s="900"/>
      <c r="CQI69" s="1171"/>
      <c r="CQJ69" s="910"/>
      <c r="CQK69" s="1191"/>
      <c r="CQL69" s="1189"/>
      <c r="CQM69" s="900"/>
      <c r="CQN69" s="318"/>
      <c r="CQO69" s="900"/>
      <c r="CQP69" s="900"/>
      <c r="CQQ69" s="900"/>
      <c r="CQR69" s="900"/>
      <c r="CQS69" s="1171"/>
      <c r="CQT69" s="910"/>
      <c r="CQU69" s="1191"/>
      <c r="CQV69" s="1189"/>
      <c r="CQW69" s="900"/>
      <c r="CQX69" s="318"/>
      <c r="CQY69" s="900"/>
      <c r="CQZ69" s="900"/>
      <c r="CRA69" s="900"/>
      <c r="CRB69" s="900"/>
      <c r="CRC69" s="1171"/>
      <c r="CRD69" s="910"/>
      <c r="CRE69" s="1191"/>
      <c r="CRF69" s="1189"/>
      <c r="CRG69" s="900"/>
      <c r="CRH69" s="318"/>
      <c r="CRI69" s="900"/>
      <c r="CRJ69" s="900"/>
      <c r="CRK69" s="900"/>
      <c r="CRL69" s="900"/>
      <c r="CRM69" s="1171"/>
      <c r="CRN69" s="910"/>
      <c r="CRO69" s="1191"/>
      <c r="CRP69" s="1189"/>
      <c r="CRQ69" s="900"/>
      <c r="CRR69" s="318"/>
      <c r="CRS69" s="900"/>
      <c r="CRT69" s="900"/>
      <c r="CRU69" s="900"/>
      <c r="CRV69" s="900"/>
      <c r="CRW69" s="1171"/>
      <c r="CRX69" s="910"/>
      <c r="CRY69" s="1191"/>
      <c r="CRZ69" s="1189"/>
      <c r="CSA69" s="900"/>
      <c r="CSB69" s="318"/>
      <c r="CSC69" s="900"/>
      <c r="CSD69" s="900"/>
      <c r="CSE69" s="900"/>
      <c r="CSF69" s="900"/>
      <c r="CSG69" s="1171"/>
      <c r="CSH69" s="910"/>
      <c r="CSI69" s="1191"/>
      <c r="CSJ69" s="1189"/>
      <c r="CSK69" s="900"/>
      <c r="CSL69" s="318"/>
      <c r="CSM69" s="900"/>
      <c r="CSN69" s="900"/>
      <c r="CSO69" s="900"/>
      <c r="CSP69" s="900"/>
      <c r="CSQ69" s="1171"/>
      <c r="CSR69" s="910"/>
      <c r="CSS69" s="1191"/>
      <c r="CST69" s="1189"/>
      <c r="CSU69" s="900"/>
      <c r="CSV69" s="318"/>
      <c r="CSW69" s="900"/>
      <c r="CSX69" s="900"/>
      <c r="CSY69" s="900"/>
      <c r="CSZ69" s="900"/>
      <c r="CTA69" s="1171"/>
      <c r="CTB69" s="910"/>
      <c r="CTC69" s="1191"/>
      <c r="CTD69" s="1189"/>
      <c r="CTE69" s="900"/>
      <c r="CTF69" s="318"/>
      <c r="CTG69" s="900"/>
      <c r="CTH69" s="900"/>
      <c r="CTI69" s="900"/>
      <c r="CTJ69" s="900"/>
      <c r="CTK69" s="1171"/>
      <c r="CTL69" s="910"/>
      <c r="CTM69" s="1191"/>
      <c r="CTN69" s="1189"/>
      <c r="CTO69" s="900"/>
      <c r="CTP69" s="318"/>
      <c r="CTQ69" s="900"/>
      <c r="CTR69" s="900"/>
      <c r="CTS69" s="900"/>
      <c r="CTT69" s="900"/>
      <c r="CTU69" s="1171"/>
      <c r="CTV69" s="910"/>
      <c r="CTW69" s="1191"/>
      <c r="CTX69" s="1189"/>
      <c r="CTY69" s="900"/>
      <c r="CTZ69" s="318"/>
      <c r="CUA69" s="900"/>
      <c r="CUB69" s="900"/>
      <c r="CUC69" s="900"/>
      <c r="CUD69" s="900"/>
      <c r="CUE69" s="1171"/>
      <c r="CUF69" s="910"/>
      <c r="CUG69" s="1191"/>
      <c r="CUH69" s="1189"/>
      <c r="CUI69" s="900"/>
      <c r="CUJ69" s="318"/>
      <c r="CUK69" s="900"/>
      <c r="CUL69" s="900"/>
      <c r="CUM69" s="900"/>
      <c r="CUN69" s="900"/>
      <c r="CUO69" s="1171"/>
      <c r="CUP69" s="910"/>
      <c r="CUQ69" s="1191"/>
      <c r="CUR69" s="1189"/>
      <c r="CUS69" s="900"/>
      <c r="CUT69" s="318"/>
      <c r="CUU69" s="900"/>
      <c r="CUV69" s="900"/>
      <c r="CUW69" s="900"/>
      <c r="CUX69" s="900"/>
      <c r="CUY69" s="1171"/>
      <c r="CUZ69" s="910"/>
      <c r="CVA69" s="1191"/>
      <c r="CVB69" s="1189"/>
      <c r="CVC69" s="900"/>
      <c r="CVD69" s="318"/>
      <c r="CVE69" s="900"/>
      <c r="CVF69" s="900"/>
      <c r="CVG69" s="900"/>
      <c r="CVH69" s="900"/>
      <c r="CVI69" s="1171"/>
      <c r="CVJ69" s="910"/>
      <c r="CVK69" s="1191"/>
      <c r="CVL69" s="1189"/>
      <c r="CVM69" s="900"/>
      <c r="CVN69" s="318"/>
      <c r="CVO69" s="900"/>
      <c r="CVP69" s="900"/>
      <c r="CVQ69" s="900"/>
      <c r="CVR69" s="900"/>
      <c r="CVS69" s="1171"/>
      <c r="CVT69" s="910"/>
      <c r="CVU69" s="1191"/>
      <c r="CVV69" s="1189"/>
      <c r="CVW69" s="900"/>
      <c r="CVX69" s="318"/>
      <c r="CVY69" s="900"/>
      <c r="CVZ69" s="900"/>
      <c r="CWA69" s="900"/>
      <c r="CWB69" s="900"/>
      <c r="CWC69" s="1171"/>
      <c r="CWD69" s="910"/>
      <c r="CWE69" s="1191"/>
      <c r="CWF69" s="1189"/>
      <c r="CWG69" s="900"/>
      <c r="CWH69" s="318"/>
      <c r="CWI69" s="900"/>
      <c r="CWJ69" s="900"/>
      <c r="CWK69" s="900"/>
      <c r="CWL69" s="900"/>
      <c r="CWM69" s="1171"/>
      <c r="CWN69" s="910"/>
      <c r="CWO69" s="1191"/>
      <c r="CWP69" s="1189"/>
      <c r="CWQ69" s="900"/>
      <c r="CWR69" s="318"/>
      <c r="CWS69" s="900"/>
      <c r="CWT69" s="900"/>
      <c r="CWU69" s="900"/>
      <c r="CWV69" s="900"/>
      <c r="CWW69" s="1171"/>
      <c r="CWX69" s="910"/>
      <c r="CWY69" s="1191"/>
      <c r="CWZ69" s="1189"/>
      <c r="CXA69" s="900"/>
      <c r="CXB69" s="318"/>
      <c r="CXC69" s="900"/>
      <c r="CXD69" s="900"/>
      <c r="CXE69" s="900"/>
      <c r="CXF69" s="900"/>
      <c r="CXG69" s="1171"/>
      <c r="CXH69" s="910"/>
      <c r="CXI69" s="1191"/>
      <c r="CXJ69" s="1189"/>
      <c r="CXK69" s="900"/>
      <c r="CXL69" s="318"/>
      <c r="CXM69" s="900"/>
      <c r="CXN69" s="900"/>
      <c r="CXO69" s="900"/>
      <c r="CXP69" s="900"/>
      <c r="CXQ69" s="1171"/>
      <c r="CXR69" s="910"/>
      <c r="CXS69" s="1191"/>
      <c r="CXT69" s="1189"/>
      <c r="CXU69" s="900"/>
      <c r="CXV69" s="318"/>
      <c r="CXW69" s="900"/>
      <c r="CXX69" s="900"/>
      <c r="CXY69" s="900"/>
      <c r="CXZ69" s="900"/>
      <c r="CYA69" s="1171"/>
      <c r="CYB69" s="910"/>
      <c r="CYC69" s="1191"/>
      <c r="CYD69" s="1189"/>
      <c r="CYE69" s="900"/>
      <c r="CYF69" s="318"/>
      <c r="CYG69" s="900"/>
      <c r="CYH69" s="900"/>
      <c r="CYI69" s="900"/>
      <c r="CYJ69" s="900"/>
      <c r="CYK69" s="1171"/>
      <c r="CYL69" s="910"/>
      <c r="CYM69" s="1191"/>
      <c r="CYN69" s="1189"/>
      <c r="CYO69" s="900"/>
      <c r="CYP69" s="318"/>
      <c r="CYQ69" s="900"/>
      <c r="CYR69" s="900"/>
      <c r="CYS69" s="900"/>
      <c r="CYT69" s="900"/>
      <c r="CYU69" s="1171"/>
      <c r="CYV69" s="910"/>
      <c r="CYW69" s="1191"/>
      <c r="CYX69" s="1189"/>
      <c r="CYY69" s="900"/>
      <c r="CYZ69" s="318"/>
      <c r="CZA69" s="900"/>
      <c r="CZB69" s="900"/>
      <c r="CZC69" s="900"/>
      <c r="CZD69" s="900"/>
      <c r="CZE69" s="1171"/>
      <c r="CZF69" s="910"/>
      <c r="CZG69" s="1191"/>
      <c r="CZH69" s="1189"/>
      <c r="CZI69" s="900"/>
      <c r="CZJ69" s="318"/>
      <c r="CZK69" s="900"/>
      <c r="CZL69" s="900"/>
      <c r="CZM69" s="900"/>
      <c r="CZN69" s="900"/>
      <c r="CZO69" s="1171"/>
      <c r="CZP69" s="910"/>
      <c r="CZQ69" s="1191"/>
      <c r="CZR69" s="1189"/>
      <c r="CZS69" s="900"/>
      <c r="CZT69" s="318"/>
      <c r="CZU69" s="900"/>
      <c r="CZV69" s="900"/>
      <c r="CZW69" s="900"/>
      <c r="CZX69" s="900"/>
      <c r="CZY69" s="1171"/>
      <c r="CZZ69" s="910"/>
      <c r="DAA69" s="1191"/>
      <c r="DAB69" s="1189"/>
      <c r="DAC69" s="900"/>
      <c r="DAD69" s="318"/>
      <c r="DAE69" s="900"/>
      <c r="DAF69" s="900"/>
      <c r="DAG69" s="900"/>
      <c r="DAH69" s="900"/>
      <c r="DAI69" s="1171"/>
      <c r="DAJ69" s="910"/>
      <c r="DAK69" s="1191"/>
      <c r="DAL69" s="1189"/>
      <c r="DAM69" s="900"/>
      <c r="DAN69" s="318"/>
      <c r="DAO69" s="900"/>
      <c r="DAP69" s="900"/>
      <c r="DAQ69" s="900"/>
      <c r="DAR69" s="900"/>
      <c r="DAS69" s="1171"/>
      <c r="DAT69" s="910"/>
      <c r="DAU69" s="1191"/>
      <c r="DAV69" s="1189"/>
      <c r="DAW69" s="900"/>
      <c r="DAX69" s="318"/>
      <c r="DAY69" s="900"/>
      <c r="DAZ69" s="900"/>
      <c r="DBA69" s="900"/>
      <c r="DBB69" s="900"/>
      <c r="DBC69" s="1171"/>
      <c r="DBD69" s="910"/>
      <c r="DBE69" s="1191"/>
      <c r="DBF69" s="1189"/>
      <c r="DBG69" s="900"/>
      <c r="DBH69" s="318"/>
      <c r="DBI69" s="900"/>
      <c r="DBJ69" s="900"/>
      <c r="DBK69" s="900"/>
      <c r="DBL69" s="900"/>
      <c r="DBM69" s="1171"/>
      <c r="DBN69" s="910"/>
      <c r="DBO69" s="1191"/>
      <c r="DBP69" s="1189"/>
      <c r="DBQ69" s="900"/>
      <c r="DBR69" s="318"/>
      <c r="DBS69" s="900"/>
      <c r="DBT69" s="900"/>
      <c r="DBU69" s="900"/>
      <c r="DBV69" s="900"/>
      <c r="DBW69" s="1171"/>
      <c r="DBX69" s="910"/>
      <c r="DBY69" s="1191"/>
      <c r="DBZ69" s="1189"/>
      <c r="DCA69" s="900"/>
      <c r="DCB69" s="318"/>
      <c r="DCC69" s="900"/>
      <c r="DCD69" s="900"/>
      <c r="DCE69" s="900"/>
      <c r="DCF69" s="900"/>
      <c r="DCG69" s="1171"/>
      <c r="DCH69" s="910"/>
      <c r="DCI69" s="1191"/>
      <c r="DCJ69" s="1189"/>
      <c r="DCK69" s="900"/>
      <c r="DCL69" s="318"/>
      <c r="DCM69" s="900"/>
      <c r="DCN69" s="900"/>
      <c r="DCO69" s="900"/>
      <c r="DCP69" s="900"/>
      <c r="DCQ69" s="1171"/>
      <c r="DCR69" s="910"/>
      <c r="DCS69" s="1191"/>
      <c r="DCT69" s="1189"/>
      <c r="DCU69" s="900"/>
      <c r="DCV69" s="318"/>
      <c r="DCW69" s="900"/>
      <c r="DCX69" s="900"/>
      <c r="DCY69" s="900"/>
      <c r="DCZ69" s="900"/>
      <c r="DDA69" s="1171"/>
      <c r="DDB69" s="910"/>
      <c r="DDC69" s="1191"/>
      <c r="DDD69" s="1189"/>
      <c r="DDE69" s="900"/>
      <c r="DDF69" s="318"/>
      <c r="DDG69" s="900"/>
      <c r="DDH69" s="900"/>
      <c r="DDI69" s="900"/>
      <c r="DDJ69" s="900"/>
      <c r="DDK69" s="1171"/>
      <c r="DDL69" s="910"/>
      <c r="DDM69" s="1191"/>
      <c r="DDN69" s="1189"/>
      <c r="DDO69" s="900"/>
      <c r="DDP69" s="318"/>
      <c r="DDQ69" s="900"/>
      <c r="DDR69" s="900"/>
      <c r="DDS69" s="900"/>
      <c r="DDT69" s="900"/>
      <c r="DDU69" s="1171"/>
      <c r="DDV69" s="910"/>
      <c r="DDW69" s="1191"/>
      <c r="DDX69" s="1189"/>
      <c r="DDY69" s="900"/>
      <c r="DDZ69" s="318"/>
      <c r="DEA69" s="900"/>
      <c r="DEB69" s="900"/>
      <c r="DEC69" s="900"/>
      <c r="DED69" s="900"/>
      <c r="DEE69" s="1171"/>
      <c r="DEF69" s="910"/>
      <c r="DEG69" s="1191"/>
      <c r="DEH69" s="1189"/>
      <c r="DEI69" s="900"/>
      <c r="DEJ69" s="318"/>
      <c r="DEK69" s="900"/>
      <c r="DEL69" s="900"/>
      <c r="DEM69" s="900"/>
      <c r="DEN69" s="900"/>
      <c r="DEO69" s="1171"/>
      <c r="DEP69" s="910"/>
      <c r="DEQ69" s="1191"/>
      <c r="DER69" s="1189"/>
      <c r="DES69" s="900"/>
      <c r="DET69" s="318"/>
      <c r="DEU69" s="900"/>
      <c r="DEV69" s="900"/>
      <c r="DEW69" s="900"/>
      <c r="DEX69" s="900"/>
      <c r="DEY69" s="1171"/>
      <c r="DEZ69" s="910"/>
      <c r="DFA69" s="1191"/>
      <c r="DFB69" s="1189"/>
      <c r="DFC69" s="900"/>
      <c r="DFD69" s="318"/>
      <c r="DFE69" s="900"/>
      <c r="DFF69" s="900"/>
      <c r="DFG69" s="900"/>
      <c r="DFH69" s="900"/>
      <c r="DFI69" s="1171"/>
      <c r="DFJ69" s="910"/>
      <c r="DFK69" s="1191"/>
      <c r="DFL69" s="1189"/>
      <c r="DFM69" s="900"/>
      <c r="DFN69" s="318"/>
      <c r="DFO69" s="900"/>
      <c r="DFP69" s="900"/>
      <c r="DFQ69" s="900"/>
      <c r="DFR69" s="900"/>
      <c r="DFS69" s="1171"/>
      <c r="DFT69" s="910"/>
      <c r="DFU69" s="1191"/>
      <c r="DFV69" s="1189"/>
      <c r="DFW69" s="900"/>
      <c r="DFX69" s="318"/>
      <c r="DFY69" s="900"/>
      <c r="DFZ69" s="900"/>
      <c r="DGA69" s="900"/>
      <c r="DGB69" s="900"/>
      <c r="DGC69" s="1171"/>
      <c r="DGD69" s="910"/>
      <c r="DGE69" s="1191"/>
      <c r="DGF69" s="1189"/>
      <c r="DGG69" s="900"/>
      <c r="DGH69" s="318"/>
      <c r="DGI69" s="900"/>
      <c r="DGJ69" s="900"/>
      <c r="DGK69" s="900"/>
      <c r="DGL69" s="900"/>
      <c r="DGM69" s="1171"/>
      <c r="DGN69" s="910"/>
      <c r="DGO69" s="1191"/>
      <c r="DGP69" s="1189"/>
      <c r="DGQ69" s="900"/>
      <c r="DGR69" s="318"/>
      <c r="DGS69" s="900"/>
      <c r="DGT69" s="900"/>
      <c r="DGU69" s="900"/>
      <c r="DGV69" s="900"/>
      <c r="DGW69" s="1171"/>
      <c r="DGX69" s="910"/>
      <c r="DGY69" s="1191"/>
      <c r="DGZ69" s="1189"/>
      <c r="DHA69" s="900"/>
      <c r="DHB69" s="318"/>
      <c r="DHC69" s="900"/>
      <c r="DHD69" s="900"/>
      <c r="DHE69" s="900"/>
      <c r="DHF69" s="900"/>
      <c r="DHG69" s="1171"/>
      <c r="DHH69" s="910"/>
      <c r="DHI69" s="1191"/>
      <c r="DHJ69" s="1189"/>
      <c r="DHK69" s="900"/>
      <c r="DHL69" s="318"/>
      <c r="DHM69" s="900"/>
      <c r="DHN69" s="900"/>
      <c r="DHO69" s="900"/>
      <c r="DHP69" s="900"/>
      <c r="DHQ69" s="1171"/>
      <c r="DHR69" s="910"/>
      <c r="DHS69" s="1191"/>
      <c r="DHT69" s="1189"/>
      <c r="DHU69" s="900"/>
      <c r="DHV69" s="318"/>
      <c r="DHW69" s="900"/>
      <c r="DHX69" s="900"/>
      <c r="DHY69" s="900"/>
      <c r="DHZ69" s="900"/>
      <c r="DIA69" s="1171"/>
      <c r="DIB69" s="910"/>
      <c r="DIC69" s="1191"/>
      <c r="DID69" s="1189"/>
      <c r="DIE69" s="900"/>
      <c r="DIF69" s="318"/>
      <c r="DIG69" s="900"/>
      <c r="DIH69" s="900"/>
      <c r="DII69" s="900"/>
      <c r="DIJ69" s="900"/>
      <c r="DIK69" s="1171"/>
      <c r="DIL69" s="910"/>
      <c r="DIM69" s="1191"/>
      <c r="DIN69" s="1189"/>
      <c r="DIO69" s="900"/>
      <c r="DIP69" s="318"/>
      <c r="DIQ69" s="900"/>
      <c r="DIR69" s="900"/>
      <c r="DIS69" s="900"/>
      <c r="DIT69" s="900"/>
      <c r="DIU69" s="1171"/>
      <c r="DIV69" s="910"/>
      <c r="DIW69" s="1191"/>
      <c r="DIX69" s="1189"/>
      <c r="DIY69" s="900"/>
      <c r="DIZ69" s="318"/>
      <c r="DJA69" s="900"/>
      <c r="DJB69" s="900"/>
      <c r="DJC69" s="900"/>
      <c r="DJD69" s="900"/>
      <c r="DJE69" s="1171"/>
      <c r="DJF69" s="910"/>
      <c r="DJG69" s="1191"/>
      <c r="DJH69" s="1189"/>
      <c r="DJI69" s="900"/>
      <c r="DJJ69" s="318"/>
      <c r="DJK69" s="900"/>
      <c r="DJL69" s="900"/>
      <c r="DJM69" s="900"/>
      <c r="DJN69" s="900"/>
      <c r="DJO69" s="1171"/>
      <c r="DJP69" s="910"/>
      <c r="DJQ69" s="1191"/>
      <c r="DJR69" s="1189"/>
      <c r="DJS69" s="900"/>
      <c r="DJT69" s="318"/>
      <c r="DJU69" s="900"/>
      <c r="DJV69" s="900"/>
      <c r="DJW69" s="900"/>
      <c r="DJX69" s="900"/>
      <c r="DJY69" s="1171"/>
      <c r="DJZ69" s="910"/>
      <c r="DKA69" s="1191"/>
      <c r="DKB69" s="1189"/>
      <c r="DKC69" s="900"/>
      <c r="DKD69" s="318"/>
      <c r="DKE69" s="900"/>
      <c r="DKF69" s="900"/>
      <c r="DKG69" s="900"/>
      <c r="DKH69" s="900"/>
      <c r="DKI69" s="1171"/>
      <c r="DKJ69" s="910"/>
      <c r="DKK69" s="1191"/>
      <c r="DKL69" s="1189"/>
      <c r="DKM69" s="900"/>
      <c r="DKN69" s="318"/>
      <c r="DKO69" s="900"/>
      <c r="DKP69" s="900"/>
      <c r="DKQ69" s="900"/>
      <c r="DKR69" s="900"/>
      <c r="DKS69" s="1171"/>
      <c r="DKT69" s="910"/>
      <c r="DKU69" s="1191"/>
      <c r="DKV69" s="1189"/>
      <c r="DKW69" s="900"/>
      <c r="DKX69" s="318"/>
      <c r="DKY69" s="900"/>
      <c r="DKZ69" s="900"/>
      <c r="DLA69" s="900"/>
      <c r="DLB69" s="900"/>
      <c r="DLC69" s="1171"/>
      <c r="DLD69" s="910"/>
      <c r="DLE69" s="1191"/>
      <c r="DLF69" s="1189"/>
      <c r="DLG69" s="900"/>
      <c r="DLH69" s="318"/>
      <c r="DLI69" s="900"/>
      <c r="DLJ69" s="900"/>
      <c r="DLK69" s="900"/>
      <c r="DLL69" s="900"/>
      <c r="DLM69" s="1171"/>
      <c r="DLN69" s="910"/>
      <c r="DLO69" s="1191"/>
      <c r="DLP69" s="1189"/>
      <c r="DLQ69" s="900"/>
      <c r="DLR69" s="318"/>
      <c r="DLS69" s="900"/>
      <c r="DLT69" s="900"/>
      <c r="DLU69" s="900"/>
      <c r="DLV69" s="900"/>
      <c r="DLW69" s="1171"/>
      <c r="DLX69" s="910"/>
      <c r="DLY69" s="1191"/>
      <c r="DLZ69" s="1189"/>
      <c r="DMA69" s="900"/>
      <c r="DMB69" s="318"/>
      <c r="DMC69" s="900"/>
      <c r="DMD69" s="900"/>
      <c r="DME69" s="900"/>
      <c r="DMF69" s="900"/>
      <c r="DMG69" s="1171"/>
      <c r="DMH69" s="910"/>
      <c r="DMI69" s="1191"/>
      <c r="DMJ69" s="1189"/>
      <c r="DMK69" s="900"/>
      <c r="DML69" s="318"/>
      <c r="DMM69" s="900"/>
      <c r="DMN69" s="900"/>
      <c r="DMO69" s="900"/>
      <c r="DMP69" s="900"/>
      <c r="DMQ69" s="1171"/>
      <c r="DMR69" s="910"/>
      <c r="DMS69" s="1191"/>
      <c r="DMT69" s="1189"/>
      <c r="DMU69" s="900"/>
      <c r="DMV69" s="318"/>
      <c r="DMW69" s="900"/>
      <c r="DMX69" s="900"/>
      <c r="DMY69" s="900"/>
      <c r="DMZ69" s="900"/>
      <c r="DNA69" s="1171"/>
      <c r="DNB69" s="910"/>
      <c r="DNC69" s="1191"/>
      <c r="DND69" s="1189"/>
      <c r="DNE69" s="900"/>
      <c r="DNF69" s="318"/>
      <c r="DNG69" s="900"/>
      <c r="DNH69" s="900"/>
      <c r="DNI69" s="900"/>
      <c r="DNJ69" s="900"/>
      <c r="DNK69" s="1171"/>
      <c r="DNL69" s="910"/>
      <c r="DNM69" s="1191"/>
      <c r="DNN69" s="1189"/>
      <c r="DNO69" s="900"/>
      <c r="DNP69" s="318"/>
      <c r="DNQ69" s="900"/>
      <c r="DNR69" s="900"/>
      <c r="DNS69" s="900"/>
      <c r="DNT69" s="900"/>
      <c r="DNU69" s="1171"/>
      <c r="DNV69" s="910"/>
      <c r="DNW69" s="1191"/>
      <c r="DNX69" s="1189"/>
      <c r="DNY69" s="900"/>
      <c r="DNZ69" s="318"/>
      <c r="DOA69" s="900"/>
      <c r="DOB69" s="900"/>
      <c r="DOC69" s="900"/>
      <c r="DOD69" s="900"/>
      <c r="DOE69" s="1171"/>
      <c r="DOF69" s="910"/>
      <c r="DOG69" s="1191"/>
      <c r="DOH69" s="1189"/>
      <c r="DOI69" s="900"/>
      <c r="DOJ69" s="318"/>
      <c r="DOK69" s="900"/>
      <c r="DOL69" s="900"/>
      <c r="DOM69" s="900"/>
      <c r="DON69" s="900"/>
      <c r="DOO69" s="1171"/>
      <c r="DOP69" s="910"/>
      <c r="DOQ69" s="1191"/>
      <c r="DOR69" s="1189"/>
      <c r="DOS69" s="900"/>
      <c r="DOT69" s="318"/>
      <c r="DOU69" s="900"/>
      <c r="DOV69" s="900"/>
      <c r="DOW69" s="900"/>
      <c r="DOX69" s="900"/>
      <c r="DOY69" s="1171"/>
      <c r="DOZ69" s="910"/>
      <c r="DPA69" s="1191"/>
      <c r="DPB69" s="1189"/>
      <c r="DPC69" s="900"/>
      <c r="DPD69" s="318"/>
      <c r="DPE69" s="900"/>
      <c r="DPF69" s="900"/>
      <c r="DPG69" s="900"/>
      <c r="DPH69" s="900"/>
      <c r="DPI69" s="1171"/>
      <c r="DPJ69" s="910"/>
      <c r="DPK69" s="1191"/>
      <c r="DPL69" s="1189"/>
      <c r="DPM69" s="900"/>
      <c r="DPN69" s="318"/>
      <c r="DPO69" s="900"/>
      <c r="DPP69" s="900"/>
      <c r="DPQ69" s="900"/>
      <c r="DPR69" s="900"/>
      <c r="DPS69" s="1171"/>
      <c r="DPT69" s="910"/>
      <c r="DPU69" s="1191"/>
      <c r="DPV69" s="1189"/>
      <c r="DPW69" s="900"/>
      <c r="DPX69" s="318"/>
      <c r="DPY69" s="900"/>
      <c r="DPZ69" s="900"/>
      <c r="DQA69" s="900"/>
      <c r="DQB69" s="900"/>
      <c r="DQC69" s="1171"/>
      <c r="DQD69" s="910"/>
      <c r="DQE69" s="1191"/>
      <c r="DQF69" s="1189"/>
      <c r="DQG69" s="900"/>
      <c r="DQH69" s="318"/>
      <c r="DQI69" s="900"/>
      <c r="DQJ69" s="900"/>
      <c r="DQK69" s="900"/>
      <c r="DQL69" s="900"/>
      <c r="DQM69" s="1171"/>
      <c r="DQN69" s="910"/>
      <c r="DQO69" s="1191"/>
      <c r="DQP69" s="1189"/>
      <c r="DQQ69" s="900"/>
      <c r="DQR69" s="318"/>
      <c r="DQS69" s="900"/>
      <c r="DQT69" s="900"/>
      <c r="DQU69" s="900"/>
      <c r="DQV69" s="900"/>
      <c r="DQW69" s="1171"/>
      <c r="DQX69" s="910"/>
      <c r="DQY69" s="1191"/>
      <c r="DQZ69" s="1189"/>
      <c r="DRA69" s="900"/>
      <c r="DRB69" s="318"/>
      <c r="DRC69" s="900"/>
      <c r="DRD69" s="900"/>
      <c r="DRE69" s="900"/>
      <c r="DRF69" s="900"/>
      <c r="DRG69" s="1171"/>
      <c r="DRH69" s="910"/>
      <c r="DRI69" s="1191"/>
      <c r="DRJ69" s="1189"/>
      <c r="DRK69" s="900"/>
      <c r="DRL69" s="318"/>
      <c r="DRM69" s="900"/>
      <c r="DRN69" s="900"/>
      <c r="DRO69" s="900"/>
      <c r="DRP69" s="900"/>
      <c r="DRQ69" s="1171"/>
      <c r="DRR69" s="910"/>
      <c r="DRS69" s="1191"/>
      <c r="DRT69" s="1189"/>
      <c r="DRU69" s="900"/>
      <c r="DRV69" s="318"/>
      <c r="DRW69" s="900"/>
      <c r="DRX69" s="900"/>
      <c r="DRY69" s="900"/>
      <c r="DRZ69" s="900"/>
      <c r="DSA69" s="1171"/>
      <c r="DSB69" s="910"/>
      <c r="DSC69" s="1191"/>
      <c r="DSD69" s="1189"/>
      <c r="DSE69" s="900"/>
      <c r="DSF69" s="318"/>
      <c r="DSG69" s="900"/>
      <c r="DSH69" s="900"/>
      <c r="DSI69" s="900"/>
      <c r="DSJ69" s="900"/>
      <c r="DSK69" s="1171"/>
      <c r="DSL69" s="910"/>
      <c r="DSM69" s="1191"/>
      <c r="DSN69" s="1189"/>
      <c r="DSO69" s="900"/>
      <c r="DSP69" s="318"/>
      <c r="DSQ69" s="900"/>
      <c r="DSR69" s="900"/>
      <c r="DSS69" s="900"/>
      <c r="DST69" s="900"/>
      <c r="DSU69" s="1171"/>
      <c r="DSV69" s="910"/>
      <c r="DSW69" s="1191"/>
      <c r="DSX69" s="1189"/>
      <c r="DSY69" s="900"/>
      <c r="DSZ69" s="318"/>
      <c r="DTA69" s="900"/>
      <c r="DTB69" s="900"/>
      <c r="DTC69" s="900"/>
      <c r="DTD69" s="900"/>
      <c r="DTE69" s="1171"/>
      <c r="DTF69" s="910"/>
      <c r="DTG69" s="1191"/>
      <c r="DTH69" s="1189"/>
      <c r="DTI69" s="900"/>
      <c r="DTJ69" s="318"/>
      <c r="DTK69" s="900"/>
      <c r="DTL69" s="900"/>
      <c r="DTM69" s="900"/>
      <c r="DTN69" s="900"/>
      <c r="DTO69" s="1171"/>
      <c r="DTP69" s="910"/>
      <c r="DTQ69" s="1191"/>
      <c r="DTR69" s="1189"/>
      <c r="DTS69" s="900"/>
      <c r="DTT69" s="318"/>
      <c r="DTU69" s="900"/>
      <c r="DTV69" s="900"/>
      <c r="DTW69" s="900"/>
      <c r="DTX69" s="900"/>
      <c r="DTY69" s="1171"/>
      <c r="DTZ69" s="910"/>
      <c r="DUA69" s="1191"/>
      <c r="DUB69" s="1189"/>
      <c r="DUC69" s="900"/>
      <c r="DUD69" s="318"/>
      <c r="DUE69" s="900"/>
      <c r="DUF69" s="900"/>
      <c r="DUG69" s="900"/>
      <c r="DUH69" s="900"/>
      <c r="DUI69" s="1171"/>
      <c r="DUJ69" s="910"/>
      <c r="DUK69" s="1191"/>
      <c r="DUL69" s="1189"/>
      <c r="DUM69" s="900"/>
      <c r="DUN69" s="318"/>
      <c r="DUO69" s="900"/>
      <c r="DUP69" s="900"/>
      <c r="DUQ69" s="900"/>
      <c r="DUR69" s="900"/>
      <c r="DUS69" s="1171"/>
      <c r="DUT69" s="910"/>
      <c r="DUU69" s="1191"/>
      <c r="DUV69" s="1189"/>
      <c r="DUW69" s="900"/>
      <c r="DUX69" s="318"/>
      <c r="DUY69" s="900"/>
      <c r="DUZ69" s="900"/>
      <c r="DVA69" s="900"/>
      <c r="DVB69" s="900"/>
      <c r="DVC69" s="1171"/>
      <c r="DVD69" s="910"/>
      <c r="DVE69" s="1191"/>
      <c r="DVF69" s="1189"/>
      <c r="DVG69" s="900"/>
      <c r="DVH69" s="318"/>
      <c r="DVI69" s="900"/>
      <c r="DVJ69" s="900"/>
      <c r="DVK69" s="900"/>
      <c r="DVL69" s="900"/>
      <c r="DVM69" s="1171"/>
      <c r="DVN69" s="910"/>
      <c r="DVO69" s="1191"/>
      <c r="DVP69" s="1189"/>
      <c r="DVQ69" s="900"/>
      <c r="DVR69" s="318"/>
      <c r="DVS69" s="900"/>
      <c r="DVT69" s="900"/>
      <c r="DVU69" s="900"/>
      <c r="DVV69" s="900"/>
      <c r="DVW69" s="1171"/>
      <c r="DVX69" s="910"/>
      <c r="DVY69" s="1191"/>
      <c r="DVZ69" s="1189"/>
      <c r="DWA69" s="900"/>
      <c r="DWB69" s="318"/>
      <c r="DWC69" s="900"/>
      <c r="DWD69" s="900"/>
      <c r="DWE69" s="900"/>
      <c r="DWF69" s="900"/>
      <c r="DWG69" s="1171"/>
      <c r="DWH69" s="910"/>
      <c r="DWI69" s="1191"/>
      <c r="DWJ69" s="1189"/>
      <c r="DWK69" s="900"/>
      <c r="DWL69" s="318"/>
      <c r="DWM69" s="900"/>
      <c r="DWN69" s="900"/>
      <c r="DWO69" s="900"/>
      <c r="DWP69" s="900"/>
      <c r="DWQ69" s="1171"/>
      <c r="DWR69" s="910"/>
      <c r="DWS69" s="1191"/>
      <c r="DWT69" s="1189"/>
      <c r="DWU69" s="900"/>
      <c r="DWV69" s="318"/>
      <c r="DWW69" s="900"/>
      <c r="DWX69" s="900"/>
      <c r="DWY69" s="900"/>
      <c r="DWZ69" s="900"/>
      <c r="DXA69" s="1171"/>
      <c r="DXB69" s="910"/>
      <c r="DXC69" s="1191"/>
      <c r="DXD69" s="1189"/>
      <c r="DXE69" s="900"/>
      <c r="DXF69" s="318"/>
      <c r="DXG69" s="900"/>
      <c r="DXH69" s="900"/>
      <c r="DXI69" s="900"/>
      <c r="DXJ69" s="900"/>
      <c r="DXK69" s="1171"/>
      <c r="DXL69" s="910"/>
      <c r="DXM69" s="1191"/>
      <c r="DXN69" s="1189"/>
      <c r="DXO69" s="900"/>
      <c r="DXP69" s="318"/>
      <c r="DXQ69" s="900"/>
      <c r="DXR69" s="900"/>
      <c r="DXS69" s="900"/>
      <c r="DXT69" s="900"/>
      <c r="DXU69" s="1171"/>
      <c r="DXV69" s="910"/>
      <c r="DXW69" s="1191"/>
      <c r="DXX69" s="1189"/>
      <c r="DXY69" s="900"/>
      <c r="DXZ69" s="318"/>
      <c r="DYA69" s="900"/>
      <c r="DYB69" s="900"/>
      <c r="DYC69" s="900"/>
      <c r="DYD69" s="900"/>
      <c r="DYE69" s="1171"/>
      <c r="DYF69" s="910"/>
      <c r="DYG69" s="1191"/>
      <c r="DYH69" s="1189"/>
      <c r="DYI69" s="900"/>
      <c r="DYJ69" s="318"/>
      <c r="DYK69" s="900"/>
      <c r="DYL69" s="900"/>
      <c r="DYM69" s="900"/>
      <c r="DYN69" s="900"/>
      <c r="DYO69" s="1171"/>
      <c r="DYP69" s="910"/>
      <c r="DYQ69" s="1191"/>
      <c r="DYR69" s="1189"/>
      <c r="DYS69" s="900"/>
      <c r="DYT69" s="318"/>
      <c r="DYU69" s="900"/>
      <c r="DYV69" s="900"/>
      <c r="DYW69" s="900"/>
      <c r="DYX69" s="900"/>
      <c r="DYY69" s="1171"/>
      <c r="DYZ69" s="910"/>
      <c r="DZA69" s="1191"/>
      <c r="DZB69" s="1189"/>
      <c r="DZC69" s="900"/>
      <c r="DZD69" s="318"/>
      <c r="DZE69" s="900"/>
      <c r="DZF69" s="900"/>
      <c r="DZG69" s="900"/>
      <c r="DZH69" s="900"/>
      <c r="DZI69" s="1171"/>
      <c r="DZJ69" s="910"/>
      <c r="DZK69" s="1191"/>
      <c r="DZL69" s="1189"/>
      <c r="DZM69" s="900"/>
      <c r="DZN69" s="318"/>
      <c r="DZO69" s="900"/>
      <c r="DZP69" s="900"/>
      <c r="DZQ69" s="900"/>
      <c r="DZR69" s="900"/>
      <c r="DZS69" s="1171"/>
      <c r="DZT69" s="910"/>
      <c r="DZU69" s="1191"/>
      <c r="DZV69" s="1189"/>
      <c r="DZW69" s="900"/>
      <c r="DZX69" s="318"/>
      <c r="DZY69" s="900"/>
      <c r="DZZ69" s="900"/>
      <c r="EAA69" s="900"/>
      <c r="EAB69" s="900"/>
      <c r="EAC69" s="1171"/>
      <c r="EAD69" s="910"/>
      <c r="EAE69" s="1191"/>
      <c r="EAF69" s="1189"/>
      <c r="EAG69" s="900"/>
      <c r="EAH69" s="318"/>
      <c r="EAI69" s="900"/>
      <c r="EAJ69" s="900"/>
      <c r="EAK69" s="900"/>
      <c r="EAL69" s="900"/>
      <c r="EAM69" s="1171"/>
      <c r="EAN69" s="910"/>
      <c r="EAO69" s="1191"/>
      <c r="EAP69" s="1189"/>
      <c r="EAQ69" s="900"/>
      <c r="EAR69" s="318"/>
      <c r="EAS69" s="900"/>
      <c r="EAT69" s="900"/>
      <c r="EAU69" s="900"/>
      <c r="EAV69" s="900"/>
      <c r="EAW69" s="1171"/>
      <c r="EAX69" s="910"/>
      <c r="EAY69" s="1191"/>
      <c r="EAZ69" s="1189"/>
      <c r="EBA69" s="900"/>
      <c r="EBB69" s="318"/>
      <c r="EBC69" s="900"/>
      <c r="EBD69" s="900"/>
      <c r="EBE69" s="900"/>
      <c r="EBF69" s="900"/>
      <c r="EBG69" s="1171"/>
      <c r="EBH69" s="910"/>
      <c r="EBI69" s="1191"/>
      <c r="EBJ69" s="1189"/>
      <c r="EBK69" s="900"/>
      <c r="EBL69" s="318"/>
      <c r="EBM69" s="900"/>
      <c r="EBN69" s="900"/>
      <c r="EBO69" s="900"/>
      <c r="EBP69" s="900"/>
      <c r="EBQ69" s="1171"/>
      <c r="EBR69" s="910"/>
      <c r="EBS69" s="1191"/>
      <c r="EBT69" s="1189"/>
      <c r="EBU69" s="900"/>
      <c r="EBV69" s="318"/>
      <c r="EBW69" s="900"/>
      <c r="EBX69" s="900"/>
      <c r="EBY69" s="900"/>
      <c r="EBZ69" s="900"/>
      <c r="ECA69" s="1171"/>
      <c r="ECB69" s="910"/>
      <c r="ECC69" s="1191"/>
      <c r="ECD69" s="1189"/>
      <c r="ECE69" s="900"/>
      <c r="ECF69" s="318"/>
      <c r="ECG69" s="900"/>
      <c r="ECH69" s="900"/>
      <c r="ECI69" s="900"/>
      <c r="ECJ69" s="900"/>
      <c r="ECK69" s="1171"/>
      <c r="ECL69" s="910"/>
      <c r="ECM69" s="1191"/>
      <c r="ECN69" s="1189"/>
      <c r="ECO69" s="900"/>
      <c r="ECP69" s="318"/>
      <c r="ECQ69" s="900"/>
      <c r="ECR69" s="900"/>
      <c r="ECS69" s="900"/>
      <c r="ECT69" s="900"/>
      <c r="ECU69" s="1171"/>
      <c r="ECV69" s="910"/>
      <c r="ECW69" s="1191"/>
      <c r="ECX69" s="1189"/>
      <c r="ECY69" s="900"/>
      <c r="ECZ69" s="318"/>
      <c r="EDA69" s="900"/>
      <c r="EDB69" s="900"/>
      <c r="EDC69" s="900"/>
      <c r="EDD69" s="900"/>
      <c r="EDE69" s="1171"/>
      <c r="EDF69" s="910"/>
      <c r="EDG69" s="1191"/>
      <c r="EDH69" s="1189"/>
      <c r="EDI69" s="900"/>
      <c r="EDJ69" s="318"/>
      <c r="EDK69" s="900"/>
      <c r="EDL69" s="900"/>
      <c r="EDM69" s="900"/>
      <c r="EDN69" s="900"/>
      <c r="EDO69" s="1171"/>
      <c r="EDP69" s="910"/>
      <c r="EDQ69" s="1191"/>
      <c r="EDR69" s="1189"/>
      <c r="EDS69" s="900"/>
      <c r="EDT69" s="318"/>
      <c r="EDU69" s="900"/>
      <c r="EDV69" s="900"/>
      <c r="EDW69" s="900"/>
      <c r="EDX69" s="900"/>
      <c r="EDY69" s="1171"/>
      <c r="EDZ69" s="910"/>
      <c r="EEA69" s="1191"/>
      <c r="EEB69" s="1189"/>
      <c r="EEC69" s="900"/>
      <c r="EED69" s="318"/>
      <c r="EEE69" s="900"/>
      <c r="EEF69" s="900"/>
      <c r="EEG69" s="900"/>
      <c r="EEH69" s="900"/>
      <c r="EEI69" s="1171"/>
      <c r="EEJ69" s="910"/>
      <c r="EEK69" s="1191"/>
      <c r="EEL69" s="1189"/>
      <c r="EEM69" s="900"/>
      <c r="EEN69" s="318"/>
      <c r="EEO69" s="900"/>
      <c r="EEP69" s="900"/>
      <c r="EEQ69" s="900"/>
      <c r="EER69" s="900"/>
      <c r="EES69" s="1171"/>
      <c r="EET69" s="910"/>
      <c r="EEU69" s="1191"/>
      <c r="EEV69" s="1189"/>
      <c r="EEW69" s="900"/>
      <c r="EEX69" s="318"/>
      <c r="EEY69" s="900"/>
      <c r="EEZ69" s="900"/>
      <c r="EFA69" s="900"/>
      <c r="EFB69" s="900"/>
      <c r="EFC69" s="1171"/>
      <c r="EFD69" s="910"/>
      <c r="EFE69" s="1191"/>
      <c r="EFF69" s="1189"/>
      <c r="EFG69" s="900"/>
      <c r="EFH69" s="318"/>
      <c r="EFI69" s="900"/>
      <c r="EFJ69" s="900"/>
      <c r="EFK69" s="900"/>
      <c r="EFL69" s="900"/>
      <c r="EFM69" s="1171"/>
      <c r="EFN69" s="910"/>
      <c r="EFO69" s="1191"/>
      <c r="EFP69" s="1189"/>
      <c r="EFQ69" s="900"/>
      <c r="EFR69" s="318"/>
      <c r="EFS69" s="900"/>
      <c r="EFT69" s="900"/>
      <c r="EFU69" s="900"/>
      <c r="EFV69" s="900"/>
      <c r="EFW69" s="1171"/>
      <c r="EFX69" s="910"/>
      <c r="EFY69" s="1191"/>
      <c r="EFZ69" s="1189"/>
      <c r="EGA69" s="900"/>
      <c r="EGB69" s="318"/>
      <c r="EGC69" s="900"/>
      <c r="EGD69" s="900"/>
      <c r="EGE69" s="900"/>
      <c r="EGF69" s="900"/>
      <c r="EGG69" s="1171"/>
      <c r="EGH69" s="910"/>
      <c r="EGI69" s="1191"/>
      <c r="EGJ69" s="1189"/>
      <c r="EGK69" s="900"/>
      <c r="EGL69" s="318"/>
      <c r="EGM69" s="900"/>
      <c r="EGN69" s="900"/>
      <c r="EGO69" s="900"/>
      <c r="EGP69" s="900"/>
      <c r="EGQ69" s="1171"/>
      <c r="EGR69" s="910"/>
      <c r="EGS69" s="1191"/>
      <c r="EGT69" s="1189"/>
      <c r="EGU69" s="900"/>
      <c r="EGV69" s="318"/>
      <c r="EGW69" s="900"/>
      <c r="EGX69" s="900"/>
      <c r="EGY69" s="900"/>
      <c r="EGZ69" s="900"/>
      <c r="EHA69" s="1171"/>
      <c r="EHB69" s="910"/>
      <c r="EHC69" s="1191"/>
      <c r="EHD69" s="1189"/>
      <c r="EHE69" s="900"/>
      <c r="EHF69" s="318"/>
      <c r="EHG69" s="900"/>
      <c r="EHH69" s="900"/>
      <c r="EHI69" s="900"/>
      <c r="EHJ69" s="900"/>
      <c r="EHK69" s="1171"/>
      <c r="EHL69" s="910"/>
      <c r="EHM69" s="1191"/>
      <c r="EHN69" s="1189"/>
      <c r="EHO69" s="900"/>
      <c r="EHP69" s="318"/>
      <c r="EHQ69" s="900"/>
      <c r="EHR69" s="900"/>
      <c r="EHS69" s="900"/>
      <c r="EHT69" s="900"/>
      <c r="EHU69" s="1171"/>
      <c r="EHV69" s="910"/>
      <c r="EHW69" s="1191"/>
      <c r="EHX69" s="1189"/>
      <c r="EHY69" s="900"/>
      <c r="EHZ69" s="318"/>
      <c r="EIA69" s="900"/>
      <c r="EIB69" s="900"/>
      <c r="EIC69" s="900"/>
      <c r="EID69" s="900"/>
      <c r="EIE69" s="1171"/>
      <c r="EIF69" s="910"/>
      <c r="EIG69" s="1191"/>
      <c r="EIH69" s="1189"/>
      <c r="EII69" s="900"/>
      <c r="EIJ69" s="318"/>
      <c r="EIK69" s="900"/>
      <c r="EIL69" s="900"/>
      <c r="EIM69" s="900"/>
      <c r="EIN69" s="900"/>
      <c r="EIO69" s="1171"/>
      <c r="EIP69" s="910"/>
      <c r="EIQ69" s="1191"/>
      <c r="EIR69" s="1189"/>
      <c r="EIS69" s="900"/>
      <c r="EIT69" s="318"/>
      <c r="EIU69" s="900"/>
      <c r="EIV69" s="900"/>
      <c r="EIW69" s="900"/>
      <c r="EIX69" s="900"/>
      <c r="EIY69" s="1171"/>
      <c r="EIZ69" s="910"/>
      <c r="EJA69" s="1191"/>
      <c r="EJB69" s="1189"/>
      <c r="EJC69" s="900"/>
      <c r="EJD69" s="318"/>
      <c r="EJE69" s="900"/>
      <c r="EJF69" s="900"/>
      <c r="EJG69" s="900"/>
      <c r="EJH69" s="900"/>
      <c r="EJI69" s="1171"/>
      <c r="EJJ69" s="910"/>
      <c r="EJK69" s="1191"/>
      <c r="EJL69" s="1189"/>
      <c r="EJM69" s="900"/>
      <c r="EJN69" s="318"/>
      <c r="EJO69" s="900"/>
      <c r="EJP69" s="900"/>
      <c r="EJQ69" s="900"/>
      <c r="EJR69" s="900"/>
      <c r="EJS69" s="1171"/>
      <c r="EJT69" s="910"/>
      <c r="EJU69" s="1191"/>
      <c r="EJV69" s="1189"/>
      <c r="EJW69" s="900"/>
      <c r="EJX69" s="318"/>
      <c r="EJY69" s="900"/>
      <c r="EJZ69" s="900"/>
      <c r="EKA69" s="900"/>
      <c r="EKB69" s="900"/>
      <c r="EKC69" s="1171"/>
      <c r="EKD69" s="910"/>
      <c r="EKE69" s="1191"/>
      <c r="EKF69" s="1189"/>
      <c r="EKG69" s="900"/>
      <c r="EKH69" s="318"/>
      <c r="EKI69" s="900"/>
      <c r="EKJ69" s="900"/>
      <c r="EKK69" s="900"/>
      <c r="EKL69" s="900"/>
      <c r="EKM69" s="1171"/>
      <c r="EKN69" s="910"/>
      <c r="EKO69" s="1191"/>
      <c r="EKP69" s="1189"/>
      <c r="EKQ69" s="900"/>
      <c r="EKR69" s="318"/>
      <c r="EKS69" s="900"/>
      <c r="EKT69" s="900"/>
      <c r="EKU69" s="900"/>
      <c r="EKV69" s="900"/>
      <c r="EKW69" s="1171"/>
      <c r="EKX69" s="910"/>
      <c r="EKY69" s="1191"/>
      <c r="EKZ69" s="1189"/>
      <c r="ELA69" s="900"/>
      <c r="ELB69" s="318"/>
      <c r="ELC69" s="900"/>
      <c r="ELD69" s="900"/>
      <c r="ELE69" s="900"/>
      <c r="ELF69" s="900"/>
      <c r="ELG69" s="1171"/>
      <c r="ELH69" s="910"/>
      <c r="ELI69" s="1191"/>
      <c r="ELJ69" s="1189"/>
      <c r="ELK69" s="900"/>
      <c r="ELL69" s="318"/>
      <c r="ELM69" s="900"/>
      <c r="ELN69" s="900"/>
      <c r="ELO69" s="900"/>
      <c r="ELP69" s="900"/>
      <c r="ELQ69" s="1171"/>
      <c r="ELR69" s="910"/>
      <c r="ELS69" s="1191"/>
      <c r="ELT69" s="1189"/>
      <c r="ELU69" s="900"/>
      <c r="ELV69" s="318"/>
      <c r="ELW69" s="900"/>
      <c r="ELX69" s="900"/>
      <c r="ELY69" s="900"/>
      <c r="ELZ69" s="900"/>
      <c r="EMA69" s="1171"/>
      <c r="EMB69" s="910"/>
      <c r="EMC69" s="1191"/>
      <c r="EMD69" s="1189"/>
      <c r="EME69" s="900"/>
      <c r="EMF69" s="318"/>
      <c r="EMG69" s="900"/>
      <c r="EMH69" s="900"/>
      <c r="EMI69" s="900"/>
      <c r="EMJ69" s="900"/>
      <c r="EMK69" s="1171"/>
      <c r="EML69" s="910"/>
      <c r="EMM69" s="1191"/>
      <c r="EMN69" s="1189"/>
      <c r="EMO69" s="900"/>
      <c r="EMP69" s="318"/>
      <c r="EMQ69" s="900"/>
      <c r="EMR69" s="900"/>
      <c r="EMS69" s="900"/>
      <c r="EMT69" s="900"/>
      <c r="EMU69" s="1171"/>
      <c r="EMV69" s="910"/>
      <c r="EMW69" s="1191"/>
      <c r="EMX69" s="1189"/>
      <c r="EMY69" s="900"/>
      <c r="EMZ69" s="318"/>
      <c r="ENA69" s="900"/>
      <c r="ENB69" s="900"/>
      <c r="ENC69" s="900"/>
      <c r="END69" s="900"/>
      <c r="ENE69" s="1171"/>
      <c r="ENF69" s="910"/>
      <c r="ENG69" s="1191"/>
      <c r="ENH69" s="1189"/>
      <c r="ENI69" s="900"/>
      <c r="ENJ69" s="318"/>
      <c r="ENK69" s="900"/>
      <c r="ENL69" s="900"/>
      <c r="ENM69" s="900"/>
      <c r="ENN69" s="900"/>
      <c r="ENO69" s="1171"/>
      <c r="ENP69" s="910"/>
      <c r="ENQ69" s="1191"/>
      <c r="ENR69" s="1189"/>
      <c r="ENS69" s="900"/>
      <c r="ENT69" s="318"/>
      <c r="ENU69" s="900"/>
      <c r="ENV69" s="900"/>
      <c r="ENW69" s="900"/>
      <c r="ENX69" s="900"/>
      <c r="ENY69" s="1171"/>
      <c r="ENZ69" s="910"/>
      <c r="EOA69" s="1191"/>
      <c r="EOB69" s="1189"/>
      <c r="EOC69" s="900"/>
      <c r="EOD69" s="318"/>
      <c r="EOE69" s="900"/>
      <c r="EOF69" s="900"/>
      <c r="EOG69" s="900"/>
      <c r="EOH69" s="900"/>
      <c r="EOI69" s="1171"/>
      <c r="EOJ69" s="910"/>
      <c r="EOK69" s="1191"/>
      <c r="EOL69" s="1189"/>
      <c r="EOM69" s="900"/>
      <c r="EON69" s="318"/>
      <c r="EOO69" s="900"/>
      <c r="EOP69" s="900"/>
      <c r="EOQ69" s="900"/>
      <c r="EOR69" s="900"/>
      <c r="EOS69" s="1171"/>
      <c r="EOT69" s="910"/>
      <c r="EOU69" s="1191"/>
      <c r="EOV69" s="1189"/>
      <c r="EOW69" s="900"/>
      <c r="EOX69" s="318"/>
      <c r="EOY69" s="900"/>
      <c r="EOZ69" s="900"/>
      <c r="EPA69" s="900"/>
      <c r="EPB69" s="900"/>
      <c r="EPC69" s="1171"/>
      <c r="EPD69" s="910"/>
      <c r="EPE69" s="1191"/>
      <c r="EPF69" s="1189"/>
      <c r="EPG69" s="900"/>
      <c r="EPH69" s="318"/>
      <c r="EPI69" s="900"/>
      <c r="EPJ69" s="900"/>
      <c r="EPK69" s="900"/>
      <c r="EPL69" s="900"/>
      <c r="EPM69" s="1171"/>
      <c r="EPN69" s="910"/>
      <c r="EPO69" s="1191"/>
      <c r="EPP69" s="1189"/>
      <c r="EPQ69" s="900"/>
      <c r="EPR69" s="318"/>
      <c r="EPS69" s="900"/>
      <c r="EPT69" s="900"/>
      <c r="EPU69" s="900"/>
      <c r="EPV69" s="900"/>
      <c r="EPW69" s="1171"/>
      <c r="EPX69" s="910"/>
      <c r="EPY69" s="1191"/>
      <c r="EPZ69" s="1189"/>
      <c r="EQA69" s="900"/>
      <c r="EQB69" s="318"/>
      <c r="EQC69" s="900"/>
      <c r="EQD69" s="900"/>
      <c r="EQE69" s="900"/>
      <c r="EQF69" s="900"/>
      <c r="EQG69" s="1171"/>
      <c r="EQH69" s="910"/>
      <c r="EQI69" s="1191"/>
      <c r="EQJ69" s="1189"/>
      <c r="EQK69" s="900"/>
      <c r="EQL69" s="318"/>
      <c r="EQM69" s="900"/>
      <c r="EQN69" s="900"/>
      <c r="EQO69" s="900"/>
      <c r="EQP69" s="900"/>
      <c r="EQQ69" s="1171"/>
      <c r="EQR69" s="910"/>
      <c r="EQS69" s="1191"/>
      <c r="EQT69" s="1189"/>
      <c r="EQU69" s="900"/>
      <c r="EQV69" s="318"/>
      <c r="EQW69" s="900"/>
      <c r="EQX69" s="900"/>
      <c r="EQY69" s="900"/>
      <c r="EQZ69" s="900"/>
      <c r="ERA69" s="1171"/>
      <c r="ERB69" s="910"/>
      <c r="ERC69" s="1191"/>
      <c r="ERD69" s="1189"/>
      <c r="ERE69" s="900"/>
      <c r="ERF69" s="318"/>
      <c r="ERG69" s="900"/>
      <c r="ERH69" s="900"/>
      <c r="ERI69" s="900"/>
      <c r="ERJ69" s="900"/>
      <c r="ERK69" s="1171"/>
      <c r="ERL69" s="910"/>
      <c r="ERM69" s="1191"/>
      <c r="ERN69" s="1189"/>
      <c r="ERO69" s="900"/>
      <c r="ERP69" s="318"/>
      <c r="ERQ69" s="900"/>
      <c r="ERR69" s="900"/>
      <c r="ERS69" s="900"/>
      <c r="ERT69" s="900"/>
      <c r="ERU69" s="1171"/>
      <c r="ERV69" s="910"/>
      <c r="ERW69" s="1191"/>
      <c r="ERX69" s="1189"/>
      <c r="ERY69" s="900"/>
      <c r="ERZ69" s="318"/>
      <c r="ESA69" s="900"/>
      <c r="ESB69" s="900"/>
      <c r="ESC69" s="900"/>
      <c r="ESD69" s="900"/>
      <c r="ESE69" s="1171"/>
      <c r="ESF69" s="910"/>
      <c r="ESG69" s="1191"/>
      <c r="ESH69" s="1189"/>
      <c r="ESI69" s="900"/>
      <c r="ESJ69" s="318"/>
      <c r="ESK69" s="900"/>
      <c r="ESL69" s="900"/>
      <c r="ESM69" s="900"/>
      <c r="ESN69" s="900"/>
      <c r="ESO69" s="1171"/>
      <c r="ESP69" s="910"/>
      <c r="ESQ69" s="1191"/>
      <c r="ESR69" s="1189"/>
      <c r="ESS69" s="900"/>
      <c r="EST69" s="318"/>
      <c r="ESU69" s="900"/>
      <c r="ESV69" s="900"/>
      <c r="ESW69" s="900"/>
      <c r="ESX69" s="900"/>
      <c r="ESY69" s="1171"/>
      <c r="ESZ69" s="910"/>
      <c r="ETA69" s="1191"/>
      <c r="ETB69" s="1189"/>
      <c r="ETC69" s="900"/>
      <c r="ETD69" s="318"/>
      <c r="ETE69" s="900"/>
      <c r="ETF69" s="900"/>
      <c r="ETG69" s="900"/>
      <c r="ETH69" s="900"/>
      <c r="ETI69" s="1171"/>
      <c r="ETJ69" s="910"/>
      <c r="ETK69" s="1191"/>
      <c r="ETL69" s="1189"/>
      <c r="ETM69" s="900"/>
      <c r="ETN69" s="318"/>
      <c r="ETO69" s="900"/>
      <c r="ETP69" s="900"/>
      <c r="ETQ69" s="900"/>
      <c r="ETR69" s="900"/>
      <c r="ETS69" s="1171"/>
      <c r="ETT69" s="910"/>
      <c r="ETU69" s="1191"/>
      <c r="ETV69" s="1189"/>
      <c r="ETW69" s="900"/>
      <c r="ETX69" s="318"/>
      <c r="ETY69" s="900"/>
      <c r="ETZ69" s="900"/>
      <c r="EUA69" s="900"/>
      <c r="EUB69" s="900"/>
      <c r="EUC69" s="1171"/>
      <c r="EUD69" s="910"/>
      <c r="EUE69" s="1191"/>
      <c r="EUF69" s="1189"/>
      <c r="EUG69" s="900"/>
      <c r="EUH69" s="318"/>
      <c r="EUI69" s="900"/>
      <c r="EUJ69" s="900"/>
      <c r="EUK69" s="900"/>
      <c r="EUL69" s="900"/>
      <c r="EUM69" s="1171"/>
      <c r="EUN69" s="910"/>
      <c r="EUO69" s="1191"/>
      <c r="EUP69" s="1189"/>
      <c r="EUQ69" s="900"/>
      <c r="EUR69" s="318"/>
      <c r="EUS69" s="900"/>
      <c r="EUT69" s="900"/>
      <c r="EUU69" s="900"/>
      <c r="EUV69" s="900"/>
      <c r="EUW69" s="1171"/>
      <c r="EUX69" s="910"/>
      <c r="EUY69" s="1191"/>
      <c r="EUZ69" s="1189"/>
      <c r="EVA69" s="900"/>
      <c r="EVB69" s="318"/>
      <c r="EVC69" s="900"/>
      <c r="EVD69" s="900"/>
      <c r="EVE69" s="900"/>
      <c r="EVF69" s="900"/>
      <c r="EVG69" s="1171"/>
      <c r="EVH69" s="910"/>
      <c r="EVI69" s="1191"/>
      <c r="EVJ69" s="1189"/>
      <c r="EVK69" s="900"/>
      <c r="EVL69" s="318"/>
      <c r="EVM69" s="900"/>
      <c r="EVN69" s="900"/>
      <c r="EVO69" s="900"/>
      <c r="EVP69" s="900"/>
      <c r="EVQ69" s="1171"/>
      <c r="EVR69" s="910"/>
      <c r="EVS69" s="1191"/>
      <c r="EVT69" s="1189"/>
      <c r="EVU69" s="900"/>
      <c r="EVV69" s="318"/>
      <c r="EVW69" s="900"/>
      <c r="EVX69" s="900"/>
      <c r="EVY69" s="900"/>
      <c r="EVZ69" s="900"/>
      <c r="EWA69" s="1171"/>
      <c r="EWB69" s="910"/>
      <c r="EWC69" s="1191"/>
      <c r="EWD69" s="1189"/>
      <c r="EWE69" s="900"/>
      <c r="EWF69" s="318"/>
      <c r="EWG69" s="900"/>
      <c r="EWH69" s="900"/>
      <c r="EWI69" s="900"/>
      <c r="EWJ69" s="900"/>
      <c r="EWK69" s="1171"/>
      <c r="EWL69" s="910"/>
      <c r="EWM69" s="1191"/>
      <c r="EWN69" s="1189"/>
      <c r="EWO69" s="900"/>
      <c r="EWP69" s="318"/>
      <c r="EWQ69" s="900"/>
      <c r="EWR69" s="900"/>
      <c r="EWS69" s="900"/>
      <c r="EWT69" s="900"/>
      <c r="EWU69" s="1171"/>
      <c r="EWV69" s="910"/>
      <c r="EWW69" s="1191"/>
      <c r="EWX69" s="1189"/>
      <c r="EWY69" s="900"/>
      <c r="EWZ69" s="318"/>
      <c r="EXA69" s="900"/>
      <c r="EXB69" s="900"/>
      <c r="EXC69" s="900"/>
      <c r="EXD69" s="900"/>
      <c r="EXE69" s="1171"/>
      <c r="EXF69" s="910"/>
      <c r="EXG69" s="1191"/>
      <c r="EXH69" s="1189"/>
      <c r="EXI69" s="900"/>
      <c r="EXJ69" s="318"/>
      <c r="EXK69" s="900"/>
      <c r="EXL69" s="900"/>
      <c r="EXM69" s="900"/>
      <c r="EXN69" s="900"/>
      <c r="EXO69" s="1171"/>
      <c r="EXP69" s="910"/>
      <c r="EXQ69" s="1191"/>
      <c r="EXR69" s="1189"/>
      <c r="EXS69" s="900"/>
      <c r="EXT69" s="318"/>
      <c r="EXU69" s="900"/>
      <c r="EXV69" s="900"/>
      <c r="EXW69" s="900"/>
      <c r="EXX69" s="900"/>
      <c r="EXY69" s="1171"/>
      <c r="EXZ69" s="910"/>
      <c r="EYA69" s="1191"/>
      <c r="EYB69" s="1189"/>
      <c r="EYC69" s="900"/>
      <c r="EYD69" s="318"/>
      <c r="EYE69" s="900"/>
      <c r="EYF69" s="900"/>
      <c r="EYG69" s="900"/>
      <c r="EYH69" s="900"/>
      <c r="EYI69" s="1171"/>
      <c r="EYJ69" s="910"/>
      <c r="EYK69" s="1191"/>
      <c r="EYL69" s="1189"/>
      <c r="EYM69" s="900"/>
      <c r="EYN69" s="318"/>
      <c r="EYO69" s="900"/>
      <c r="EYP69" s="900"/>
      <c r="EYQ69" s="900"/>
      <c r="EYR69" s="900"/>
      <c r="EYS69" s="1171"/>
      <c r="EYT69" s="910"/>
      <c r="EYU69" s="1191"/>
      <c r="EYV69" s="1189"/>
      <c r="EYW69" s="900"/>
      <c r="EYX69" s="318"/>
      <c r="EYY69" s="900"/>
      <c r="EYZ69" s="900"/>
      <c r="EZA69" s="900"/>
      <c r="EZB69" s="900"/>
      <c r="EZC69" s="1171"/>
      <c r="EZD69" s="910"/>
      <c r="EZE69" s="1191"/>
      <c r="EZF69" s="1189"/>
      <c r="EZG69" s="900"/>
      <c r="EZH69" s="318"/>
      <c r="EZI69" s="900"/>
      <c r="EZJ69" s="900"/>
      <c r="EZK69" s="900"/>
      <c r="EZL69" s="900"/>
      <c r="EZM69" s="1171"/>
      <c r="EZN69" s="910"/>
      <c r="EZO69" s="1191"/>
      <c r="EZP69" s="1189"/>
      <c r="EZQ69" s="900"/>
      <c r="EZR69" s="318"/>
      <c r="EZS69" s="900"/>
      <c r="EZT69" s="900"/>
      <c r="EZU69" s="900"/>
      <c r="EZV69" s="900"/>
      <c r="EZW69" s="1171"/>
      <c r="EZX69" s="910"/>
      <c r="EZY69" s="1191"/>
      <c r="EZZ69" s="1189"/>
      <c r="FAA69" s="900"/>
      <c r="FAB69" s="318"/>
      <c r="FAC69" s="900"/>
      <c r="FAD69" s="900"/>
      <c r="FAE69" s="900"/>
      <c r="FAF69" s="900"/>
      <c r="FAG69" s="1171"/>
      <c r="FAH69" s="910"/>
      <c r="FAI69" s="1191"/>
      <c r="FAJ69" s="1189"/>
      <c r="FAK69" s="900"/>
      <c r="FAL69" s="318"/>
      <c r="FAM69" s="900"/>
      <c r="FAN69" s="900"/>
      <c r="FAO69" s="900"/>
      <c r="FAP69" s="900"/>
      <c r="FAQ69" s="1171"/>
      <c r="FAR69" s="910"/>
      <c r="FAS69" s="1191"/>
      <c r="FAT69" s="1189"/>
      <c r="FAU69" s="900"/>
      <c r="FAV69" s="318"/>
      <c r="FAW69" s="900"/>
      <c r="FAX69" s="900"/>
      <c r="FAY69" s="900"/>
      <c r="FAZ69" s="900"/>
      <c r="FBA69" s="1171"/>
      <c r="FBB69" s="910"/>
      <c r="FBC69" s="1191"/>
      <c r="FBD69" s="1189"/>
      <c r="FBE69" s="900"/>
      <c r="FBF69" s="318"/>
      <c r="FBG69" s="900"/>
      <c r="FBH69" s="900"/>
      <c r="FBI69" s="900"/>
      <c r="FBJ69" s="900"/>
      <c r="FBK69" s="1171"/>
      <c r="FBL69" s="910"/>
      <c r="FBM69" s="1191"/>
      <c r="FBN69" s="1189"/>
      <c r="FBO69" s="900"/>
      <c r="FBP69" s="318"/>
      <c r="FBQ69" s="900"/>
      <c r="FBR69" s="900"/>
      <c r="FBS69" s="900"/>
      <c r="FBT69" s="900"/>
      <c r="FBU69" s="1171"/>
      <c r="FBV69" s="910"/>
      <c r="FBW69" s="1191"/>
      <c r="FBX69" s="1189"/>
      <c r="FBY69" s="900"/>
      <c r="FBZ69" s="318"/>
      <c r="FCA69" s="900"/>
      <c r="FCB69" s="900"/>
      <c r="FCC69" s="900"/>
      <c r="FCD69" s="900"/>
      <c r="FCE69" s="1171"/>
      <c r="FCF69" s="910"/>
      <c r="FCG69" s="1191"/>
      <c r="FCH69" s="1189"/>
      <c r="FCI69" s="900"/>
      <c r="FCJ69" s="318"/>
      <c r="FCK69" s="900"/>
      <c r="FCL69" s="900"/>
      <c r="FCM69" s="900"/>
      <c r="FCN69" s="900"/>
      <c r="FCO69" s="1171"/>
      <c r="FCP69" s="910"/>
      <c r="FCQ69" s="1191"/>
      <c r="FCR69" s="1189"/>
      <c r="FCS69" s="900"/>
      <c r="FCT69" s="318"/>
      <c r="FCU69" s="900"/>
      <c r="FCV69" s="900"/>
      <c r="FCW69" s="900"/>
      <c r="FCX69" s="900"/>
      <c r="FCY69" s="1171"/>
      <c r="FCZ69" s="910"/>
      <c r="FDA69" s="1191"/>
      <c r="FDB69" s="1189"/>
      <c r="FDC69" s="900"/>
      <c r="FDD69" s="318"/>
      <c r="FDE69" s="900"/>
      <c r="FDF69" s="900"/>
      <c r="FDG69" s="900"/>
      <c r="FDH69" s="900"/>
      <c r="FDI69" s="1171"/>
      <c r="FDJ69" s="910"/>
      <c r="FDK69" s="1191"/>
      <c r="FDL69" s="1189"/>
      <c r="FDM69" s="900"/>
      <c r="FDN69" s="318"/>
      <c r="FDO69" s="900"/>
      <c r="FDP69" s="900"/>
      <c r="FDQ69" s="900"/>
      <c r="FDR69" s="900"/>
      <c r="FDS69" s="1171"/>
      <c r="FDT69" s="910"/>
      <c r="FDU69" s="1191"/>
      <c r="FDV69" s="1189"/>
      <c r="FDW69" s="900"/>
      <c r="FDX69" s="318"/>
      <c r="FDY69" s="900"/>
      <c r="FDZ69" s="900"/>
      <c r="FEA69" s="900"/>
      <c r="FEB69" s="900"/>
      <c r="FEC69" s="1171"/>
      <c r="FED69" s="910"/>
      <c r="FEE69" s="1191"/>
      <c r="FEF69" s="1189"/>
      <c r="FEG69" s="900"/>
      <c r="FEH69" s="318"/>
      <c r="FEI69" s="900"/>
      <c r="FEJ69" s="900"/>
      <c r="FEK69" s="900"/>
      <c r="FEL69" s="900"/>
      <c r="FEM69" s="1171"/>
      <c r="FEN69" s="910"/>
      <c r="FEO69" s="1191"/>
      <c r="FEP69" s="1189"/>
      <c r="FEQ69" s="900"/>
      <c r="FER69" s="318"/>
      <c r="FES69" s="900"/>
      <c r="FET69" s="900"/>
      <c r="FEU69" s="900"/>
      <c r="FEV69" s="900"/>
      <c r="FEW69" s="1171"/>
      <c r="FEX69" s="910"/>
      <c r="FEY69" s="1191"/>
      <c r="FEZ69" s="1189"/>
      <c r="FFA69" s="900"/>
      <c r="FFB69" s="318"/>
      <c r="FFC69" s="900"/>
      <c r="FFD69" s="900"/>
      <c r="FFE69" s="900"/>
      <c r="FFF69" s="900"/>
      <c r="FFG69" s="1171"/>
      <c r="FFH69" s="910"/>
      <c r="FFI69" s="1191"/>
      <c r="FFJ69" s="1189"/>
      <c r="FFK69" s="900"/>
      <c r="FFL69" s="318"/>
      <c r="FFM69" s="900"/>
      <c r="FFN69" s="900"/>
      <c r="FFO69" s="900"/>
      <c r="FFP69" s="900"/>
      <c r="FFQ69" s="1171"/>
      <c r="FFR69" s="910"/>
      <c r="FFS69" s="1191"/>
      <c r="FFT69" s="1189"/>
      <c r="FFU69" s="900"/>
      <c r="FFV69" s="318"/>
      <c r="FFW69" s="900"/>
      <c r="FFX69" s="900"/>
      <c r="FFY69" s="900"/>
      <c r="FFZ69" s="900"/>
      <c r="FGA69" s="1171"/>
      <c r="FGB69" s="910"/>
      <c r="FGC69" s="1191"/>
      <c r="FGD69" s="1189"/>
      <c r="FGE69" s="900"/>
      <c r="FGF69" s="318"/>
      <c r="FGG69" s="900"/>
      <c r="FGH69" s="900"/>
      <c r="FGI69" s="900"/>
      <c r="FGJ69" s="900"/>
      <c r="FGK69" s="1171"/>
      <c r="FGL69" s="910"/>
      <c r="FGM69" s="1191"/>
      <c r="FGN69" s="1189"/>
      <c r="FGO69" s="900"/>
      <c r="FGP69" s="318"/>
      <c r="FGQ69" s="900"/>
      <c r="FGR69" s="900"/>
      <c r="FGS69" s="900"/>
      <c r="FGT69" s="900"/>
      <c r="FGU69" s="1171"/>
      <c r="FGV69" s="910"/>
      <c r="FGW69" s="1191"/>
      <c r="FGX69" s="1189"/>
      <c r="FGY69" s="900"/>
      <c r="FGZ69" s="318"/>
      <c r="FHA69" s="900"/>
      <c r="FHB69" s="900"/>
      <c r="FHC69" s="900"/>
      <c r="FHD69" s="900"/>
      <c r="FHE69" s="1171"/>
      <c r="FHF69" s="910"/>
      <c r="FHG69" s="1191"/>
      <c r="FHH69" s="1189"/>
      <c r="FHI69" s="900"/>
      <c r="FHJ69" s="318"/>
      <c r="FHK69" s="900"/>
      <c r="FHL69" s="900"/>
      <c r="FHM69" s="900"/>
      <c r="FHN69" s="900"/>
      <c r="FHO69" s="1171"/>
      <c r="FHP69" s="910"/>
      <c r="FHQ69" s="1191"/>
      <c r="FHR69" s="1189"/>
      <c r="FHS69" s="900"/>
      <c r="FHT69" s="318"/>
      <c r="FHU69" s="900"/>
      <c r="FHV69" s="900"/>
      <c r="FHW69" s="900"/>
      <c r="FHX69" s="900"/>
      <c r="FHY69" s="1171"/>
      <c r="FHZ69" s="910"/>
      <c r="FIA69" s="1191"/>
      <c r="FIB69" s="1189"/>
      <c r="FIC69" s="900"/>
      <c r="FID69" s="318"/>
      <c r="FIE69" s="900"/>
      <c r="FIF69" s="900"/>
      <c r="FIG69" s="900"/>
      <c r="FIH69" s="900"/>
      <c r="FII69" s="1171"/>
      <c r="FIJ69" s="910"/>
      <c r="FIK69" s="1191"/>
      <c r="FIL69" s="1189"/>
      <c r="FIM69" s="900"/>
      <c r="FIN69" s="318"/>
      <c r="FIO69" s="900"/>
      <c r="FIP69" s="900"/>
      <c r="FIQ69" s="900"/>
      <c r="FIR69" s="900"/>
      <c r="FIS69" s="1171"/>
      <c r="FIT69" s="910"/>
      <c r="FIU69" s="1191"/>
      <c r="FIV69" s="1189"/>
      <c r="FIW69" s="900"/>
      <c r="FIX69" s="318"/>
      <c r="FIY69" s="900"/>
      <c r="FIZ69" s="900"/>
      <c r="FJA69" s="900"/>
      <c r="FJB69" s="900"/>
      <c r="FJC69" s="1171"/>
      <c r="FJD69" s="910"/>
      <c r="FJE69" s="1191"/>
      <c r="FJF69" s="1189"/>
      <c r="FJG69" s="900"/>
      <c r="FJH69" s="318"/>
      <c r="FJI69" s="900"/>
      <c r="FJJ69" s="900"/>
      <c r="FJK69" s="900"/>
      <c r="FJL69" s="900"/>
      <c r="FJM69" s="1171"/>
      <c r="FJN69" s="910"/>
      <c r="FJO69" s="1191"/>
      <c r="FJP69" s="1189"/>
      <c r="FJQ69" s="900"/>
      <c r="FJR69" s="318"/>
      <c r="FJS69" s="900"/>
      <c r="FJT69" s="900"/>
      <c r="FJU69" s="900"/>
      <c r="FJV69" s="900"/>
      <c r="FJW69" s="1171"/>
      <c r="FJX69" s="910"/>
      <c r="FJY69" s="1191"/>
      <c r="FJZ69" s="1189"/>
      <c r="FKA69" s="900"/>
      <c r="FKB69" s="318"/>
      <c r="FKC69" s="900"/>
      <c r="FKD69" s="900"/>
      <c r="FKE69" s="900"/>
      <c r="FKF69" s="900"/>
      <c r="FKG69" s="1171"/>
      <c r="FKH69" s="910"/>
      <c r="FKI69" s="1191"/>
      <c r="FKJ69" s="1189"/>
      <c r="FKK69" s="900"/>
      <c r="FKL69" s="318"/>
      <c r="FKM69" s="900"/>
      <c r="FKN69" s="900"/>
      <c r="FKO69" s="900"/>
      <c r="FKP69" s="900"/>
      <c r="FKQ69" s="1171"/>
      <c r="FKR69" s="910"/>
      <c r="FKS69" s="1191"/>
      <c r="FKT69" s="1189"/>
      <c r="FKU69" s="900"/>
      <c r="FKV69" s="318"/>
      <c r="FKW69" s="900"/>
      <c r="FKX69" s="900"/>
      <c r="FKY69" s="900"/>
      <c r="FKZ69" s="900"/>
      <c r="FLA69" s="1171"/>
      <c r="FLB69" s="910"/>
      <c r="FLC69" s="1191"/>
      <c r="FLD69" s="1189"/>
      <c r="FLE69" s="900"/>
      <c r="FLF69" s="318"/>
      <c r="FLG69" s="900"/>
      <c r="FLH69" s="900"/>
      <c r="FLI69" s="900"/>
      <c r="FLJ69" s="900"/>
      <c r="FLK69" s="1171"/>
      <c r="FLL69" s="910"/>
      <c r="FLM69" s="1191"/>
      <c r="FLN69" s="1189"/>
      <c r="FLO69" s="900"/>
      <c r="FLP69" s="318"/>
      <c r="FLQ69" s="900"/>
      <c r="FLR69" s="900"/>
      <c r="FLS69" s="900"/>
      <c r="FLT69" s="900"/>
      <c r="FLU69" s="1171"/>
      <c r="FLV69" s="910"/>
      <c r="FLW69" s="1191"/>
      <c r="FLX69" s="1189"/>
      <c r="FLY69" s="900"/>
      <c r="FLZ69" s="318"/>
      <c r="FMA69" s="900"/>
      <c r="FMB69" s="900"/>
      <c r="FMC69" s="900"/>
      <c r="FMD69" s="900"/>
      <c r="FME69" s="1171"/>
      <c r="FMF69" s="910"/>
      <c r="FMG69" s="1191"/>
      <c r="FMH69" s="1189"/>
      <c r="FMI69" s="900"/>
      <c r="FMJ69" s="318"/>
      <c r="FMK69" s="900"/>
      <c r="FML69" s="900"/>
      <c r="FMM69" s="900"/>
      <c r="FMN69" s="900"/>
      <c r="FMO69" s="1171"/>
      <c r="FMP69" s="910"/>
      <c r="FMQ69" s="1191"/>
      <c r="FMR69" s="1189"/>
      <c r="FMS69" s="900"/>
      <c r="FMT69" s="318"/>
      <c r="FMU69" s="900"/>
      <c r="FMV69" s="900"/>
      <c r="FMW69" s="900"/>
      <c r="FMX69" s="900"/>
      <c r="FMY69" s="1171"/>
      <c r="FMZ69" s="910"/>
      <c r="FNA69" s="1191"/>
      <c r="FNB69" s="1189"/>
      <c r="FNC69" s="900"/>
      <c r="FND69" s="318"/>
      <c r="FNE69" s="900"/>
      <c r="FNF69" s="900"/>
      <c r="FNG69" s="900"/>
      <c r="FNH69" s="900"/>
      <c r="FNI69" s="1171"/>
      <c r="FNJ69" s="910"/>
      <c r="FNK69" s="1191"/>
      <c r="FNL69" s="1189"/>
      <c r="FNM69" s="900"/>
      <c r="FNN69" s="318"/>
      <c r="FNO69" s="900"/>
      <c r="FNP69" s="900"/>
      <c r="FNQ69" s="900"/>
      <c r="FNR69" s="900"/>
      <c r="FNS69" s="1171"/>
      <c r="FNT69" s="910"/>
      <c r="FNU69" s="1191"/>
      <c r="FNV69" s="1189"/>
      <c r="FNW69" s="900"/>
      <c r="FNX69" s="318"/>
      <c r="FNY69" s="900"/>
      <c r="FNZ69" s="900"/>
      <c r="FOA69" s="900"/>
      <c r="FOB69" s="900"/>
      <c r="FOC69" s="1171"/>
      <c r="FOD69" s="910"/>
      <c r="FOE69" s="1191"/>
      <c r="FOF69" s="1189"/>
      <c r="FOG69" s="900"/>
      <c r="FOH69" s="318"/>
      <c r="FOI69" s="900"/>
      <c r="FOJ69" s="900"/>
      <c r="FOK69" s="900"/>
      <c r="FOL69" s="900"/>
      <c r="FOM69" s="1171"/>
      <c r="FON69" s="910"/>
      <c r="FOO69" s="1191"/>
      <c r="FOP69" s="1189"/>
      <c r="FOQ69" s="900"/>
      <c r="FOR69" s="318"/>
      <c r="FOS69" s="900"/>
      <c r="FOT69" s="900"/>
      <c r="FOU69" s="900"/>
      <c r="FOV69" s="900"/>
      <c r="FOW69" s="1171"/>
      <c r="FOX69" s="910"/>
      <c r="FOY69" s="1191"/>
      <c r="FOZ69" s="1189"/>
      <c r="FPA69" s="900"/>
      <c r="FPB69" s="318"/>
      <c r="FPC69" s="900"/>
      <c r="FPD69" s="900"/>
      <c r="FPE69" s="900"/>
      <c r="FPF69" s="900"/>
      <c r="FPG69" s="1171"/>
      <c r="FPH69" s="910"/>
      <c r="FPI69" s="1191"/>
      <c r="FPJ69" s="1189"/>
      <c r="FPK69" s="900"/>
      <c r="FPL69" s="318"/>
      <c r="FPM69" s="900"/>
      <c r="FPN69" s="900"/>
      <c r="FPO69" s="900"/>
      <c r="FPP69" s="900"/>
      <c r="FPQ69" s="1171"/>
      <c r="FPR69" s="910"/>
      <c r="FPS69" s="1191"/>
      <c r="FPT69" s="1189"/>
      <c r="FPU69" s="900"/>
      <c r="FPV69" s="318"/>
      <c r="FPW69" s="900"/>
      <c r="FPX69" s="900"/>
      <c r="FPY69" s="900"/>
      <c r="FPZ69" s="900"/>
      <c r="FQA69" s="1171"/>
      <c r="FQB69" s="910"/>
      <c r="FQC69" s="1191"/>
      <c r="FQD69" s="1189"/>
      <c r="FQE69" s="900"/>
      <c r="FQF69" s="318"/>
      <c r="FQG69" s="900"/>
      <c r="FQH69" s="900"/>
      <c r="FQI69" s="900"/>
      <c r="FQJ69" s="900"/>
      <c r="FQK69" s="1171"/>
      <c r="FQL69" s="910"/>
      <c r="FQM69" s="1191"/>
      <c r="FQN69" s="1189"/>
      <c r="FQO69" s="900"/>
      <c r="FQP69" s="318"/>
      <c r="FQQ69" s="900"/>
      <c r="FQR69" s="900"/>
      <c r="FQS69" s="900"/>
      <c r="FQT69" s="900"/>
      <c r="FQU69" s="1171"/>
      <c r="FQV69" s="910"/>
      <c r="FQW69" s="1191"/>
      <c r="FQX69" s="1189"/>
      <c r="FQY69" s="900"/>
      <c r="FQZ69" s="318"/>
      <c r="FRA69" s="900"/>
      <c r="FRB69" s="900"/>
      <c r="FRC69" s="900"/>
      <c r="FRD69" s="900"/>
      <c r="FRE69" s="1171"/>
      <c r="FRF69" s="910"/>
      <c r="FRG69" s="1191"/>
      <c r="FRH69" s="1189"/>
      <c r="FRI69" s="900"/>
      <c r="FRJ69" s="318"/>
      <c r="FRK69" s="900"/>
      <c r="FRL69" s="900"/>
      <c r="FRM69" s="900"/>
      <c r="FRN69" s="900"/>
      <c r="FRO69" s="1171"/>
      <c r="FRP69" s="910"/>
      <c r="FRQ69" s="1191"/>
      <c r="FRR69" s="1189"/>
      <c r="FRS69" s="900"/>
      <c r="FRT69" s="318"/>
      <c r="FRU69" s="900"/>
      <c r="FRV69" s="900"/>
      <c r="FRW69" s="900"/>
      <c r="FRX69" s="900"/>
      <c r="FRY69" s="1171"/>
      <c r="FRZ69" s="910"/>
      <c r="FSA69" s="1191"/>
      <c r="FSB69" s="1189"/>
      <c r="FSC69" s="900"/>
      <c r="FSD69" s="318"/>
      <c r="FSE69" s="900"/>
      <c r="FSF69" s="900"/>
      <c r="FSG69" s="900"/>
      <c r="FSH69" s="900"/>
      <c r="FSI69" s="1171"/>
      <c r="FSJ69" s="910"/>
      <c r="FSK69" s="1191"/>
      <c r="FSL69" s="1189"/>
      <c r="FSM69" s="900"/>
      <c r="FSN69" s="318"/>
      <c r="FSO69" s="900"/>
      <c r="FSP69" s="900"/>
      <c r="FSQ69" s="900"/>
      <c r="FSR69" s="900"/>
      <c r="FSS69" s="1171"/>
      <c r="FST69" s="910"/>
      <c r="FSU69" s="1191"/>
      <c r="FSV69" s="1189"/>
      <c r="FSW69" s="900"/>
      <c r="FSX69" s="318"/>
      <c r="FSY69" s="900"/>
      <c r="FSZ69" s="900"/>
      <c r="FTA69" s="900"/>
      <c r="FTB69" s="900"/>
      <c r="FTC69" s="1171"/>
      <c r="FTD69" s="910"/>
      <c r="FTE69" s="1191"/>
      <c r="FTF69" s="1189"/>
      <c r="FTG69" s="900"/>
      <c r="FTH69" s="318"/>
      <c r="FTI69" s="900"/>
      <c r="FTJ69" s="900"/>
      <c r="FTK69" s="900"/>
      <c r="FTL69" s="900"/>
      <c r="FTM69" s="1171"/>
      <c r="FTN69" s="910"/>
      <c r="FTO69" s="1191"/>
      <c r="FTP69" s="1189"/>
      <c r="FTQ69" s="900"/>
      <c r="FTR69" s="318"/>
      <c r="FTS69" s="900"/>
      <c r="FTT69" s="900"/>
      <c r="FTU69" s="900"/>
      <c r="FTV69" s="900"/>
      <c r="FTW69" s="1171"/>
      <c r="FTX69" s="910"/>
      <c r="FTY69" s="1191"/>
      <c r="FTZ69" s="1189"/>
      <c r="FUA69" s="900"/>
      <c r="FUB69" s="318"/>
      <c r="FUC69" s="900"/>
      <c r="FUD69" s="900"/>
      <c r="FUE69" s="900"/>
      <c r="FUF69" s="900"/>
      <c r="FUG69" s="1171"/>
      <c r="FUH69" s="910"/>
      <c r="FUI69" s="1191"/>
      <c r="FUJ69" s="1189"/>
      <c r="FUK69" s="900"/>
      <c r="FUL69" s="318"/>
      <c r="FUM69" s="900"/>
      <c r="FUN69" s="900"/>
      <c r="FUO69" s="900"/>
      <c r="FUP69" s="900"/>
      <c r="FUQ69" s="1171"/>
      <c r="FUR69" s="910"/>
      <c r="FUS69" s="1191"/>
      <c r="FUT69" s="1189"/>
      <c r="FUU69" s="900"/>
      <c r="FUV69" s="318"/>
      <c r="FUW69" s="900"/>
      <c r="FUX69" s="900"/>
      <c r="FUY69" s="900"/>
      <c r="FUZ69" s="900"/>
      <c r="FVA69" s="1171"/>
      <c r="FVB69" s="910"/>
      <c r="FVC69" s="1191"/>
      <c r="FVD69" s="1189"/>
      <c r="FVE69" s="900"/>
      <c r="FVF69" s="318"/>
      <c r="FVG69" s="900"/>
      <c r="FVH69" s="900"/>
      <c r="FVI69" s="900"/>
      <c r="FVJ69" s="900"/>
      <c r="FVK69" s="1171"/>
      <c r="FVL69" s="910"/>
      <c r="FVM69" s="1191"/>
      <c r="FVN69" s="1189"/>
      <c r="FVO69" s="900"/>
      <c r="FVP69" s="318"/>
      <c r="FVQ69" s="900"/>
      <c r="FVR69" s="900"/>
      <c r="FVS69" s="900"/>
      <c r="FVT69" s="900"/>
      <c r="FVU69" s="1171"/>
      <c r="FVV69" s="910"/>
      <c r="FVW69" s="1191"/>
      <c r="FVX69" s="1189"/>
      <c r="FVY69" s="900"/>
      <c r="FVZ69" s="318"/>
      <c r="FWA69" s="900"/>
      <c r="FWB69" s="900"/>
      <c r="FWC69" s="900"/>
      <c r="FWD69" s="900"/>
      <c r="FWE69" s="1171"/>
      <c r="FWF69" s="910"/>
      <c r="FWG69" s="1191"/>
      <c r="FWH69" s="1189"/>
      <c r="FWI69" s="900"/>
      <c r="FWJ69" s="318"/>
      <c r="FWK69" s="900"/>
      <c r="FWL69" s="900"/>
      <c r="FWM69" s="900"/>
      <c r="FWN69" s="900"/>
      <c r="FWO69" s="1171"/>
      <c r="FWP69" s="910"/>
      <c r="FWQ69" s="1191"/>
      <c r="FWR69" s="1189"/>
      <c r="FWS69" s="900"/>
      <c r="FWT69" s="318"/>
      <c r="FWU69" s="900"/>
      <c r="FWV69" s="900"/>
      <c r="FWW69" s="900"/>
      <c r="FWX69" s="900"/>
      <c r="FWY69" s="1171"/>
      <c r="FWZ69" s="910"/>
      <c r="FXA69" s="1191"/>
      <c r="FXB69" s="1189"/>
      <c r="FXC69" s="900"/>
      <c r="FXD69" s="318"/>
      <c r="FXE69" s="900"/>
      <c r="FXF69" s="900"/>
      <c r="FXG69" s="900"/>
      <c r="FXH69" s="900"/>
      <c r="FXI69" s="1171"/>
      <c r="FXJ69" s="910"/>
      <c r="FXK69" s="1191"/>
      <c r="FXL69" s="1189"/>
      <c r="FXM69" s="900"/>
      <c r="FXN69" s="318"/>
      <c r="FXO69" s="900"/>
      <c r="FXP69" s="900"/>
      <c r="FXQ69" s="900"/>
      <c r="FXR69" s="900"/>
      <c r="FXS69" s="1171"/>
      <c r="FXT69" s="910"/>
      <c r="FXU69" s="1191"/>
      <c r="FXV69" s="1189"/>
      <c r="FXW69" s="900"/>
      <c r="FXX69" s="318"/>
      <c r="FXY69" s="900"/>
      <c r="FXZ69" s="900"/>
      <c r="FYA69" s="900"/>
      <c r="FYB69" s="900"/>
      <c r="FYC69" s="1171"/>
      <c r="FYD69" s="910"/>
      <c r="FYE69" s="1191"/>
      <c r="FYF69" s="1189"/>
      <c r="FYG69" s="900"/>
      <c r="FYH69" s="318"/>
      <c r="FYI69" s="900"/>
      <c r="FYJ69" s="900"/>
      <c r="FYK69" s="900"/>
      <c r="FYL69" s="900"/>
      <c r="FYM69" s="1171"/>
      <c r="FYN69" s="910"/>
      <c r="FYO69" s="1191"/>
      <c r="FYP69" s="1189"/>
      <c r="FYQ69" s="900"/>
      <c r="FYR69" s="318"/>
      <c r="FYS69" s="900"/>
      <c r="FYT69" s="900"/>
      <c r="FYU69" s="900"/>
      <c r="FYV69" s="900"/>
      <c r="FYW69" s="1171"/>
      <c r="FYX69" s="910"/>
      <c r="FYY69" s="1191"/>
      <c r="FYZ69" s="1189"/>
      <c r="FZA69" s="900"/>
      <c r="FZB69" s="318"/>
      <c r="FZC69" s="900"/>
      <c r="FZD69" s="900"/>
      <c r="FZE69" s="900"/>
      <c r="FZF69" s="900"/>
      <c r="FZG69" s="1171"/>
      <c r="FZH69" s="910"/>
      <c r="FZI69" s="1191"/>
      <c r="FZJ69" s="1189"/>
      <c r="FZK69" s="900"/>
      <c r="FZL69" s="318"/>
      <c r="FZM69" s="900"/>
      <c r="FZN69" s="900"/>
      <c r="FZO69" s="900"/>
      <c r="FZP69" s="900"/>
      <c r="FZQ69" s="1171"/>
      <c r="FZR69" s="910"/>
      <c r="FZS69" s="1191"/>
      <c r="FZT69" s="1189"/>
      <c r="FZU69" s="900"/>
      <c r="FZV69" s="318"/>
      <c r="FZW69" s="900"/>
      <c r="FZX69" s="900"/>
      <c r="FZY69" s="900"/>
      <c r="FZZ69" s="900"/>
      <c r="GAA69" s="1171"/>
      <c r="GAB69" s="910"/>
      <c r="GAC69" s="1191"/>
      <c r="GAD69" s="1189"/>
      <c r="GAE69" s="900"/>
      <c r="GAF69" s="318"/>
      <c r="GAG69" s="900"/>
      <c r="GAH69" s="900"/>
      <c r="GAI69" s="900"/>
      <c r="GAJ69" s="900"/>
      <c r="GAK69" s="1171"/>
      <c r="GAL69" s="910"/>
      <c r="GAM69" s="1191"/>
      <c r="GAN69" s="1189"/>
      <c r="GAO69" s="900"/>
      <c r="GAP69" s="318"/>
      <c r="GAQ69" s="900"/>
      <c r="GAR69" s="900"/>
      <c r="GAS69" s="900"/>
      <c r="GAT69" s="900"/>
      <c r="GAU69" s="1171"/>
      <c r="GAV69" s="910"/>
      <c r="GAW69" s="1191"/>
      <c r="GAX69" s="1189"/>
      <c r="GAY69" s="900"/>
      <c r="GAZ69" s="318"/>
      <c r="GBA69" s="900"/>
      <c r="GBB69" s="900"/>
      <c r="GBC69" s="900"/>
      <c r="GBD69" s="900"/>
      <c r="GBE69" s="1171"/>
      <c r="GBF69" s="910"/>
      <c r="GBG69" s="1191"/>
      <c r="GBH69" s="1189"/>
      <c r="GBI69" s="900"/>
      <c r="GBJ69" s="318"/>
      <c r="GBK69" s="900"/>
      <c r="GBL69" s="900"/>
      <c r="GBM69" s="900"/>
      <c r="GBN69" s="900"/>
      <c r="GBO69" s="1171"/>
      <c r="GBP69" s="910"/>
      <c r="GBQ69" s="1191"/>
      <c r="GBR69" s="1189"/>
      <c r="GBS69" s="900"/>
      <c r="GBT69" s="318"/>
      <c r="GBU69" s="900"/>
      <c r="GBV69" s="900"/>
      <c r="GBW69" s="900"/>
      <c r="GBX69" s="900"/>
      <c r="GBY69" s="1171"/>
      <c r="GBZ69" s="910"/>
      <c r="GCA69" s="1191"/>
      <c r="GCB69" s="1189"/>
      <c r="GCC69" s="900"/>
      <c r="GCD69" s="318"/>
      <c r="GCE69" s="900"/>
      <c r="GCF69" s="900"/>
      <c r="GCG69" s="900"/>
      <c r="GCH69" s="900"/>
      <c r="GCI69" s="1171"/>
      <c r="GCJ69" s="910"/>
      <c r="GCK69" s="1191"/>
      <c r="GCL69" s="1189"/>
      <c r="GCM69" s="900"/>
      <c r="GCN69" s="318"/>
      <c r="GCO69" s="900"/>
      <c r="GCP69" s="900"/>
      <c r="GCQ69" s="900"/>
      <c r="GCR69" s="900"/>
      <c r="GCS69" s="1171"/>
      <c r="GCT69" s="910"/>
      <c r="GCU69" s="1191"/>
      <c r="GCV69" s="1189"/>
      <c r="GCW69" s="900"/>
      <c r="GCX69" s="318"/>
      <c r="GCY69" s="900"/>
      <c r="GCZ69" s="900"/>
      <c r="GDA69" s="900"/>
      <c r="GDB69" s="900"/>
      <c r="GDC69" s="1171"/>
      <c r="GDD69" s="910"/>
      <c r="GDE69" s="1191"/>
      <c r="GDF69" s="1189"/>
      <c r="GDG69" s="900"/>
      <c r="GDH69" s="318"/>
      <c r="GDI69" s="900"/>
      <c r="GDJ69" s="900"/>
      <c r="GDK69" s="900"/>
      <c r="GDL69" s="900"/>
      <c r="GDM69" s="1171"/>
      <c r="GDN69" s="910"/>
      <c r="GDO69" s="1191"/>
      <c r="GDP69" s="1189"/>
      <c r="GDQ69" s="900"/>
      <c r="GDR69" s="318"/>
      <c r="GDS69" s="900"/>
      <c r="GDT69" s="900"/>
      <c r="GDU69" s="900"/>
      <c r="GDV69" s="900"/>
      <c r="GDW69" s="1171"/>
      <c r="GDX69" s="910"/>
      <c r="GDY69" s="1191"/>
      <c r="GDZ69" s="1189"/>
      <c r="GEA69" s="900"/>
      <c r="GEB69" s="318"/>
      <c r="GEC69" s="900"/>
      <c r="GED69" s="900"/>
      <c r="GEE69" s="900"/>
      <c r="GEF69" s="900"/>
      <c r="GEG69" s="1171"/>
      <c r="GEH69" s="910"/>
      <c r="GEI69" s="1191"/>
      <c r="GEJ69" s="1189"/>
      <c r="GEK69" s="900"/>
      <c r="GEL69" s="318"/>
      <c r="GEM69" s="900"/>
      <c r="GEN69" s="900"/>
      <c r="GEO69" s="900"/>
      <c r="GEP69" s="900"/>
      <c r="GEQ69" s="1171"/>
      <c r="GER69" s="910"/>
      <c r="GES69" s="1191"/>
      <c r="GET69" s="1189"/>
      <c r="GEU69" s="900"/>
      <c r="GEV69" s="318"/>
      <c r="GEW69" s="900"/>
      <c r="GEX69" s="900"/>
      <c r="GEY69" s="900"/>
      <c r="GEZ69" s="900"/>
      <c r="GFA69" s="1171"/>
      <c r="GFB69" s="910"/>
      <c r="GFC69" s="1191"/>
      <c r="GFD69" s="1189"/>
      <c r="GFE69" s="900"/>
      <c r="GFF69" s="318"/>
      <c r="GFG69" s="900"/>
      <c r="GFH69" s="900"/>
      <c r="GFI69" s="900"/>
      <c r="GFJ69" s="900"/>
      <c r="GFK69" s="1171"/>
      <c r="GFL69" s="910"/>
      <c r="GFM69" s="1191"/>
      <c r="GFN69" s="1189"/>
      <c r="GFO69" s="900"/>
      <c r="GFP69" s="318"/>
      <c r="GFQ69" s="900"/>
      <c r="GFR69" s="900"/>
      <c r="GFS69" s="900"/>
      <c r="GFT69" s="900"/>
      <c r="GFU69" s="1171"/>
      <c r="GFV69" s="910"/>
      <c r="GFW69" s="1191"/>
      <c r="GFX69" s="1189"/>
      <c r="GFY69" s="900"/>
      <c r="GFZ69" s="318"/>
      <c r="GGA69" s="900"/>
      <c r="GGB69" s="900"/>
      <c r="GGC69" s="900"/>
      <c r="GGD69" s="900"/>
      <c r="GGE69" s="1171"/>
      <c r="GGF69" s="910"/>
      <c r="GGG69" s="1191"/>
      <c r="GGH69" s="1189"/>
      <c r="GGI69" s="900"/>
      <c r="GGJ69" s="318"/>
      <c r="GGK69" s="900"/>
      <c r="GGL69" s="900"/>
      <c r="GGM69" s="900"/>
      <c r="GGN69" s="900"/>
      <c r="GGO69" s="1171"/>
      <c r="GGP69" s="910"/>
      <c r="GGQ69" s="1191"/>
      <c r="GGR69" s="1189"/>
      <c r="GGS69" s="900"/>
      <c r="GGT69" s="318"/>
      <c r="GGU69" s="900"/>
      <c r="GGV69" s="900"/>
      <c r="GGW69" s="900"/>
      <c r="GGX69" s="900"/>
      <c r="GGY69" s="1171"/>
      <c r="GGZ69" s="910"/>
      <c r="GHA69" s="1191"/>
      <c r="GHB69" s="1189"/>
      <c r="GHC69" s="900"/>
      <c r="GHD69" s="318"/>
      <c r="GHE69" s="900"/>
      <c r="GHF69" s="900"/>
      <c r="GHG69" s="900"/>
      <c r="GHH69" s="900"/>
      <c r="GHI69" s="1171"/>
      <c r="GHJ69" s="910"/>
      <c r="GHK69" s="1191"/>
      <c r="GHL69" s="1189"/>
      <c r="GHM69" s="900"/>
      <c r="GHN69" s="318"/>
      <c r="GHO69" s="900"/>
      <c r="GHP69" s="900"/>
      <c r="GHQ69" s="900"/>
      <c r="GHR69" s="900"/>
      <c r="GHS69" s="1171"/>
      <c r="GHT69" s="910"/>
      <c r="GHU69" s="1191"/>
      <c r="GHV69" s="1189"/>
      <c r="GHW69" s="900"/>
      <c r="GHX69" s="318"/>
      <c r="GHY69" s="900"/>
      <c r="GHZ69" s="900"/>
      <c r="GIA69" s="900"/>
      <c r="GIB69" s="900"/>
      <c r="GIC69" s="1171"/>
      <c r="GID69" s="910"/>
      <c r="GIE69" s="1191"/>
      <c r="GIF69" s="1189"/>
      <c r="GIG69" s="900"/>
      <c r="GIH69" s="318"/>
      <c r="GII69" s="900"/>
      <c r="GIJ69" s="900"/>
      <c r="GIK69" s="900"/>
      <c r="GIL69" s="900"/>
      <c r="GIM69" s="1171"/>
      <c r="GIN69" s="910"/>
      <c r="GIO69" s="1191"/>
      <c r="GIP69" s="1189"/>
      <c r="GIQ69" s="900"/>
      <c r="GIR69" s="318"/>
      <c r="GIS69" s="900"/>
      <c r="GIT69" s="900"/>
      <c r="GIU69" s="900"/>
      <c r="GIV69" s="900"/>
      <c r="GIW69" s="1171"/>
      <c r="GIX69" s="910"/>
      <c r="GIY69" s="1191"/>
      <c r="GIZ69" s="1189"/>
      <c r="GJA69" s="900"/>
      <c r="GJB69" s="318"/>
      <c r="GJC69" s="900"/>
      <c r="GJD69" s="900"/>
      <c r="GJE69" s="900"/>
      <c r="GJF69" s="900"/>
      <c r="GJG69" s="1171"/>
      <c r="GJH69" s="910"/>
      <c r="GJI69" s="1191"/>
      <c r="GJJ69" s="1189"/>
      <c r="GJK69" s="900"/>
      <c r="GJL69" s="318"/>
      <c r="GJM69" s="900"/>
      <c r="GJN69" s="900"/>
      <c r="GJO69" s="900"/>
      <c r="GJP69" s="900"/>
      <c r="GJQ69" s="1171"/>
      <c r="GJR69" s="910"/>
      <c r="GJS69" s="1191"/>
      <c r="GJT69" s="1189"/>
      <c r="GJU69" s="900"/>
      <c r="GJV69" s="318"/>
      <c r="GJW69" s="900"/>
      <c r="GJX69" s="900"/>
      <c r="GJY69" s="900"/>
      <c r="GJZ69" s="900"/>
      <c r="GKA69" s="1171"/>
      <c r="GKB69" s="910"/>
      <c r="GKC69" s="1191"/>
      <c r="GKD69" s="1189"/>
      <c r="GKE69" s="900"/>
      <c r="GKF69" s="318"/>
      <c r="GKG69" s="900"/>
      <c r="GKH69" s="900"/>
      <c r="GKI69" s="900"/>
      <c r="GKJ69" s="900"/>
      <c r="GKK69" s="1171"/>
      <c r="GKL69" s="910"/>
      <c r="GKM69" s="1191"/>
      <c r="GKN69" s="1189"/>
      <c r="GKO69" s="900"/>
      <c r="GKP69" s="318"/>
      <c r="GKQ69" s="900"/>
      <c r="GKR69" s="900"/>
      <c r="GKS69" s="900"/>
      <c r="GKT69" s="900"/>
      <c r="GKU69" s="1171"/>
      <c r="GKV69" s="910"/>
      <c r="GKW69" s="1191"/>
      <c r="GKX69" s="1189"/>
      <c r="GKY69" s="900"/>
      <c r="GKZ69" s="318"/>
      <c r="GLA69" s="900"/>
      <c r="GLB69" s="900"/>
      <c r="GLC69" s="900"/>
      <c r="GLD69" s="900"/>
      <c r="GLE69" s="1171"/>
      <c r="GLF69" s="910"/>
      <c r="GLG69" s="1191"/>
      <c r="GLH69" s="1189"/>
      <c r="GLI69" s="900"/>
      <c r="GLJ69" s="318"/>
      <c r="GLK69" s="900"/>
      <c r="GLL69" s="900"/>
      <c r="GLM69" s="900"/>
      <c r="GLN69" s="900"/>
      <c r="GLO69" s="1171"/>
      <c r="GLP69" s="910"/>
      <c r="GLQ69" s="1191"/>
      <c r="GLR69" s="1189"/>
      <c r="GLS69" s="900"/>
      <c r="GLT69" s="318"/>
      <c r="GLU69" s="900"/>
      <c r="GLV69" s="900"/>
      <c r="GLW69" s="900"/>
      <c r="GLX69" s="900"/>
      <c r="GLY69" s="1171"/>
      <c r="GLZ69" s="910"/>
      <c r="GMA69" s="1191"/>
      <c r="GMB69" s="1189"/>
      <c r="GMC69" s="900"/>
      <c r="GMD69" s="318"/>
      <c r="GME69" s="900"/>
      <c r="GMF69" s="900"/>
      <c r="GMG69" s="900"/>
      <c r="GMH69" s="900"/>
      <c r="GMI69" s="1171"/>
      <c r="GMJ69" s="910"/>
      <c r="GMK69" s="1191"/>
      <c r="GML69" s="1189"/>
      <c r="GMM69" s="900"/>
      <c r="GMN69" s="318"/>
      <c r="GMO69" s="900"/>
      <c r="GMP69" s="900"/>
      <c r="GMQ69" s="900"/>
      <c r="GMR69" s="900"/>
      <c r="GMS69" s="1171"/>
      <c r="GMT69" s="910"/>
      <c r="GMU69" s="1191"/>
      <c r="GMV69" s="1189"/>
      <c r="GMW69" s="900"/>
      <c r="GMX69" s="318"/>
      <c r="GMY69" s="900"/>
      <c r="GMZ69" s="900"/>
      <c r="GNA69" s="900"/>
      <c r="GNB69" s="900"/>
      <c r="GNC69" s="1171"/>
      <c r="GND69" s="910"/>
      <c r="GNE69" s="1191"/>
      <c r="GNF69" s="1189"/>
      <c r="GNG69" s="900"/>
      <c r="GNH69" s="318"/>
      <c r="GNI69" s="900"/>
      <c r="GNJ69" s="900"/>
      <c r="GNK69" s="900"/>
      <c r="GNL69" s="900"/>
      <c r="GNM69" s="1171"/>
      <c r="GNN69" s="910"/>
      <c r="GNO69" s="1191"/>
      <c r="GNP69" s="1189"/>
      <c r="GNQ69" s="900"/>
      <c r="GNR69" s="318"/>
      <c r="GNS69" s="900"/>
      <c r="GNT69" s="900"/>
      <c r="GNU69" s="900"/>
      <c r="GNV69" s="900"/>
      <c r="GNW69" s="1171"/>
      <c r="GNX69" s="910"/>
      <c r="GNY69" s="1191"/>
      <c r="GNZ69" s="1189"/>
      <c r="GOA69" s="900"/>
      <c r="GOB69" s="318"/>
      <c r="GOC69" s="900"/>
      <c r="GOD69" s="900"/>
      <c r="GOE69" s="900"/>
      <c r="GOF69" s="900"/>
      <c r="GOG69" s="1171"/>
      <c r="GOH69" s="910"/>
      <c r="GOI69" s="1191"/>
      <c r="GOJ69" s="1189"/>
      <c r="GOK69" s="900"/>
      <c r="GOL69" s="318"/>
      <c r="GOM69" s="900"/>
      <c r="GON69" s="900"/>
      <c r="GOO69" s="900"/>
      <c r="GOP69" s="900"/>
      <c r="GOQ69" s="1171"/>
      <c r="GOR69" s="910"/>
      <c r="GOS69" s="1191"/>
      <c r="GOT69" s="1189"/>
      <c r="GOU69" s="900"/>
      <c r="GOV69" s="318"/>
      <c r="GOW69" s="900"/>
      <c r="GOX69" s="900"/>
      <c r="GOY69" s="900"/>
      <c r="GOZ69" s="900"/>
      <c r="GPA69" s="1171"/>
      <c r="GPB69" s="910"/>
      <c r="GPC69" s="1191"/>
      <c r="GPD69" s="1189"/>
      <c r="GPE69" s="900"/>
      <c r="GPF69" s="318"/>
      <c r="GPG69" s="900"/>
      <c r="GPH69" s="900"/>
      <c r="GPI69" s="900"/>
      <c r="GPJ69" s="900"/>
      <c r="GPK69" s="1171"/>
      <c r="GPL69" s="910"/>
      <c r="GPM69" s="1191"/>
      <c r="GPN69" s="1189"/>
      <c r="GPO69" s="900"/>
      <c r="GPP69" s="318"/>
      <c r="GPQ69" s="900"/>
      <c r="GPR69" s="900"/>
      <c r="GPS69" s="900"/>
      <c r="GPT69" s="900"/>
      <c r="GPU69" s="1171"/>
      <c r="GPV69" s="910"/>
      <c r="GPW69" s="1191"/>
      <c r="GPX69" s="1189"/>
      <c r="GPY69" s="900"/>
      <c r="GPZ69" s="318"/>
      <c r="GQA69" s="900"/>
      <c r="GQB69" s="900"/>
      <c r="GQC69" s="900"/>
      <c r="GQD69" s="900"/>
      <c r="GQE69" s="1171"/>
      <c r="GQF69" s="910"/>
      <c r="GQG69" s="1191"/>
      <c r="GQH69" s="1189"/>
      <c r="GQI69" s="900"/>
      <c r="GQJ69" s="318"/>
      <c r="GQK69" s="900"/>
      <c r="GQL69" s="900"/>
      <c r="GQM69" s="900"/>
      <c r="GQN69" s="900"/>
      <c r="GQO69" s="1171"/>
      <c r="GQP69" s="910"/>
      <c r="GQQ69" s="1191"/>
      <c r="GQR69" s="1189"/>
      <c r="GQS69" s="900"/>
      <c r="GQT69" s="318"/>
      <c r="GQU69" s="900"/>
      <c r="GQV69" s="900"/>
      <c r="GQW69" s="900"/>
      <c r="GQX69" s="900"/>
      <c r="GQY69" s="1171"/>
      <c r="GQZ69" s="910"/>
      <c r="GRA69" s="1191"/>
      <c r="GRB69" s="1189"/>
      <c r="GRC69" s="900"/>
      <c r="GRD69" s="318"/>
      <c r="GRE69" s="900"/>
      <c r="GRF69" s="900"/>
      <c r="GRG69" s="900"/>
      <c r="GRH69" s="900"/>
      <c r="GRI69" s="1171"/>
      <c r="GRJ69" s="910"/>
      <c r="GRK69" s="1191"/>
      <c r="GRL69" s="1189"/>
      <c r="GRM69" s="900"/>
      <c r="GRN69" s="318"/>
      <c r="GRO69" s="900"/>
      <c r="GRP69" s="900"/>
      <c r="GRQ69" s="900"/>
      <c r="GRR69" s="900"/>
      <c r="GRS69" s="1171"/>
      <c r="GRT69" s="910"/>
      <c r="GRU69" s="1191"/>
      <c r="GRV69" s="1189"/>
      <c r="GRW69" s="900"/>
      <c r="GRX69" s="318"/>
      <c r="GRY69" s="900"/>
      <c r="GRZ69" s="900"/>
      <c r="GSA69" s="900"/>
      <c r="GSB69" s="900"/>
      <c r="GSC69" s="1171"/>
      <c r="GSD69" s="910"/>
      <c r="GSE69" s="1191"/>
      <c r="GSF69" s="1189"/>
      <c r="GSG69" s="900"/>
      <c r="GSH69" s="318"/>
      <c r="GSI69" s="900"/>
      <c r="GSJ69" s="900"/>
      <c r="GSK69" s="900"/>
      <c r="GSL69" s="900"/>
      <c r="GSM69" s="1171"/>
      <c r="GSN69" s="910"/>
      <c r="GSO69" s="1191"/>
      <c r="GSP69" s="1189"/>
      <c r="GSQ69" s="900"/>
      <c r="GSR69" s="318"/>
      <c r="GSS69" s="900"/>
      <c r="GST69" s="900"/>
      <c r="GSU69" s="900"/>
      <c r="GSV69" s="900"/>
      <c r="GSW69" s="1171"/>
      <c r="GSX69" s="910"/>
      <c r="GSY69" s="1191"/>
      <c r="GSZ69" s="1189"/>
      <c r="GTA69" s="900"/>
      <c r="GTB69" s="318"/>
      <c r="GTC69" s="900"/>
      <c r="GTD69" s="900"/>
      <c r="GTE69" s="900"/>
      <c r="GTF69" s="900"/>
      <c r="GTG69" s="1171"/>
      <c r="GTH69" s="910"/>
      <c r="GTI69" s="1191"/>
      <c r="GTJ69" s="1189"/>
      <c r="GTK69" s="900"/>
      <c r="GTL69" s="318"/>
      <c r="GTM69" s="900"/>
      <c r="GTN69" s="900"/>
      <c r="GTO69" s="900"/>
      <c r="GTP69" s="900"/>
      <c r="GTQ69" s="1171"/>
      <c r="GTR69" s="910"/>
      <c r="GTS69" s="1191"/>
      <c r="GTT69" s="1189"/>
      <c r="GTU69" s="900"/>
      <c r="GTV69" s="318"/>
      <c r="GTW69" s="900"/>
      <c r="GTX69" s="900"/>
      <c r="GTY69" s="900"/>
      <c r="GTZ69" s="900"/>
      <c r="GUA69" s="1171"/>
      <c r="GUB69" s="910"/>
      <c r="GUC69" s="1191"/>
      <c r="GUD69" s="1189"/>
      <c r="GUE69" s="900"/>
      <c r="GUF69" s="318"/>
      <c r="GUG69" s="900"/>
      <c r="GUH69" s="900"/>
      <c r="GUI69" s="900"/>
      <c r="GUJ69" s="900"/>
      <c r="GUK69" s="1171"/>
      <c r="GUL69" s="910"/>
      <c r="GUM69" s="1191"/>
      <c r="GUN69" s="1189"/>
      <c r="GUO69" s="900"/>
      <c r="GUP69" s="318"/>
      <c r="GUQ69" s="900"/>
      <c r="GUR69" s="900"/>
      <c r="GUS69" s="900"/>
      <c r="GUT69" s="900"/>
      <c r="GUU69" s="1171"/>
      <c r="GUV69" s="910"/>
      <c r="GUW69" s="1191"/>
      <c r="GUX69" s="1189"/>
      <c r="GUY69" s="900"/>
      <c r="GUZ69" s="318"/>
      <c r="GVA69" s="900"/>
      <c r="GVB69" s="900"/>
      <c r="GVC69" s="900"/>
      <c r="GVD69" s="900"/>
      <c r="GVE69" s="1171"/>
      <c r="GVF69" s="910"/>
      <c r="GVG69" s="1191"/>
      <c r="GVH69" s="1189"/>
      <c r="GVI69" s="900"/>
      <c r="GVJ69" s="318"/>
      <c r="GVK69" s="900"/>
      <c r="GVL69" s="900"/>
      <c r="GVM69" s="900"/>
      <c r="GVN69" s="900"/>
      <c r="GVO69" s="1171"/>
      <c r="GVP69" s="910"/>
      <c r="GVQ69" s="1191"/>
      <c r="GVR69" s="1189"/>
      <c r="GVS69" s="900"/>
      <c r="GVT69" s="318"/>
      <c r="GVU69" s="900"/>
      <c r="GVV69" s="900"/>
      <c r="GVW69" s="900"/>
      <c r="GVX69" s="900"/>
      <c r="GVY69" s="1171"/>
      <c r="GVZ69" s="910"/>
      <c r="GWA69" s="1191"/>
      <c r="GWB69" s="1189"/>
      <c r="GWC69" s="900"/>
      <c r="GWD69" s="318"/>
      <c r="GWE69" s="900"/>
      <c r="GWF69" s="900"/>
      <c r="GWG69" s="900"/>
      <c r="GWH69" s="900"/>
      <c r="GWI69" s="1171"/>
      <c r="GWJ69" s="910"/>
      <c r="GWK69" s="1191"/>
      <c r="GWL69" s="1189"/>
      <c r="GWM69" s="900"/>
      <c r="GWN69" s="318"/>
      <c r="GWO69" s="900"/>
      <c r="GWP69" s="900"/>
      <c r="GWQ69" s="900"/>
      <c r="GWR69" s="900"/>
      <c r="GWS69" s="1171"/>
      <c r="GWT69" s="910"/>
      <c r="GWU69" s="1191"/>
      <c r="GWV69" s="1189"/>
      <c r="GWW69" s="900"/>
      <c r="GWX69" s="318"/>
      <c r="GWY69" s="900"/>
      <c r="GWZ69" s="900"/>
      <c r="GXA69" s="900"/>
      <c r="GXB69" s="900"/>
      <c r="GXC69" s="1171"/>
      <c r="GXD69" s="910"/>
      <c r="GXE69" s="1191"/>
      <c r="GXF69" s="1189"/>
      <c r="GXG69" s="900"/>
      <c r="GXH69" s="318"/>
      <c r="GXI69" s="900"/>
      <c r="GXJ69" s="900"/>
      <c r="GXK69" s="900"/>
      <c r="GXL69" s="900"/>
      <c r="GXM69" s="1171"/>
      <c r="GXN69" s="910"/>
      <c r="GXO69" s="1191"/>
      <c r="GXP69" s="1189"/>
      <c r="GXQ69" s="900"/>
      <c r="GXR69" s="318"/>
      <c r="GXS69" s="900"/>
      <c r="GXT69" s="900"/>
      <c r="GXU69" s="900"/>
      <c r="GXV69" s="900"/>
      <c r="GXW69" s="1171"/>
      <c r="GXX69" s="910"/>
      <c r="GXY69" s="1191"/>
      <c r="GXZ69" s="1189"/>
      <c r="GYA69" s="900"/>
      <c r="GYB69" s="318"/>
      <c r="GYC69" s="900"/>
      <c r="GYD69" s="900"/>
      <c r="GYE69" s="900"/>
      <c r="GYF69" s="900"/>
      <c r="GYG69" s="1171"/>
      <c r="GYH69" s="910"/>
      <c r="GYI69" s="1191"/>
      <c r="GYJ69" s="1189"/>
      <c r="GYK69" s="900"/>
      <c r="GYL69" s="318"/>
      <c r="GYM69" s="900"/>
      <c r="GYN69" s="900"/>
      <c r="GYO69" s="900"/>
      <c r="GYP69" s="900"/>
      <c r="GYQ69" s="1171"/>
      <c r="GYR69" s="910"/>
      <c r="GYS69" s="1191"/>
      <c r="GYT69" s="1189"/>
      <c r="GYU69" s="900"/>
      <c r="GYV69" s="318"/>
      <c r="GYW69" s="900"/>
      <c r="GYX69" s="900"/>
      <c r="GYY69" s="900"/>
      <c r="GYZ69" s="900"/>
      <c r="GZA69" s="1171"/>
      <c r="GZB69" s="910"/>
      <c r="GZC69" s="1191"/>
      <c r="GZD69" s="1189"/>
      <c r="GZE69" s="900"/>
      <c r="GZF69" s="318"/>
      <c r="GZG69" s="900"/>
      <c r="GZH69" s="900"/>
      <c r="GZI69" s="900"/>
      <c r="GZJ69" s="900"/>
      <c r="GZK69" s="1171"/>
      <c r="GZL69" s="910"/>
      <c r="GZM69" s="1191"/>
      <c r="GZN69" s="1189"/>
      <c r="GZO69" s="900"/>
      <c r="GZP69" s="318"/>
      <c r="GZQ69" s="900"/>
      <c r="GZR69" s="900"/>
      <c r="GZS69" s="900"/>
      <c r="GZT69" s="900"/>
      <c r="GZU69" s="1171"/>
      <c r="GZV69" s="910"/>
      <c r="GZW69" s="1191"/>
      <c r="GZX69" s="1189"/>
      <c r="GZY69" s="900"/>
      <c r="GZZ69" s="318"/>
      <c r="HAA69" s="900"/>
      <c r="HAB69" s="900"/>
      <c r="HAC69" s="900"/>
      <c r="HAD69" s="900"/>
      <c r="HAE69" s="1171"/>
      <c r="HAF69" s="910"/>
      <c r="HAG69" s="1191"/>
      <c r="HAH69" s="1189"/>
      <c r="HAI69" s="900"/>
      <c r="HAJ69" s="318"/>
      <c r="HAK69" s="900"/>
      <c r="HAL69" s="900"/>
      <c r="HAM69" s="900"/>
      <c r="HAN69" s="900"/>
      <c r="HAO69" s="1171"/>
      <c r="HAP69" s="910"/>
      <c r="HAQ69" s="1191"/>
      <c r="HAR69" s="1189"/>
      <c r="HAS69" s="900"/>
      <c r="HAT69" s="318"/>
      <c r="HAU69" s="900"/>
      <c r="HAV69" s="900"/>
      <c r="HAW69" s="900"/>
      <c r="HAX69" s="900"/>
      <c r="HAY69" s="1171"/>
      <c r="HAZ69" s="910"/>
      <c r="HBA69" s="1191"/>
      <c r="HBB69" s="1189"/>
      <c r="HBC69" s="900"/>
      <c r="HBD69" s="318"/>
      <c r="HBE69" s="900"/>
      <c r="HBF69" s="900"/>
      <c r="HBG69" s="900"/>
      <c r="HBH69" s="900"/>
      <c r="HBI69" s="1171"/>
      <c r="HBJ69" s="910"/>
      <c r="HBK69" s="1191"/>
      <c r="HBL69" s="1189"/>
      <c r="HBM69" s="900"/>
      <c r="HBN69" s="318"/>
      <c r="HBO69" s="900"/>
      <c r="HBP69" s="900"/>
      <c r="HBQ69" s="900"/>
      <c r="HBR69" s="900"/>
      <c r="HBS69" s="1171"/>
      <c r="HBT69" s="910"/>
      <c r="HBU69" s="1191"/>
      <c r="HBV69" s="1189"/>
      <c r="HBW69" s="900"/>
      <c r="HBX69" s="318"/>
      <c r="HBY69" s="900"/>
      <c r="HBZ69" s="900"/>
      <c r="HCA69" s="900"/>
      <c r="HCB69" s="900"/>
      <c r="HCC69" s="1171"/>
      <c r="HCD69" s="910"/>
      <c r="HCE69" s="1191"/>
      <c r="HCF69" s="1189"/>
      <c r="HCG69" s="900"/>
      <c r="HCH69" s="318"/>
      <c r="HCI69" s="900"/>
      <c r="HCJ69" s="900"/>
      <c r="HCK69" s="900"/>
      <c r="HCL69" s="900"/>
      <c r="HCM69" s="1171"/>
      <c r="HCN69" s="910"/>
      <c r="HCO69" s="1191"/>
      <c r="HCP69" s="1189"/>
      <c r="HCQ69" s="900"/>
      <c r="HCR69" s="318"/>
      <c r="HCS69" s="900"/>
      <c r="HCT69" s="900"/>
      <c r="HCU69" s="900"/>
      <c r="HCV69" s="900"/>
      <c r="HCW69" s="1171"/>
      <c r="HCX69" s="910"/>
      <c r="HCY69" s="1191"/>
      <c r="HCZ69" s="1189"/>
      <c r="HDA69" s="900"/>
      <c r="HDB69" s="318"/>
      <c r="HDC69" s="900"/>
      <c r="HDD69" s="900"/>
      <c r="HDE69" s="900"/>
      <c r="HDF69" s="900"/>
      <c r="HDG69" s="1171"/>
      <c r="HDH69" s="910"/>
      <c r="HDI69" s="1191"/>
      <c r="HDJ69" s="1189"/>
      <c r="HDK69" s="900"/>
      <c r="HDL69" s="318"/>
      <c r="HDM69" s="900"/>
      <c r="HDN69" s="900"/>
      <c r="HDO69" s="900"/>
      <c r="HDP69" s="900"/>
      <c r="HDQ69" s="1171"/>
      <c r="HDR69" s="910"/>
      <c r="HDS69" s="1191"/>
      <c r="HDT69" s="1189"/>
      <c r="HDU69" s="900"/>
      <c r="HDV69" s="318"/>
      <c r="HDW69" s="900"/>
      <c r="HDX69" s="900"/>
      <c r="HDY69" s="900"/>
      <c r="HDZ69" s="900"/>
      <c r="HEA69" s="1171"/>
      <c r="HEB69" s="910"/>
      <c r="HEC69" s="1191"/>
      <c r="HED69" s="1189"/>
      <c r="HEE69" s="900"/>
      <c r="HEF69" s="318"/>
      <c r="HEG69" s="900"/>
      <c r="HEH69" s="900"/>
      <c r="HEI69" s="900"/>
      <c r="HEJ69" s="900"/>
      <c r="HEK69" s="1171"/>
      <c r="HEL69" s="910"/>
      <c r="HEM69" s="1191"/>
      <c r="HEN69" s="1189"/>
      <c r="HEO69" s="900"/>
      <c r="HEP69" s="318"/>
      <c r="HEQ69" s="900"/>
      <c r="HER69" s="900"/>
      <c r="HES69" s="900"/>
      <c r="HET69" s="900"/>
      <c r="HEU69" s="1171"/>
      <c r="HEV69" s="910"/>
      <c r="HEW69" s="1191"/>
      <c r="HEX69" s="1189"/>
      <c r="HEY69" s="900"/>
      <c r="HEZ69" s="318"/>
      <c r="HFA69" s="900"/>
      <c r="HFB69" s="900"/>
      <c r="HFC69" s="900"/>
      <c r="HFD69" s="900"/>
      <c r="HFE69" s="1171"/>
      <c r="HFF69" s="910"/>
      <c r="HFG69" s="1191"/>
      <c r="HFH69" s="1189"/>
      <c r="HFI69" s="900"/>
      <c r="HFJ69" s="318"/>
      <c r="HFK69" s="900"/>
      <c r="HFL69" s="900"/>
      <c r="HFM69" s="900"/>
      <c r="HFN69" s="900"/>
      <c r="HFO69" s="1171"/>
      <c r="HFP69" s="910"/>
      <c r="HFQ69" s="1191"/>
      <c r="HFR69" s="1189"/>
      <c r="HFS69" s="900"/>
      <c r="HFT69" s="318"/>
      <c r="HFU69" s="900"/>
      <c r="HFV69" s="900"/>
      <c r="HFW69" s="900"/>
      <c r="HFX69" s="900"/>
      <c r="HFY69" s="1171"/>
      <c r="HFZ69" s="910"/>
      <c r="HGA69" s="1191"/>
      <c r="HGB69" s="1189"/>
      <c r="HGC69" s="900"/>
      <c r="HGD69" s="318"/>
      <c r="HGE69" s="900"/>
      <c r="HGF69" s="900"/>
      <c r="HGG69" s="900"/>
      <c r="HGH69" s="900"/>
      <c r="HGI69" s="1171"/>
      <c r="HGJ69" s="910"/>
      <c r="HGK69" s="1191"/>
      <c r="HGL69" s="1189"/>
      <c r="HGM69" s="900"/>
      <c r="HGN69" s="318"/>
      <c r="HGO69" s="900"/>
      <c r="HGP69" s="900"/>
      <c r="HGQ69" s="900"/>
      <c r="HGR69" s="900"/>
      <c r="HGS69" s="1171"/>
      <c r="HGT69" s="910"/>
      <c r="HGU69" s="1191"/>
      <c r="HGV69" s="1189"/>
      <c r="HGW69" s="900"/>
      <c r="HGX69" s="318"/>
      <c r="HGY69" s="900"/>
      <c r="HGZ69" s="900"/>
      <c r="HHA69" s="900"/>
      <c r="HHB69" s="900"/>
      <c r="HHC69" s="1171"/>
      <c r="HHD69" s="910"/>
      <c r="HHE69" s="1191"/>
      <c r="HHF69" s="1189"/>
      <c r="HHG69" s="900"/>
      <c r="HHH69" s="318"/>
      <c r="HHI69" s="900"/>
      <c r="HHJ69" s="900"/>
      <c r="HHK69" s="900"/>
      <c r="HHL69" s="900"/>
      <c r="HHM69" s="1171"/>
      <c r="HHN69" s="910"/>
      <c r="HHO69" s="1191"/>
      <c r="HHP69" s="1189"/>
      <c r="HHQ69" s="900"/>
      <c r="HHR69" s="318"/>
      <c r="HHS69" s="900"/>
      <c r="HHT69" s="900"/>
      <c r="HHU69" s="900"/>
      <c r="HHV69" s="900"/>
      <c r="HHW69" s="1171"/>
      <c r="HHX69" s="910"/>
      <c r="HHY69" s="1191"/>
      <c r="HHZ69" s="1189"/>
      <c r="HIA69" s="900"/>
      <c r="HIB69" s="318"/>
      <c r="HIC69" s="900"/>
      <c r="HID69" s="900"/>
      <c r="HIE69" s="900"/>
      <c r="HIF69" s="900"/>
      <c r="HIG69" s="1171"/>
      <c r="HIH69" s="910"/>
      <c r="HII69" s="1191"/>
      <c r="HIJ69" s="1189"/>
      <c r="HIK69" s="900"/>
      <c r="HIL69" s="318"/>
      <c r="HIM69" s="900"/>
      <c r="HIN69" s="900"/>
      <c r="HIO69" s="900"/>
      <c r="HIP69" s="900"/>
      <c r="HIQ69" s="1171"/>
      <c r="HIR69" s="910"/>
      <c r="HIS69" s="1191"/>
      <c r="HIT69" s="1189"/>
      <c r="HIU69" s="900"/>
      <c r="HIV69" s="318"/>
      <c r="HIW69" s="900"/>
      <c r="HIX69" s="900"/>
      <c r="HIY69" s="900"/>
      <c r="HIZ69" s="900"/>
      <c r="HJA69" s="1171"/>
      <c r="HJB69" s="910"/>
      <c r="HJC69" s="1191"/>
      <c r="HJD69" s="1189"/>
      <c r="HJE69" s="900"/>
      <c r="HJF69" s="318"/>
      <c r="HJG69" s="900"/>
      <c r="HJH69" s="900"/>
      <c r="HJI69" s="900"/>
      <c r="HJJ69" s="900"/>
      <c r="HJK69" s="1171"/>
      <c r="HJL69" s="910"/>
      <c r="HJM69" s="1191"/>
      <c r="HJN69" s="1189"/>
      <c r="HJO69" s="900"/>
      <c r="HJP69" s="318"/>
      <c r="HJQ69" s="900"/>
      <c r="HJR69" s="900"/>
      <c r="HJS69" s="900"/>
      <c r="HJT69" s="900"/>
      <c r="HJU69" s="1171"/>
      <c r="HJV69" s="910"/>
      <c r="HJW69" s="1191"/>
      <c r="HJX69" s="1189"/>
      <c r="HJY69" s="900"/>
      <c r="HJZ69" s="318"/>
      <c r="HKA69" s="900"/>
      <c r="HKB69" s="900"/>
      <c r="HKC69" s="900"/>
      <c r="HKD69" s="900"/>
      <c r="HKE69" s="1171"/>
      <c r="HKF69" s="910"/>
      <c r="HKG69" s="1191"/>
      <c r="HKH69" s="1189"/>
      <c r="HKI69" s="900"/>
      <c r="HKJ69" s="318"/>
      <c r="HKK69" s="900"/>
      <c r="HKL69" s="900"/>
      <c r="HKM69" s="900"/>
      <c r="HKN69" s="900"/>
      <c r="HKO69" s="1171"/>
      <c r="HKP69" s="910"/>
      <c r="HKQ69" s="1191"/>
      <c r="HKR69" s="1189"/>
      <c r="HKS69" s="900"/>
      <c r="HKT69" s="318"/>
      <c r="HKU69" s="900"/>
      <c r="HKV69" s="900"/>
      <c r="HKW69" s="900"/>
      <c r="HKX69" s="900"/>
      <c r="HKY69" s="1171"/>
      <c r="HKZ69" s="910"/>
      <c r="HLA69" s="1191"/>
      <c r="HLB69" s="1189"/>
      <c r="HLC69" s="900"/>
      <c r="HLD69" s="318"/>
      <c r="HLE69" s="900"/>
      <c r="HLF69" s="900"/>
      <c r="HLG69" s="900"/>
      <c r="HLH69" s="900"/>
      <c r="HLI69" s="1171"/>
      <c r="HLJ69" s="910"/>
      <c r="HLK69" s="1191"/>
      <c r="HLL69" s="1189"/>
      <c r="HLM69" s="900"/>
      <c r="HLN69" s="318"/>
      <c r="HLO69" s="900"/>
      <c r="HLP69" s="900"/>
      <c r="HLQ69" s="900"/>
      <c r="HLR69" s="900"/>
      <c r="HLS69" s="1171"/>
      <c r="HLT69" s="910"/>
      <c r="HLU69" s="1191"/>
      <c r="HLV69" s="1189"/>
      <c r="HLW69" s="900"/>
      <c r="HLX69" s="318"/>
      <c r="HLY69" s="900"/>
      <c r="HLZ69" s="900"/>
      <c r="HMA69" s="900"/>
      <c r="HMB69" s="900"/>
      <c r="HMC69" s="1171"/>
      <c r="HMD69" s="910"/>
      <c r="HME69" s="1191"/>
      <c r="HMF69" s="1189"/>
      <c r="HMG69" s="900"/>
      <c r="HMH69" s="318"/>
      <c r="HMI69" s="900"/>
      <c r="HMJ69" s="900"/>
      <c r="HMK69" s="900"/>
      <c r="HML69" s="900"/>
      <c r="HMM69" s="1171"/>
      <c r="HMN69" s="910"/>
      <c r="HMO69" s="1191"/>
      <c r="HMP69" s="1189"/>
      <c r="HMQ69" s="900"/>
      <c r="HMR69" s="318"/>
      <c r="HMS69" s="900"/>
      <c r="HMT69" s="900"/>
      <c r="HMU69" s="900"/>
      <c r="HMV69" s="900"/>
      <c r="HMW69" s="1171"/>
      <c r="HMX69" s="910"/>
      <c r="HMY69" s="1191"/>
      <c r="HMZ69" s="1189"/>
      <c r="HNA69" s="900"/>
      <c r="HNB69" s="318"/>
      <c r="HNC69" s="900"/>
      <c r="HND69" s="900"/>
      <c r="HNE69" s="900"/>
      <c r="HNF69" s="900"/>
      <c r="HNG69" s="1171"/>
      <c r="HNH69" s="910"/>
      <c r="HNI69" s="1191"/>
      <c r="HNJ69" s="1189"/>
      <c r="HNK69" s="900"/>
      <c r="HNL69" s="318"/>
      <c r="HNM69" s="900"/>
      <c r="HNN69" s="900"/>
      <c r="HNO69" s="900"/>
      <c r="HNP69" s="900"/>
      <c r="HNQ69" s="1171"/>
      <c r="HNR69" s="910"/>
      <c r="HNS69" s="1191"/>
      <c r="HNT69" s="1189"/>
      <c r="HNU69" s="900"/>
      <c r="HNV69" s="318"/>
      <c r="HNW69" s="900"/>
      <c r="HNX69" s="900"/>
      <c r="HNY69" s="900"/>
      <c r="HNZ69" s="900"/>
      <c r="HOA69" s="1171"/>
      <c r="HOB69" s="910"/>
      <c r="HOC69" s="1191"/>
      <c r="HOD69" s="1189"/>
      <c r="HOE69" s="900"/>
      <c r="HOF69" s="318"/>
      <c r="HOG69" s="900"/>
      <c r="HOH69" s="900"/>
      <c r="HOI69" s="900"/>
      <c r="HOJ69" s="900"/>
      <c r="HOK69" s="1171"/>
      <c r="HOL69" s="910"/>
      <c r="HOM69" s="1191"/>
      <c r="HON69" s="1189"/>
      <c r="HOO69" s="900"/>
      <c r="HOP69" s="318"/>
      <c r="HOQ69" s="900"/>
      <c r="HOR69" s="900"/>
      <c r="HOS69" s="900"/>
      <c r="HOT69" s="900"/>
      <c r="HOU69" s="1171"/>
      <c r="HOV69" s="910"/>
      <c r="HOW69" s="1191"/>
      <c r="HOX69" s="1189"/>
      <c r="HOY69" s="900"/>
      <c r="HOZ69" s="318"/>
      <c r="HPA69" s="900"/>
      <c r="HPB69" s="900"/>
      <c r="HPC69" s="900"/>
      <c r="HPD69" s="900"/>
      <c r="HPE69" s="1171"/>
      <c r="HPF69" s="910"/>
      <c r="HPG69" s="1191"/>
      <c r="HPH69" s="1189"/>
      <c r="HPI69" s="900"/>
      <c r="HPJ69" s="318"/>
      <c r="HPK69" s="900"/>
      <c r="HPL69" s="900"/>
      <c r="HPM69" s="900"/>
      <c r="HPN69" s="900"/>
      <c r="HPO69" s="1171"/>
      <c r="HPP69" s="910"/>
      <c r="HPQ69" s="1191"/>
      <c r="HPR69" s="1189"/>
      <c r="HPS69" s="900"/>
      <c r="HPT69" s="318"/>
      <c r="HPU69" s="900"/>
      <c r="HPV69" s="900"/>
      <c r="HPW69" s="900"/>
      <c r="HPX69" s="900"/>
      <c r="HPY69" s="1171"/>
      <c r="HPZ69" s="910"/>
      <c r="HQA69" s="1191"/>
      <c r="HQB69" s="1189"/>
      <c r="HQC69" s="900"/>
      <c r="HQD69" s="318"/>
      <c r="HQE69" s="900"/>
      <c r="HQF69" s="900"/>
      <c r="HQG69" s="900"/>
      <c r="HQH69" s="900"/>
      <c r="HQI69" s="1171"/>
      <c r="HQJ69" s="910"/>
      <c r="HQK69" s="1191"/>
      <c r="HQL69" s="1189"/>
      <c r="HQM69" s="900"/>
      <c r="HQN69" s="318"/>
      <c r="HQO69" s="900"/>
      <c r="HQP69" s="900"/>
      <c r="HQQ69" s="900"/>
      <c r="HQR69" s="900"/>
      <c r="HQS69" s="1171"/>
      <c r="HQT69" s="910"/>
      <c r="HQU69" s="1191"/>
      <c r="HQV69" s="1189"/>
      <c r="HQW69" s="900"/>
      <c r="HQX69" s="318"/>
      <c r="HQY69" s="900"/>
      <c r="HQZ69" s="900"/>
      <c r="HRA69" s="900"/>
      <c r="HRB69" s="900"/>
      <c r="HRC69" s="1171"/>
      <c r="HRD69" s="910"/>
      <c r="HRE69" s="1191"/>
      <c r="HRF69" s="1189"/>
      <c r="HRG69" s="900"/>
      <c r="HRH69" s="318"/>
      <c r="HRI69" s="900"/>
      <c r="HRJ69" s="900"/>
      <c r="HRK69" s="900"/>
      <c r="HRL69" s="900"/>
      <c r="HRM69" s="1171"/>
      <c r="HRN69" s="910"/>
      <c r="HRO69" s="1191"/>
      <c r="HRP69" s="1189"/>
      <c r="HRQ69" s="900"/>
      <c r="HRR69" s="318"/>
      <c r="HRS69" s="900"/>
      <c r="HRT69" s="900"/>
      <c r="HRU69" s="900"/>
      <c r="HRV69" s="900"/>
      <c r="HRW69" s="1171"/>
      <c r="HRX69" s="910"/>
      <c r="HRY69" s="1191"/>
      <c r="HRZ69" s="1189"/>
      <c r="HSA69" s="900"/>
      <c r="HSB69" s="318"/>
      <c r="HSC69" s="900"/>
      <c r="HSD69" s="900"/>
      <c r="HSE69" s="900"/>
      <c r="HSF69" s="900"/>
      <c r="HSG69" s="1171"/>
      <c r="HSH69" s="910"/>
      <c r="HSI69" s="1191"/>
      <c r="HSJ69" s="1189"/>
      <c r="HSK69" s="900"/>
      <c r="HSL69" s="318"/>
      <c r="HSM69" s="900"/>
      <c r="HSN69" s="900"/>
      <c r="HSO69" s="900"/>
      <c r="HSP69" s="900"/>
      <c r="HSQ69" s="1171"/>
      <c r="HSR69" s="910"/>
      <c r="HSS69" s="1191"/>
      <c r="HST69" s="1189"/>
      <c r="HSU69" s="900"/>
      <c r="HSV69" s="318"/>
      <c r="HSW69" s="900"/>
      <c r="HSX69" s="900"/>
      <c r="HSY69" s="900"/>
      <c r="HSZ69" s="900"/>
      <c r="HTA69" s="1171"/>
      <c r="HTB69" s="910"/>
      <c r="HTC69" s="1191"/>
      <c r="HTD69" s="1189"/>
      <c r="HTE69" s="900"/>
      <c r="HTF69" s="318"/>
      <c r="HTG69" s="900"/>
      <c r="HTH69" s="900"/>
      <c r="HTI69" s="900"/>
      <c r="HTJ69" s="900"/>
      <c r="HTK69" s="1171"/>
      <c r="HTL69" s="910"/>
      <c r="HTM69" s="1191"/>
      <c r="HTN69" s="1189"/>
      <c r="HTO69" s="900"/>
      <c r="HTP69" s="318"/>
      <c r="HTQ69" s="900"/>
      <c r="HTR69" s="900"/>
      <c r="HTS69" s="900"/>
      <c r="HTT69" s="900"/>
      <c r="HTU69" s="1171"/>
      <c r="HTV69" s="910"/>
      <c r="HTW69" s="1191"/>
      <c r="HTX69" s="1189"/>
      <c r="HTY69" s="900"/>
      <c r="HTZ69" s="318"/>
      <c r="HUA69" s="900"/>
      <c r="HUB69" s="900"/>
      <c r="HUC69" s="900"/>
      <c r="HUD69" s="900"/>
      <c r="HUE69" s="1171"/>
      <c r="HUF69" s="910"/>
      <c r="HUG69" s="1191"/>
      <c r="HUH69" s="1189"/>
      <c r="HUI69" s="900"/>
      <c r="HUJ69" s="318"/>
      <c r="HUK69" s="900"/>
      <c r="HUL69" s="900"/>
      <c r="HUM69" s="900"/>
      <c r="HUN69" s="900"/>
      <c r="HUO69" s="1171"/>
      <c r="HUP69" s="910"/>
      <c r="HUQ69" s="1191"/>
      <c r="HUR69" s="1189"/>
      <c r="HUS69" s="900"/>
      <c r="HUT69" s="318"/>
      <c r="HUU69" s="900"/>
      <c r="HUV69" s="900"/>
      <c r="HUW69" s="900"/>
      <c r="HUX69" s="900"/>
      <c r="HUY69" s="1171"/>
      <c r="HUZ69" s="910"/>
      <c r="HVA69" s="1191"/>
      <c r="HVB69" s="1189"/>
      <c r="HVC69" s="900"/>
      <c r="HVD69" s="318"/>
      <c r="HVE69" s="900"/>
      <c r="HVF69" s="900"/>
      <c r="HVG69" s="900"/>
      <c r="HVH69" s="900"/>
      <c r="HVI69" s="1171"/>
      <c r="HVJ69" s="910"/>
      <c r="HVK69" s="1191"/>
      <c r="HVL69" s="1189"/>
      <c r="HVM69" s="900"/>
      <c r="HVN69" s="318"/>
      <c r="HVO69" s="900"/>
      <c r="HVP69" s="900"/>
      <c r="HVQ69" s="900"/>
      <c r="HVR69" s="900"/>
      <c r="HVS69" s="1171"/>
      <c r="HVT69" s="910"/>
      <c r="HVU69" s="1191"/>
      <c r="HVV69" s="1189"/>
      <c r="HVW69" s="900"/>
      <c r="HVX69" s="318"/>
      <c r="HVY69" s="900"/>
      <c r="HVZ69" s="900"/>
      <c r="HWA69" s="900"/>
      <c r="HWB69" s="900"/>
      <c r="HWC69" s="1171"/>
      <c r="HWD69" s="910"/>
      <c r="HWE69" s="1191"/>
      <c r="HWF69" s="1189"/>
      <c r="HWG69" s="900"/>
      <c r="HWH69" s="318"/>
      <c r="HWI69" s="900"/>
      <c r="HWJ69" s="900"/>
      <c r="HWK69" s="900"/>
      <c r="HWL69" s="900"/>
      <c r="HWM69" s="1171"/>
      <c r="HWN69" s="910"/>
      <c r="HWO69" s="1191"/>
      <c r="HWP69" s="1189"/>
      <c r="HWQ69" s="900"/>
      <c r="HWR69" s="318"/>
      <c r="HWS69" s="900"/>
      <c r="HWT69" s="900"/>
      <c r="HWU69" s="900"/>
      <c r="HWV69" s="900"/>
      <c r="HWW69" s="1171"/>
      <c r="HWX69" s="910"/>
      <c r="HWY69" s="1191"/>
      <c r="HWZ69" s="1189"/>
      <c r="HXA69" s="900"/>
      <c r="HXB69" s="318"/>
      <c r="HXC69" s="900"/>
      <c r="HXD69" s="900"/>
      <c r="HXE69" s="900"/>
      <c r="HXF69" s="900"/>
      <c r="HXG69" s="1171"/>
      <c r="HXH69" s="910"/>
      <c r="HXI69" s="1191"/>
      <c r="HXJ69" s="1189"/>
      <c r="HXK69" s="900"/>
      <c r="HXL69" s="318"/>
      <c r="HXM69" s="900"/>
      <c r="HXN69" s="900"/>
      <c r="HXO69" s="900"/>
      <c r="HXP69" s="900"/>
      <c r="HXQ69" s="1171"/>
      <c r="HXR69" s="910"/>
      <c r="HXS69" s="1191"/>
      <c r="HXT69" s="1189"/>
      <c r="HXU69" s="900"/>
      <c r="HXV69" s="318"/>
      <c r="HXW69" s="900"/>
      <c r="HXX69" s="900"/>
      <c r="HXY69" s="900"/>
      <c r="HXZ69" s="900"/>
      <c r="HYA69" s="1171"/>
      <c r="HYB69" s="910"/>
      <c r="HYC69" s="1191"/>
      <c r="HYD69" s="1189"/>
      <c r="HYE69" s="900"/>
      <c r="HYF69" s="318"/>
      <c r="HYG69" s="900"/>
      <c r="HYH69" s="900"/>
      <c r="HYI69" s="900"/>
      <c r="HYJ69" s="900"/>
      <c r="HYK69" s="1171"/>
      <c r="HYL69" s="910"/>
      <c r="HYM69" s="1191"/>
      <c r="HYN69" s="1189"/>
      <c r="HYO69" s="900"/>
      <c r="HYP69" s="318"/>
      <c r="HYQ69" s="900"/>
      <c r="HYR69" s="900"/>
      <c r="HYS69" s="900"/>
      <c r="HYT69" s="900"/>
      <c r="HYU69" s="1171"/>
      <c r="HYV69" s="910"/>
      <c r="HYW69" s="1191"/>
      <c r="HYX69" s="1189"/>
      <c r="HYY69" s="900"/>
      <c r="HYZ69" s="318"/>
      <c r="HZA69" s="900"/>
      <c r="HZB69" s="900"/>
      <c r="HZC69" s="900"/>
      <c r="HZD69" s="900"/>
      <c r="HZE69" s="1171"/>
      <c r="HZF69" s="910"/>
      <c r="HZG69" s="1191"/>
      <c r="HZH69" s="1189"/>
      <c r="HZI69" s="900"/>
      <c r="HZJ69" s="318"/>
      <c r="HZK69" s="900"/>
      <c r="HZL69" s="900"/>
      <c r="HZM69" s="900"/>
      <c r="HZN69" s="900"/>
      <c r="HZO69" s="1171"/>
      <c r="HZP69" s="910"/>
      <c r="HZQ69" s="1191"/>
      <c r="HZR69" s="1189"/>
      <c r="HZS69" s="900"/>
      <c r="HZT69" s="318"/>
      <c r="HZU69" s="900"/>
      <c r="HZV69" s="900"/>
      <c r="HZW69" s="900"/>
      <c r="HZX69" s="900"/>
      <c r="HZY69" s="1171"/>
      <c r="HZZ69" s="910"/>
      <c r="IAA69" s="1191"/>
      <c r="IAB69" s="1189"/>
      <c r="IAC69" s="900"/>
      <c r="IAD69" s="318"/>
      <c r="IAE69" s="900"/>
      <c r="IAF69" s="900"/>
      <c r="IAG69" s="900"/>
      <c r="IAH69" s="900"/>
      <c r="IAI69" s="1171"/>
      <c r="IAJ69" s="910"/>
      <c r="IAK69" s="1191"/>
      <c r="IAL69" s="1189"/>
      <c r="IAM69" s="900"/>
      <c r="IAN69" s="318"/>
      <c r="IAO69" s="900"/>
      <c r="IAP69" s="900"/>
      <c r="IAQ69" s="900"/>
      <c r="IAR69" s="900"/>
      <c r="IAS69" s="1171"/>
      <c r="IAT69" s="910"/>
      <c r="IAU69" s="1191"/>
      <c r="IAV69" s="1189"/>
      <c r="IAW69" s="900"/>
      <c r="IAX69" s="318"/>
      <c r="IAY69" s="900"/>
      <c r="IAZ69" s="900"/>
      <c r="IBA69" s="900"/>
      <c r="IBB69" s="900"/>
      <c r="IBC69" s="1171"/>
      <c r="IBD69" s="910"/>
      <c r="IBE69" s="1191"/>
      <c r="IBF69" s="1189"/>
      <c r="IBG69" s="900"/>
      <c r="IBH69" s="318"/>
      <c r="IBI69" s="900"/>
      <c r="IBJ69" s="900"/>
      <c r="IBK69" s="900"/>
      <c r="IBL69" s="900"/>
      <c r="IBM69" s="1171"/>
      <c r="IBN69" s="910"/>
      <c r="IBO69" s="1191"/>
      <c r="IBP69" s="1189"/>
      <c r="IBQ69" s="900"/>
      <c r="IBR69" s="318"/>
      <c r="IBS69" s="900"/>
      <c r="IBT69" s="900"/>
      <c r="IBU69" s="900"/>
      <c r="IBV69" s="900"/>
      <c r="IBW69" s="1171"/>
      <c r="IBX69" s="910"/>
      <c r="IBY69" s="1191"/>
      <c r="IBZ69" s="1189"/>
      <c r="ICA69" s="900"/>
      <c r="ICB69" s="318"/>
      <c r="ICC69" s="900"/>
      <c r="ICD69" s="900"/>
      <c r="ICE69" s="900"/>
      <c r="ICF69" s="900"/>
      <c r="ICG69" s="1171"/>
      <c r="ICH69" s="910"/>
      <c r="ICI69" s="1191"/>
      <c r="ICJ69" s="1189"/>
      <c r="ICK69" s="900"/>
      <c r="ICL69" s="318"/>
      <c r="ICM69" s="900"/>
      <c r="ICN69" s="900"/>
      <c r="ICO69" s="900"/>
      <c r="ICP69" s="900"/>
      <c r="ICQ69" s="1171"/>
      <c r="ICR69" s="910"/>
      <c r="ICS69" s="1191"/>
      <c r="ICT69" s="1189"/>
      <c r="ICU69" s="900"/>
      <c r="ICV69" s="318"/>
      <c r="ICW69" s="900"/>
      <c r="ICX69" s="900"/>
      <c r="ICY69" s="900"/>
      <c r="ICZ69" s="900"/>
      <c r="IDA69" s="1171"/>
      <c r="IDB69" s="910"/>
      <c r="IDC69" s="1191"/>
      <c r="IDD69" s="1189"/>
      <c r="IDE69" s="900"/>
      <c r="IDF69" s="318"/>
      <c r="IDG69" s="900"/>
      <c r="IDH69" s="900"/>
      <c r="IDI69" s="900"/>
      <c r="IDJ69" s="900"/>
      <c r="IDK69" s="1171"/>
      <c r="IDL69" s="910"/>
      <c r="IDM69" s="1191"/>
      <c r="IDN69" s="1189"/>
      <c r="IDO69" s="900"/>
      <c r="IDP69" s="318"/>
      <c r="IDQ69" s="900"/>
      <c r="IDR69" s="900"/>
      <c r="IDS69" s="900"/>
      <c r="IDT69" s="900"/>
      <c r="IDU69" s="1171"/>
      <c r="IDV69" s="910"/>
      <c r="IDW69" s="1191"/>
      <c r="IDX69" s="1189"/>
      <c r="IDY69" s="900"/>
      <c r="IDZ69" s="318"/>
      <c r="IEA69" s="900"/>
      <c r="IEB69" s="900"/>
      <c r="IEC69" s="900"/>
      <c r="IED69" s="900"/>
      <c r="IEE69" s="1171"/>
      <c r="IEF69" s="910"/>
      <c r="IEG69" s="1191"/>
      <c r="IEH69" s="1189"/>
      <c r="IEI69" s="900"/>
      <c r="IEJ69" s="318"/>
      <c r="IEK69" s="900"/>
      <c r="IEL69" s="900"/>
      <c r="IEM69" s="900"/>
      <c r="IEN69" s="900"/>
      <c r="IEO69" s="1171"/>
      <c r="IEP69" s="910"/>
      <c r="IEQ69" s="1191"/>
      <c r="IER69" s="1189"/>
      <c r="IES69" s="900"/>
      <c r="IET69" s="318"/>
      <c r="IEU69" s="900"/>
      <c r="IEV69" s="900"/>
      <c r="IEW69" s="900"/>
      <c r="IEX69" s="900"/>
      <c r="IEY69" s="1171"/>
      <c r="IEZ69" s="910"/>
      <c r="IFA69" s="1191"/>
      <c r="IFB69" s="1189"/>
      <c r="IFC69" s="900"/>
      <c r="IFD69" s="318"/>
      <c r="IFE69" s="900"/>
      <c r="IFF69" s="900"/>
      <c r="IFG69" s="900"/>
      <c r="IFH69" s="900"/>
      <c r="IFI69" s="1171"/>
      <c r="IFJ69" s="910"/>
      <c r="IFK69" s="1191"/>
      <c r="IFL69" s="1189"/>
      <c r="IFM69" s="900"/>
      <c r="IFN69" s="318"/>
      <c r="IFO69" s="900"/>
      <c r="IFP69" s="900"/>
      <c r="IFQ69" s="900"/>
      <c r="IFR69" s="900"/>
      <c r="IFS69" s="1171"/>
      <c r="IFT69" s="910"/>
      <c r="IFU69" s="1191"/>
      <c r="IFV69" s="1189"/>
      <c r="IFW69" s="900"/>
      <c r="IFX69" s="318"/>
      <c r="IFY69" s="900"/>
      <c r="IFZ69" s="900"/>
      <c r="IGA69" s="900"/>
      <c r="IGB69" s="900"/>
      <c r="IGC69" s="1171"/>
      <c r="IGD69" s="910"/>
      <c r="IGE69" s="1191"/>
      <c r="IGF69" s="1189"/>
      <c r="IGG69" s="900"/>
      <c r="IGH69" s="318"/>
      <c r="IGI69" s="900"/>
      <c r="IGJ69" s="900"/>
      <c r="IGK69" s="900"/>
      <c r="IGL69" s="900"/>
      <c r="IGM69" s="1171"/>
      <c r="IGN69" s="910"/>
      <c r="IGO69" s="1191"/>
      <c r="IGP69" s="1189"/>
      <c r="IGQ69" s="900"/>
      <c r="IGR69" s="318"/>
      <c r="IGS69" s="900"/>
      <c r="IGT69" s="900"/>
      <c r="IGU69" s="900"/>
      <c r="IGV69" s="900"/>
      <c r="IGW69" s="1171"/>
      <c r="IGX69" s="910"/>
      <c r="IGY69" s="1191"/>
      <c r="IGZ69" s="1189"/>
      <c r="IHA69" s="900"/>
      <c r="IHB69" s="318"/>
      <c r="IHC69" s="900"/>
      <c r="IHD69" s="900"/>
      <c r="IHE69" s="900"/>
      <c r="IHF69" s="900"/>
      <c r="IHG69" s="1171"/>
      <c r="IHH69" s="910"/>
      <c r="IHI69" s="1191"/>
      <c r="IHJ69" s="1189"/>
      <c r="IHK69" s="900"/>
      <c r="IHL69" s="318"/>
      <c r="IHM69" s="900"/>
      <c r="IHN69" s="900"/>
      <c r="IHO69" s="900"/>
      <c r="IHP69" s="900"/>
      <c r="IHQ69" s="1171"/>
      <c r="IHR69" s="910"/>
      <c r="IHS69" s="1191"/>
      <c r="IHT69" s="1189"/>
      <c r="IHU69" s="900"/>
      <c r="IHV69" s="318"/>
      <c r="IHW69" s="900"/>
      <c r="IHX69" s="900"/>
      <c r="IHY69" s="900"/>
      <c r="IHZ69" s="900"/>
      <c r="IIA69" s="1171"/>
      <c r="IIB69" s="910"/>
      <c r="IIC69" s="1191"/>
      <c r="IID69" s="1189"/>
      <c r="IIE69" s="900"/>
      <c r="IIF69" s="318"/>
      <c r="IIG69" s="900"/>
      <c r="IIH69" s="900"/>
      <c r="III69" s="900"/>
      <c r="IIJ69" s="900"/>
      <c r="IIK69" s="1171"/>
      <c r="IIL69" s="910"/>
      <c r="IIM69" s="1191"/>
      <c r="IIN69" s="1189"/>
      <c r="IIO69" s="900"/>
      <c r="IIP69" s="318"/>
      <c r="IIQ69" s="900"/>
      <c r="IIR69" s="900"/>
      <c r="IIS69" s="900"/>
      <c r="IIT69" s="900"/>
      <c r="IIU69" s="1171"/>
      <c r="IIV69" s="910"/>
      <c r="IIW69" s="1191"/>
      <c r="IIX69" s="1189"/>
      <c r="IIY69" s="900"/>
      <c r="IIZ69" s="318"/>
      <c r="IJA69" s="900"/>
      <c r="IJB69" s="900"/>
      <c r="IJC69" s="900"/>
      <c r="IJD69" s="900"/>
      <c r="IJE69" s="1171"/>
      <c r="IJF69" s="910"/>
      <c r="IJG69" s="1191"/>
      <c r="IJH69" s="1189"/>
      <c r="IJI69" s="900"/>
      <c r="IJJ69" s="318"/>
      <c r="IJK69" s="900"/>
      <c r="IJL69" s="900"/>
      <c r="IJM69" s="900"/>
      <c r="IJN69" s="900"/>
      <c r="IJO69" s="1171"/>
      <c r="IJP69" s="910"/>
      <c r="IJQ69" s="1191"/>
      <c r="IJR69" s="1189"/>
      <c r="IJS69" s="900"/>
      <c r="IJT69" s="318"/>
      <c r="IJU69" s="900"/>
      <c r="IJV69" s="900"/>
      <c r="IJW69" s="900"/>
      <c r="IJX69" s="900"/>
      <c r="IJY69" s="1171"/>
      <c r="IJZ69" s="910"/>
      <c r="IKA69" s="1191"/>
      <c r="IKB69" s="1189"/>
      <c r="IKC69" s="900"/>
      <c r="IKD69" s="318"/>
      <c r="IKE69" s="900"/>
      <c r="IKF69" s="900"/>
      <c r="IKG69" s="900"/>
      <c r="IKH69" s="900"/>
      <c r="IKI69" s="1171"/>
      <c r="IKJ69" s="910"/>
      <c r="IKK69" s="1191"/>
      <c r="IKL69" s="1189"/>
      <c r="IKM69" s="900"/>
      <c r="IKN69" s="318"/>
      <c r="IKO69" s="900"/>
      <c r="IKP69" s="900"/>
      <c r="IKQ69" s="900"/>
      <c r="IKR69" s="900"/>
      <c r="IKS69" s="1171"/>
      <c r="IKT69" s="910"/>
      <c r="IKU69" s="1191"/>
      <c r="IKV69" s="1189"/>
      <c r="IKW69" s="900"/>
      <c r="IKX69" s="318"/>
      <c r="IKY69" s="900"/>
      <c r="IKZ69" s="900"/>
      <c r="ILA69" s="900"/>
      <c r="ILB69" s="900"/>
      <c r="ILC69" s="1171"/>
      <c r="ILD69" s="910"/>
      <c r="ILE69" s="1191"/>
      <c r="ILF69" s="1189"/>
      <c r="ILG69" s="900"/>
      <c r="ILH69" s="318"/>
      <c r="ILI69" s="900"/>
      <c r="ILJ69" s="900"/>
      <c r="ILK69" s="900"/>
      <c r="ILL69" s="900"/>
      <c r="ILM69" s="1171"/>
      <c r="ILN69" s="910"/>
      <c r="ILO69" s="1191"/>
      <c r="ILP69" s="1189"/>
      <c r="ILQ69" s="900"/>
      <c r="ILR69" s="318"/>
      <c r="ILS69" s="900"/>
      <c r="ILT69" s="900"/>
      <c r="ILU69" s="900"/>
      <c r="ILV69" s="900"/>
      <c r="ILW69" s="1171"/>
      <c r="ILX69" s="910"/>
      <c r="ILY69" s="1191"/>
      <c r="ILZ69" s="1189"/>
      <c r="IMA69" s="900"/>
      <c r="IMB69" s="318"/>
      <c r="IMC69" s="900"/>
      <c r="IMD69" s="900"/>
      <c r="IME69" s="900"/>
      <c r="IMF69" s="900"/>
      <c r="IMG69" s="1171"/>
      <c r="IMH69" s="910"/>
      <c r="IMI69" s="1191"/>
      <c r="IMJ69" s="1189"/>
      <c r="IMK69" s="900"/>
      <c r="IML69" s="318"/>
      <c r="IMM69" s="900"/>
      <c r="IMN69" s="900"/>
      <c r="IMO69" s="900"/>
      <c r="IMP69" s="900"/>
      <c r="IMQ69" s="1171"/>
      <c r="IMR69" s="910"/>
      <c r="IMS69" s="1191"/>
      <c r="IMT69" s="1189"/>
      <c r="IMU69" s="900"/>
      <c r="IMV69" s="318"/>
      <c r="IMW69" s="900"/>
      <c r="IMX69" s="900"/>
      <c r="IMY69" s="900"/>
      <c r="IMZ69" s="900"/>
      <c r="INA69" s="1171"/>
      <c r="INB69" s="910"/>
      <c r="INC69" s="1191"/>
      <c r="IND69" s="1189"/>
      <c r="INE69" s="900"/>
      <c r="INF69" s="318"/>
      <c r="ING69" s="900"/>
      <c r="INH69" s="900"/>
      <c r="INI69" s="900"/>
      <c r="INJ69" s="900"/>
      <c r="INK69" s="1171"/>
      <c r="INL69" s="910"/>
      <c r="INM69" s="1191"/>
      <c r="INN69" s="1189"/>
      <c r="INO69" s="900"/>
      <c r="INP69" s="318"/>
      <c r="INQ69" s="900"/>
      <c r="INR69" s="900"/>
      <c r="INS69" s="900"/>
      <c r="INT69" s="900"/>
      <c r="INU69" s="1171"/>
      <c r="INV69" s="910"/>
      <c r="INW69" s="1191"/>
      <c r="INX69" s="1189"/>
      <c r="INY69" s="900"/>
      <c r="INZ69" s="318"/>
      <c r="IOA69" s="900"/>
      <c r="IOB69" s="900"/>
      <c r="IOC69" s="900"/>
      <c r="IOD69" s="900"/>
      <c r="IOE69" s="1171"/>
      <c r="IOF69" s="910"/>
      <c r="IOG69" s="1191"/>
      <c r="IOH69" s="1189"/>
      <c r="IOI69" s="900"/>
      <c r="IOJ69" s="318"/>
      <c r="IOK69" s="900"/>
      <c r="IOL69" s="900"/>
      <c r="IOM69" s="900"/>
      <c r="ION69" s="900"/>
      <c r="IOO69" s="1171"/>
      <c r="IOP69" s="910"/>
      <c r="IOQ69" s="1191"/>
      <c r="IOR69" s="1189"/>
      <c r="IOS69" s="900"/>
      <c r="IOT69" s="318"/>
      <c r="IOU69" s="900"/>
      <c r="IOV69" s="900"/>
      <c r="IOW69" s="900"/>
      <c r="IOX69" s="900"/>
      <c r="IOY69" s="1171"/>
      <c r="IOZ69" s="910"/>
      <c r="IPA69" s="1191"/>
      <c r="IPB69" s="1189"/>
      <c r="IPC69" s="900"/>
      <c r="IPD69" s="318"/>
      <c r="IPE69" s="900"/>
      <c r="IPF69" s="900"/>
      <c r="IPG69" s="900"/>
      <c r="IPH69" s="900"/>
      <c r="IPI69" s="1171"/>
      <c r="IPJ69" s="910"/>
      <c r="IPK69" s="1191"/>
      <c r="IPL69" s="1189"/>
      <c r="IPM69" s="900"/>
      <c r="IPN69" s="318"/>
      <c r="IPO69" s="900"/>
      <c r="IPP69" s="900"/>
      <c r="IPQ69" s="900"/>
      <c r="IPR69" s="900"/>
      <c r="IPS69" s="1171"/>
      <c r="IPT69" s="910"/>
      <c r="IPU69" s="1191"/>
      <c r="IPV69" s="1189"/>
      <c r="IPW69" s="900"/>
      <c r="IPX69" s="318"/>
      <c r="IPY69" s="900"/>
      <c r="IPZ69" s="900"/>
      <c r="IQA69" s="900"/>
      <c r="IQB69" s="900"/>
      <c r="IQC69" s="1171"/>
      <c r="IQD69" s="910"/>
      <c r="IQE69" s="1191"/>
      <c r="IQF69" s="1189"/>
      <c r="IQG69" s="900"/>
      <c r="IQH69" s="318"/>
      <c r="IQI69" s="900"/>
      <c r="IQJ69" s="900"/>
      <c r="IQK69" s="900"/>
      <c r="IQL69" s="900"/>
      <c r="IQM69" s="1171"/>
      <c r="IQN69" s="910"/>
      <c r="IQO69" s="1191"/>
      <c r="IQP69" s="1189"/>
      <c r="IQQ69" s="900"/>
      <c r="IQR69" s="318"/>
      <c r="IQS69" s="900"/>
      <c r="IQT69" s="900"/>
      <c r="IQU69" s="900"/>
      <c r="IQV69" s="900"/>
      <c r="IQW69" s="1171"/>
      <c r="IQX69" s="910"/>
      <c r="IQY69" s="1191"/>
      <c r="IQZ69" s="1189"/>
      <c r="IRA69" s="900"/>
      <c r="IRB69" s="318"/>
      <c r="IRC69" s="900"/>
      <c r="IRD69" s="900"/>
      <c r="IRE69" s="900"/>
      <c r="IRF69" s="900"/>
      <c r="IRG69" s="1171"/>
      <c r="IRH69" s="910"/>
      <c r="IRI69" s="1191"/>
      <c r="IRJ69" s="1189"/>
      <c r="IRK69" s="900"/>
      <c r="IRL69" s="318"/>
      <c r="IRM69" s="900"/>
      <c r="IRN69" s="900"/>
      <c r="IRO69" s="900"/>
      <c r="IRP69" s="900"/>
      <c r="IRQ69" s="1171"/>
      <c r="IRR69" s="910"/>
      <c r="IRS69" s="1191"/>
      <c r="IRT69" s="1189"/>
      <c r="IRU69" s="900"/>
      <c r="IRV69" s="318"/>
      <c r="IRW69" s="900"/>
      <c r="IRX69" s="900"/>
      <c r="IRY69" s="900"/>
      <c r="IRZ69" s="900"/>
      <c r="ISA69" s="1171"/>
      <c r="ISB69" s="910"/>
      <c r="ISC69" s="1191"/>
      <c r="ISD69" s="1189"/>
      <c r="ISE69" s="900"/>
      <c r="ISF69" s="318"/>
      <c r="ISG69" s="900"/>
      <c r="ISH69" s="900"/>
      <c r="ISI69" s="900"/>
      <c r="ISJ69" s="900"/>
      <c r="ISK69" s="1171"/>
      <c r="ISL69" s="910"/>
      <c r="ISM69" s="1191"/>
      <c r="ISN69" s="1189"/>
      <c r="ISO69" s="900"/>
      <c r="ISP69" s="318"/>
      <c r="ISQ69" s="900"/>
      <c r="ISR69" s="900"/>
      <c r="ISS69" s="900"/>
      <c r="IST69" s="900"/>
      <c r="ISU69" s="1171"/>
      <c r="ISV69" s="910"/>
      <c r="ISW69" s="1191"/>
      <c r="ISX69" s="1189"/>
      <c r="ISY69" s="900"/>
      <c r="ISZ69" s="318"/>
      <c r="ITA69" s="900"/>
      <c r="ITB69" s="900"/>
      <c r="ITC69" s="900"/>
      <c r="ITD69" s="900"/>
      <c r="ITE69" s="1171"/>
      <c r="ITF69" s="910"/>
      <c r="ITG69" s="1191"/>
      <c r="ITH69" s="1189"/>
      <c r="ITI69" s="900"/>
      <c r="ITJ69" s="318"/>
      <c r="ITK69" s="900"/>
      <c r="ITL69" s="900"/>
      <c r="ITM69" s="900"/>
      <c r="ITN69" s="900"/>
      <c r="ITO69" s="1171"/>
      <c r="ITP69" s="910"/>
      <c r="ITQ69" s="1191"/>
      <c r="ITR69" s="1189"/>
      <c r="ITS69" s="900"/>
      <c r="ITT69" s="318"/>
      <c r="ITU69" s="900"/>
      <c r="ITV69" s="900"/>
      <c r="ITW69" s="900"/>
      <c r="ITX69" s="900"/>
      <c r="ITY69" s="1171"/>
      <c r="ITZ69" s="910"/>
      <c r="IUA69" s="1191"/>
      <c r="IUB69" s="1189"/>
      <c r="IUC69" s="900"/>
      <c r="IUD69" s="318"/>
      <c r="IUE69" s="900"/>
      <c r="IUF69" s="900"/>
      <c r="IUG69" s="900"/>
      <c r="IUH69" s="900"/>
      <c r="IUI69" s="1171"/>
      <c r="IUJ69" s="910"/>
      <c r="IUK69" s="1191"/>
      <c r="IUL69" s="1189"/>
      <c r="IUM69" s="900"/>
      <c r="IUN69" s="318"/>
      <c r="IUO69" s="900"/>
      <c r="IUP69" s="900"/>
      <c r="IUQ69" s="900"/>
      <c r="IUR69" s="900"/>
      <c r="IUS69" s="1171"/>
      <c r="IUT69" s="910"/>
      <c r="IUU69" s="1191"/>
      <c r="IUV69" s="1189"/>
      <c r="IUW69" s="900"/>
      <c r="IUX69" s="318"/>
      <c r="IUY69" s="900"/>
      <c r="IUZ69" s="900"/>
      <c r="IVA69" s="900"/>
      <c r="IVB69" s="900"/>
      <c r="IVC69" s="1171"/>
      <c r="IVD69" s="910"/>
      <c r="IVE69" s="1191"/>
      <c r="IVF69" s="1189"/>
      <c r="IVG69" s="900"/>
      <c r="IVH69" s="318"/>
      <c r="IVI69" s="900"/>
      <c r="IVJ69" s="900"/>
      <c r="IVK69" s="900"/>
      <c r="IVL69" s="900"/>
      <c r="IVM69" s="1171"/>
      <c r="IVN69" s="910"/>
      <c r="IVO69" s="1191"/>
      <c r="IVP69" s="1189"/>
      <c r="IVQ69" s="900"/>
      <c r="IVR69" s="318"/>
      <c r="IVS69" s="900"/>
      <c r="IVT69" s="900"/>
      <c r="IVU69" s="900"/>
      <c r="IVV69" s="900"/>
      <c r="IVW69" s="1171"/>
      <c r="IVX69" s="910"/>
      <c r="IVY69" s="1191"/>
      <c r="IVZ69" s="1189"/>
      <c r="IWA69" s="900"/>
      <c r="IWB69" s="318"/>
      <c r="IWC69" s="900"/>
      <c r="IWD69" s="900"/>
      <c r="IWE69" s="900"/>
      <c r="IWF69" s="900"/>
      <c r="IWG69" s="1171"/>
      <c r="IWH69" s="910"/>
      <c r="IWI69" s="1191"/>
      <c r="IWJ69" s="1189"/>
      <c r="IWK69" s="900"/>
      <c r="IWL69" s="318"/>
      <c r="IWM69" s="900"/>
      <c r="IWN69" s="900"/>
      <c r="IWO69" s="900"/>
      <c r="IWP69" s="900"/>
      <c r="IWQ69" s="1171"/>
      <c r="IWR69" s="910"/>
      <c r="IWS69" s="1191"/>
      <c r="IWT69" s="1189"/>
      <c r="IWU69" s="900"/>
      <c r="IWV69" s="318"/>
      <c r="IWW69" s="900"/>
      <c r="IWX69" s="900"/>
      <c r="IWY69" s="900"/>
      <c r="IWZ69" s="900"/>
      <c r="IXA69" s="1171"/>
      <c r="IXB69" s="910"/>
      <c r="IXC69" s="1191"/>
      <c r="IXD69" s="1189"/>
      <c r="IXE69" s="900"/>
      <c r="IXF69" s="318"/>
      <c r="IXG69" s="900"/>
      <c r="IXH69" s="900"/>
      <c r="IXI69" s="900"/>
      <c r="IXJ69" s="900"/>
      <c r="IXK69" s="1171"/>
      <c r="IXL69" s="910"/>
      <c r="IXM69" s="1191"/>
      <c r="IXN69" s="1189"/>
      <c r="IXO69" s="900"/>
      <c r="IXP69" s="318"/>
      <c r="IXQ69" s="900"/>
      <c r="IXR69" s="900"/>
      <c r="IXS69" s="900"/>
      <c r="IXT69" s="900"/>
      <c r="IXU69" s="1171"/>
      <c r="IXV69" s="910"/>
      <c r="IXW69" s="1191"/>
      <c r="IXX69" s="1189"/>
      <c r="IXY69" s="900"/>
      <c r="IXZ69" s="318"/>
      <c r="IYA69" s="900"/>
      <c r="IYB69" s="900"/>
      <c r="IYC69" s="900"/>
      <c r="IYD69" s="900"/>
      <c r="IYE69" s="1171"/>
      <c r="IYF69" s="910"/>
      <c r="IYG69" s="1191"/>
      <c r="IYH69" s="1189"/>
      <c r="IYI69" s="900"/>
      <c r="IYJ69" s="318"/>
      <c r="IYK69" s="900"/>
      <c r="IYL69" s="900"/>
      <c r="IYM69" s="900"/>
      <c r="IYN69" s="900"/>
      <c r="IYO69" s="1171"/>
      <c r="IYP69" s="910"/>
      <c r="IYQ69" s="1191"/>
      <c r="IYR69" s="1189"/>
      <c r="IYS69" s="900"/>
      <c r="IYT69" s="318"/>
      <c r="IYU69" s="900"/>
      <c r="IYV69" s="900"/>
      <c r="IYW69" s="900"/>
      <c r="IYX69" s="900"/>
      <c r="IYY69" s="1171"/>
      <c r="IYZ69" s="910"/>
      <c r="IZA69" s="1191"/>
      <c r="IZB69" s="1189"/>
      <c r="IZC69" s="900"/>
      <c r="IZD69" s="318"/>
      <c r="IZE69" s="900"/>
      <c r="IZF69" s="900"/>
      <c r="IZG69" s="900"/>
      <c r="IZH69" s="900"/>
      <c r="IZI69" s="1171"/>
      <c r="IZJ69" s="910"/>
      <c r="IZK69" s="1191"/>
      <c r="IZL69" s="1189"/>
      <c r="IZM69" s="900"/>
      <c r="IZN69" s="318"/>
      <c r="IZO69" s="900"/>
      <c r="IZP69" s="900"/>
      <c r="IZQ69" s="900"/>
      <c r="IZR69" s="900"/>
      <c r="IZS69" s="1171"/>
      <c r="IZT69" s="910"/>
      <c r="IZU69" s="1191"/>
      <c r="IZV69" s="1189"/>
      <c r="IZW69" s="900"/>
      <c r="IZX69" s="318"/>
      <c r="IZY69" s="900"/>
      <c r="IZZ69" s="900"/>
      <c r="JAA69" s="900"/>
      <c r="JAB69" s="900"/>
      <c r="JAC69" s="1171"/>
      <c r="JAD69" s="910"/>
      <c r="JAE69" s="1191"/>
      <c r="JAF69" s="1189"/>
      <c r="JAG69" s="900"/>
      <c r="JAH69" s="318"/>
      <c r="JAI69" s="900"/>
      <c r="JAJ69" s="900"/>
      <c r="JAK69" s="900"/>
      <c r="JAL69" s="900"/>
      <c r="JAM69" s="1171"/>
      <c r="JAN69" s="910"/>
      <c r="JAO69" s="1191"/>
      <c r="JAP69" s="1189"/>
      <c r="JAQ69" s="900"/>
      <c r="JAR69" s="318"/>
      <c r="JAS69" s="900"/>
      <c r="JAT69" s="900"/>
      <c r="JAU69" s="900"/>
      <c r="JAV69" s="900"/>
      <c r="JAW69" s="1171"/>
      <c r="JAX69" s="910"/>
      <c r="JAY69" s="1191"/>
      <c r="JAZ69" s="1189"/>
      <c r="JBA69" s="900"/>
      <c r="JBB69" s="318"/>
      <c r="JBC69" s="900"/>
      <c r="JBD69" s="900"/>
      <c r="JBE69" s="900"/>
      <c r="JBF69" s="900"/>
      <c r="JBG69" s="1171"/>
      <c r="JBH69" s="910"/>
      <c r="JBI69" s="1191"/>
      <c r="JBJ69" s="1189"/>
      <c r="JBK69" s="900"/>
      <c r="JBL69" s="318"/>
      <c r="JBM69" s="900"/>
      <c r="JBN69" s="900"/>
      <c r="JBO69" s="900"/>
      <c r="JBP69" s="900"/>
      <c r="JBQ69" s="1171"/>
      <c r="JBR69" s="910"/>
      <c r="JBS69" s="1191"/>
      <c r="JBT69" s="1189"/>
      <c r="JBU69" s="900"/>
      <c r="JBV69" s="318"/>
      <c r="JBW69" s="900"/>
      <c r="JBX69" s="900"/>
      <c r="JBY69" s="900"/>
      <c r="JBZ69" s="900"/>
      <c r="JCA69" s="1171"/>
      <c r="JCB69" s="910"/>
      <c r="JCC69" s="1191"/>
      <c r="JCD69" s="1189"/>
      <c r="JCE69" s="900"/>
      <c r="JCF69" s="318"/>
      <c r="JCG69" s="900"/>
      <c r="JCH69" s="900"/>
      <c r="JCI69" s="900"/>
      <c r="JCJ69" s="900"/>
      <c r="JCK69" s="1171"/>
      <c r="JCL69" s="910"/>
      <c r="JCM69" s="1191"/>
      <c r="JCN69" s="1189"/>
      <c r="JCO69" s="900"/>
      <c r="JCP69" s="318"/>
      <c r="JCQ69" s="900"/>
      <c r="JCR69" s="900"/>
      <c r="JCS69" s="900"/>
      <c r="JCT69" s="900"/>
      <c r="JCU69" s="1171"/>
      <c r="JCV69" s="910"/>
      <c r="JCW69" s="1191"/>
      <c r="JCX69" s="1189"/>
      <c r="JCY69" s="900"/>
      <c r="JCZ69" s="318"/>
      <c r="JDA69" s="900"/>
      <c r="JDB69" s="900"/>
      <c r="JDC69" s="900"/>
      <c r="JDD69" s="900"/>
      <c r="JDE69" s="1171"/>
      <c r="JDF69" s="910"/>
      <c r="JDG69" s="1191"/>
      <c r="JDH69" s="1189"/>
      <c r="JDI69" s="900"/>
      <c r="JDJ69" s="318"/>
      <c r="JDK69" s="900"/>
      <c r="JDL69" s="900"/>
      <c r="JDM69" s="900"/>
      <c r="JDN69" s="900"/>
      <c r="JDO69" s="1171"/>
      <c r="JDP69" s="910"/>
      <c r="JDQ69" s="1191"/>
      <c r="JDR69" s="1189"/>
      <c r="JDS69" s="900"/>
      <c r="JDT69" s="318"/>
      <c r="JDU69" s="900"/>
      <c r="JDV69" s="900"/>
      <c r="JDW69" s="900"/>
      <c r="JDX69" s="900"/>
      <c r="JDY69" s="1171"/>
      <c r="JDZ69" s="910"/>
      <c r="JEA69" s="1191"/>
      <c r="JEB69" s="1189"/>
      <c r="JEC69" s="900"/>
      <c r="JED69" s="318"/>
      <c r="JEE69" s="900"/>
      <c r="JEF69" s="900"/>
      <c r="JEG69" s="900"/>
      <c r="JEH69" s="900"/>
      <c r="JEI69" s="1171"/>
      <c r="JEJ69" s="910"/>
      <c r="JEK69" s="1191"/>
      <c r="JEL69" s="1189"/>
      <c r="JEM69" s="900"/>
      <c r="JEN69" s="318"/>
      <c r="JEO69" s="900"/>
      <c r="JEP69" s="900"/>
      <c r="JEQ69" s="900"/>
      <c r="JER69" s="900"/>
      <c r="JES69" s="1171"/>
      <c r="JET69" s="910"/>
      <c r="JEU69" s="1191"/>
      <c r="JEV69" s="1189"/>
      <c r="JEW69" s="900"/>
      <c r="JEX69" s="318"/>
      <c r="JEY69" s="900"/>
      <c r="JEZ69" s="900"/>
      <c r="JFA69" s="900"/>
      <c r="JFB69" s="900"/>
      <c r="JFC69" s="1171"/>
      <c r="JFD69" s="910"/>
      <c r="JFE69" s="1191"/>
      <c r="JFF69" s="1189"/>
      <c r="JFG69" s="900"/>
      <c r="JFH69" s="318"/>
      <c r="JFI69" s="900"/>
      <c r="JFJ69" s="900"/>
      <c r="JFK69" s="900"/>
      <c r="JFL69" s="900"/>
      <c r="JFM69" s="1171"/>
      <c r="JFN69" s="910"/>
      <c r="JFO69" s="1191"/>
      <c r="JFP69" s="1189"/>
      <c r="JFQ69" s="900"/>
      <c r="JFR69" s="318"/>
      <c r="JFS69" s="900"/>
      <c r="JFT69" s="900"/>
      <c r="JFU69" s="900"/>
      <c r="JFV69" s="900"/>
      <c r="JFW69" s="1171"/>
      <c r="JFX69" s="910"/>
      <c r="JFY69" s="1191"/>
      <c r="JFZ69" s="1189"/>
      <c r="JGA69" s="900"/>
      <c r="JGB69" s="318"/>
      <c r="JGC69" s="900"/>
      <c r="JGD69" s="900"/>
      <c r="JGE69" s="900"/>
      <c r="JGF69" s="900"/>
      <c r="JGG69" s="1171"/>
      <c r="JGH69" s="910"/>
      <c r="JGI69" s="1191"/>
      <c r="JGJ69" s="1189"/>
      <c r="JGK69" s="900"/>
      <c r="JGL69" s="318"/>
      <c r="JGM69" s="900"/>
      <c r="JGN69" s="900"/>
      <c r="JGO69" s="900"/>
      <c r="JGP69" s="900"/>
      <c r="JGQ69" s="1171"/>
      <c r="JGR69" s="910"/>
      <c r="JGS69" s="1191"/>
      <c r="JGT69" s="1189"/>
      <c r="JGU69" s="900"/>
      <c r="JGV69" s="318"/>
      <c r="JGW69" s="900"/>
      <c r="JGX69" s="900"/>
      <c r="JGY69" s="900"/>
      <c r="JGZ69" s="900"/>
      <c r="JHA69" s="1171"/>
      <c r="JHB69" s="910"/>
      <c r="JHC69" s="1191"/>
      <c r="JHD69" s="1189"/>
      <c r="JHE69" s="900"/>
      <c r="JHF69" s="318"/>
      <c r="JHG69" s="900"/>
      <c r="JHH69" s="900"/>
      <c r="JHI69" s="900"/>
      <c r="JHJ69" s="900"/>
      <c r="JHK69" s="1171"/>
      <c r="JHL69" s="910"/>
      <c r="JHM69" s="1191"/>
      <c r="JHN69" s="1189"/>
      <c r="JHO69" s="900"/>
      <c r="JHP69" s="318"/>
      <c r="JHQ69" s="900"/>
      <c r="JHR69" s="900"/>
      <c r="JHS69" s="900"/>
      <c r="JHT69" s="900"/>
      <c r="JHU69" s="1171"/>
      <c r="JHV69" s="910"/>
      <c r="JHW69" s="1191"/>
      <c r="JHX69" s="1189"/>
      <c r="JHY69" s="900"/>
      <c r="JHZ69" s="318"/>
      <c r="JIA69" s="900"/>
      <c r="JIB69" s="900"/>
      <c r="JIC69" s="900"/>
      <c r="JID69" s="900"/>
      <c r="JIE69" s="1171"/>
      <c r="JIF69" s="910"/>
      <c r="JIG69" s="1191"/>
      <c r="JIH69" s="1189"/>
      <c r="JII69" s="900"/>
      <c r="JIJ69" s="318"/>
      <c r="JIK69" s="900"/>
      <c r="JIL69" s="900"/>
      <c r="JIM69" s="900"/>
      <c r="JIN69" s="900"/>
      <c r="JIO69" s="1171"/>
      <c r="JIP69" s="910"/>
      <c r="JIQ69" s="1191"/>
      <c r="JIR69" s="1189"/>
      <c r="JIS69" s="900"/>
      <c r="JIT69" s="318"/>
      <c r="JIU69" s="900"/>
      <c r="JIV69" s="900"/>
      <c r="JIW69" s="900"/>
      <c r="JIX69" s="900"/>
      <c r="JIY69" s="1171"/>
      <c r="JIZ69" s="910"/>
      <c r="JJA69" s="1191"/>
      <c r="JJB69" s="1189"/>
      <c r="JJC69" s="900"/>
      <c r="JJD69" s="318"/>
      <c r="JJE69" s="900"/>
      <c r="JJF69" s="900"/>
      <c r="JJG69" s="900"/>
      <c r="JJH69" s="900"/>
      <c r="JJI69" s="1171"/>
      <c r="JJJ69" s="910"/>
      <c r="JJK69" s="1191"/>
      <c r="JJL69" s="1189"/>
      <c r="JJM69" s="900"/>
      <c r="JJN69" s="318"/>
      <c r="JJO69" s="900"/>
      <c r="JJP69" s="900"/>
      <c r="JJQ69" s="900"/>
      <c r="JJR69" s="900"/>
      <c r="JJS69" s="1171"/>
      <c r="JJT69" s="910"/>
      <c r="JJU69" s="1191"/>
      <c r="JJV69" s="1189"/>
      <c r="JJW69" s="900"/>
      <c r="JJX69" s="318"/>
      <c r="JJY69" s="900"/>
      <c r="JJZ69" s="900"/>
      <c r="JKA69" s="900"/>
      <c r="JKB69" s="900"/>
      <c r="JKC69" s="1171"/>
      <c r="JKD69" s="910"/>
      <c r="JKE69" s="1191"/>
      <c r="JKF69" s="1189"/>
      <c r="JKG69" s="900"/>
      <c r="JKH69" s="318"/>
      <c r="JKI69" s="900"/>
      <c r="JKJ69" s="900"/>
      <c r="JKK69" s="900"/>
      <c r="JKL69" s="900"/>
      <c r="JKM69" s="1171"/>
      <c r="JKN69" s="910"/>
      <c r="JKO69" s="1191"/>
      <c r="JKP69" s="1189"/>
      <c r="JKQ69" s="900"/>
      <c r="JKR69" s="318"/>
      <c r="JKS69" s="900"/>
      <c r="JKT69" s="900"/>
      <c r="JKU69" s="900"/>
      <c r="JKV69" s="900"/>
      <c r="JKW69" s="1171"/>
      <c r="JKX69" s="910"/>
      <c r="JKY69" s="1191"/>
      <c r="JKZ69" s="1189"/>
      <c r="JLA69" s="900"/>
      <c r="JLB69" s="318"/>
      <c r="JLC69" s="900"/>
      <c r="JLD69" s="900"/>
      <c r="JLE69" s="900"/>
      <c r="JLF69" s="900"/>
      <c r="JLG69" s="1171"/>
      <c r="JLH69" s="910"/>
      <c r="JLI69" s="1191"/>
      <c r="JLJ69" s="1189"/>
      <c r="JLK69" s="900"/>
      <c r="JLL69" s="318"/>
      <c r="JLM69" s="900"/>
      <c r="JLN69" s="900"/>
      <c r="JLO69" s="900"/>
      <c r="JLP69" s="900"/>
      <c r="JLQ69" s="1171"/>
      <c r="JLR69" s="910"/>
      <c r="JLS69" s="1191"/>
      <c r="JLT69" s="1189"/>
      <c r="JLU69" s="900"/>
      <c r="JLV69" s="318"/>
      <c r="JLW69" s="900"/>
      <c r="JLX69" s="900"/>
      <c r="JLY69" s="900"/>
      <c r="JLZ69" s="900"/>
      <c r="JMA69" s="1171"/>
      <c r="JMB69" s="910"/>
      <c r="JMC69" s="1191"/>
      <c r="JMD69" s="1189"/>
      <c r="JME69" s="900"/>
      <c r="JMF69" s="318"/>
      <c r="JMG69" s="900"/>
      <c r="JMH69" s="900"/>
      <c r="JMI69" s="900"/>
      <c r="JMJ69" s="900"/>
      <c r="JMK69" s="1171"/>
      <c r="JML69" s="910"/>
      <c r="JMM69" s="1191"/>
      <c r="JMN69" s="1189"/>
      <c r="JMO69" s="900"/>
      <c r="JMP69" s="318"/>
      <c r="JMQ69" s="900"/>
      <c r="JMR69" s="900"/>
      <c r="JMS69" s="900"/>
      <c r="JMT69" s="900"/>
      <c r="JMU69" s="1171"/>
      <c r="JMV69" s="910"/>
      <c r="JMW69" s="1191"/>
      <c r="JMX69" s="1189"/>
      <c r="JMY69" s="900"/>
      <c r="JMZ69" s="318"/>
      <c r="JNA69" s="900"/>
      <c r="JNB69" s="900"/>
      <c r="JNC69" s="900"/>
      <c r="JND69" s="900"/>
      <c r="JNE69" s="1171"/>
      <c r="JNF69" s="910"/>
      <c r="JNG69" s="1191"/>
      <c r="JNH69" s="1189"/>
      <c r="JNI69" s="900"/>
      <c r="JNJ69" s="318"/>
      <c r="JNK69" s="900"/>
      <c r="JNL69" s="900"/>
      <c r="JNM69" s="900"/>
      <c r="JNN69" s="900"/>
      <c r="JNO69" s="1171"/>
      <c r="JNP69" s="910"/>
      <c r="JNQ69" s="1191"/>
      <c r="JNR69" s="1189"/>
      <c r="JNS69" s="900"/>
      <c r="JNT69" s="318"/>
      <c r="JNU69" s="900"/>
      <c r="JNV69" s="900"/>
      <c r="JNW69" s="900"/>
      <c r="JNX69" s="900"/>
      <c r="JNY69" s="1171"/>
      <c r="JNZ69" s="910"/>
      <c r="JOA69" s="1191"/>
      <c r="JOB69" s="1189"/>
      <c r="JOC69" s="900"/>
      <c r="JOD69" s="318"/>
      <c r="JOE69" s="900"/>
      <c r="JOF69" s="900"/>
      <c r="JOG69" s="900"/>
      <c r="JOH69" s="900"/>
      <c r="JOI69" s="1171"/>
      <c r="JOJ69" s="910"/>
      <c r="JOK69" s="1191"/>
      <c r="JOL69" s="1189"/>
      <c r="JOM69" s="900"/>
      <c r="JON69" s="318"/>
      <c r="JOO69" s="900"/>
      <c r="JOP69" s="900"/>
      <c r="JOQ69" s="900"/>
      <c r="JOR69" s="900"/>
      <c r="JOS69" s="1171"/>
      <c r="JOT69" s="910"/>
      <c r="JOU69" s="1191"/>
      <c r="JOV69" s="1189"/>
      <c r="JOW69" s="900"/>
      <c r="JOX69" s="318"/>
      <c r="JOY69" s="900"/>
      <c r="JOZ69" s="900"/>
      <c r="JPA69" s="900"/>
      <c r="JPB69" s="900"/>
      <c r="JPC69" s="1171"/>
      <c r="JPD69" s="910"/>
      <c r="JPE69" s="1191"/>
      <c r="JPF69" s="1189"/>
      <c r="JPG69" s="900"/>
      <c r="JPH69" s="318"/>
      <c r="JPI69" s="900"/>
      <c r="JPJ69" s="900"/>
      <c r="JPK69" s="900"/>
      <c r="JPL69" s="900"/>
      <c r="JPM69" s="1171"/>
      <c r="JPN69" s="910"/>
      <c r="JPO69" s="1191"/>
      <c r="JPP69" s="1189"/>
      <c r="JPQ69" s="900"/>
      <c r="JPR69" s="318"/>
      <c r="JPS69" s="900"/>
      <c r="JPT69" s="900"/>
      <c r="JPU69" s="900"/>
      <c r="JPV69" s="900"/>
      <c r="JPW69" s="1171"/>
      <c r="JPX69" s="910"/>
      <c r="JPY69" s="1191"/>
      <c r="JPZ69" s="1189"/>
      <c r="JQA69" s="900"/>
      <c r="JQB69" s="318"/>
      <c r="JQC69" s="900"/>
      <c r="JQD69" s="900"/>
      <c r="JQE69" s="900"/>
      <c r="JQF69" s="900"/>
      <c r="JQG69" s="1171"/>
      <c r="JQH69" s="910"/>
      <c r="JQI69" s="1191"/>
      <c r="JQJ69" s="1189"/>
      <c r="JQK69" s="900"/>
      <c r="JQL69" s="318"/>
      <c r="JQM69" s="900"/>
      <c r="JQN69" s="900"/>
      <c r="JQO69" s="900"/>
      <c r="JQP69" s="900"/>
      <c r="JQQ69" s="1171"/>
      <c r="JQR69" s="910"/>
      <c r="JQS69" s="1191"/>
      <c r="JQT69" s="1189"/>
      <c r="JQU69" s="900"/>
      <c r="JQV69" s="318"/>
      <c r="JQW69" s="900"/>
      <c r="JQX69" s="900"/>
      <c r="JQY69" s="900"/>
      <c r="JQZ69" s="900"/>
      <c r="JRA69" s="1171"/>
      <c r="JRB69" s="910"/>
      <c r="JRC69" s="1191"/>
      <c r="JRD69" s="1189"/>
      <c r="JRE69" s="900"/>
      <c r="JRF69" s="318"/>
      <c r="JRG69" s="900"/>
      <c r="JRH69" s="900"/>
      <c r="JRI69" s="900"/>
      <c r="JRJ69" s="900"/>
      <c r="JRK69" s="1171"/>
      <c r="JRL69" s="910"/>
      <c r="JRM69" s="1191"/>
      <c r="JRN69" s="1189"/>
      <c r="JRO69" s="900"/>
      <c r="JRP69" s="318"/>
      <c r="JRQ69" s="900"/>
      <c r="JRR69" s="900"/>
      <c r="JRS69" s="900"/>
      <c r="JRT69" s="900"/>
      <c r="JRU69" s="1171"/>
      <c r="JRV69" s="910"/>
      <c r="JRW69" s="1191"/>
      <c r="JRX69" s="1189"/>
      <c r="JRY69" s="900"/>
      <c r="JRZ69" s="318"/>
      <c r="JSA69" s="900"/>
      <c r="JSB69" s="900"/>
      <c r="JSC69" s="900"/>
      <c r="JSD69" s="900"/>
      <c r="JSE69" s="1171"/>
      <c r="JSF69" s="910"/>
      <c r="JSG69" s="1191"/>
      <c r="JSH69" s="1189"/>
      <c r="JSI69" s="900"/>
      <c r="JSJ69" s="318"/>
      <c r="JSK69" s="900"/>
      <c r="JSL69" s="900"/>
      <c r="JSM69" s="900"/>
      <c r="JSN69" s="900"/>
      <c r="JSO69" s="1171"/>
      <c r="JSP69" s="910"/>
      <c r="JSQ69" s="1191"/>
      <c r="JSR69" s="1189"/>
      <c r="JSS69" s="900"/>
      <c r="JST69" s="318"/>
      <c r="JSU69" s="900"/>
      <c r="JSV69" s="900"/>
      <c r="JSW69" s="900"/>
      <c r="JSX69" s="900"/>
      <c r="JSY69" s="1171"/>
      <c r="JSZ69" s="910"/>
      <c r="JTA69" s="1191"/>
      <c r="JTB69" s="1189"/>
      <c r="JTC69" s="900"/>
      <c r="JTD69" s="318"/>
      <c r="JTE69" s="900"/>
      <c r="JTF69" s="900"/>
      <c r="JTG69" s="900"/>
      <c r="JTH69" s="900"/>
      <c r="JTI69" s="1171"/>
      <c r="JTJ69" s="910"/>
      <c r="JTK69" s="1191"/>
      <c r="JTL69" s="1189"/>
      <c r="JTM69" s="900"/>
      <c r="JTN69" s="318"/>
      <c r="JTO69" s="900"/>
      <c r="JTP69" s="900"/>
      <c r="JTQ69" s="900"/>
      <c r="JTR69" s="900"/>
      <c r="JTS69" s="1171"/>
      <c r="JTT69" s="910"/>
      <c r="JTU69" s="1191"/>
      <c r="JTV69" s="1189"/>
      <c r="JTW69" s="900"/>
      <c r="JTX69" s="318"/>
      <c r="JTY69" s="900"/>
      <c r="JTZ69" s="900"/>
      <c r="JUA69" s="900"/>
      <c r="JUB69" s="900"/>
      <c r="JUC69" s="1171"/>
      <c r="JUD69" s="910"/>
      <c r="JUE69" s="1191"/>
      <c r="JUF69" s="1189"/>
      <c r="JUG69" s="900"/>
      <c r="JUH69" s="318"/>
      <c r="JUI69" s="900"/>
      <c r="JUJ69" s="900"/>
      <c r="JUK69" s="900"/>
      <c r="JUL69" s="900"/>
      <c r="JUM69" s="1171"/>
      <c r="JUN69" s="910"/>
      <c r="JUO69" s="1191"/>
      <c r="JUP69" s="1189"/>
      <c r="JUQ69" s="900"/>
      <c r="JUR69" s="318"/>
      <c r="JUS69" s="900"/>
      <c r="JUT69" s="900"/>
      <c r="JUU69" s="900"/>
      <c r="JUV69" s="900"/>
      <c r="JUW69" s="1171"/>
      <c r="JUX69" s="910"/>
      <c r="JUY69" s="1191"/>
      <c r="JUZ69" s="1189"/>
      <c r="JVA69" s="900"/>
      <c r="JVB69" s="318"/>
      <c r="JVC69" s="900"/>
      <c r="JVD69" s="900"/>
      <c r="JVE69" s="900"/>
      <c r="JVF69" s="900"/>
      <c r="JVG69" s="1171"/>
      <c r="JVH69" s="910"/>
      <c r="JVI69" s="1191"/>
      <c r="JVJ69" s="1189"/>
      <c r="JVK69" s="900"/>
      <c r="JVL69" s="318"/>
      <c r="JVM69" s="900"/>
      <c r="JVN69" s="900"/>
      <c r="JVO69" s="900"/>
      <c r="JVP69" s="900"/>
      <c r="JVQ69" s="1171"/>
      <c r="JVR69" s="910"/>
      <c r="JVS69" s="1191"/>
      <c r="JVT69" s="1189"/>
      <c r="JVU69" s="900"/>
      <c r="JVV69" s="318"/>
      <c r="JVW69" s="900"/>
      <c r="JVX69" s="900"/>
      <c r="JVY69" s="900"/>
      <c r="JVZ69" s="900"/>
      <c r="JWA69" s="1171"/>
      <c r="JWB69" s="910"/>
      <c r="JWC69" s="1191"/>
      <c r="JWD69" s="1189"/>
      <c r="JWE69" s="900"/>
      <c r="JWF69" s="318"/>
      <c r="JWG69" s="900"/>
      <c r="JWH69" s="900"/>
      <c r="JWI69" s="900"/>
      <c r="JWJ69" s="900"/>
      <c r="JWK69" s="1171"/>
      <c r="JWL69" s="910"/>
      <c r="JWM69" s="1191"/>
      <c r="JWN69" s="1189"/>
      <c r="JWO69" s="900"/>
      <c r="JWP69" s="318"/>
      <c r="JWQ69" s="900"/>
      <c r="JWR69" s="900"/>
      <c r="JWS69" s="900"/>
      <c r="JWT69" s="900"/>
      <c r="JWU69" s="1171"/>
      <c r="JWV69" s="910"/>
      <c r="JWW69" s="1191"/>
      <c r="JWX69" s="1189"/>
      <c r="JWY69" s="900"/>
      <c r="JWZ69" s="318"/>
      <c r="JXA69" s="900"/>
      <c r="JXB69" s="900"/>
      <c r="JXC69" s="900"/>
      <c r="JXD69" s="900"/>
      <c r="JXE69" s="1171"/>
      <c r="JXF69" s="910"/>
      <c r="JXG69" s="1191"/>
      <c r="JXH69" s="1189"/>
      <c r="JXI69" s="900"/>
      <c r="JXJ69" s="318"/>
      <c r="JXK69" s="900"/>
      <c r="JXL69" s="900"/>
      <c r="JXM69" s="900"/>
      <c r="JXN69" s="900"/>
      <c r="JXO69" s="1171"/>
      <c r="JXP69" s="910"/>
      <c r="JXQ69" s="1191"/>
      <c r="JXR69" s="1189"/>
      <c r="JXS69" s="900"/>
      <c r="JXT69" s="318"/>
      <c r="JXU69" s="900"/>
      <c r="JXV69" s="900"/>
      <c r="JXW69" s="900"/>
      <c r="JXX69" s="900"/>
      <c r="JXY69" s="1171"/>
      <c r="JXZ69" s="910"/>
      <c r="JYA69" s="1191"/>
      <c r="JYB69" s="1189"/>
      <c r="JYC69" s="900"/>
      <c r="JYD69" s="318"/>
      <c r="JYE69" s="900"/>
      <c r="JYF69" s="900"/>
      <c r="JYG69" s="900"/>
      <c r="JYH69" s="900"/>
      <c r="JYI69" s="1171"/>
      <c r="JYJ69" s="910"/>
      <c r="JYK69" s="1191"/>
      <c r="JYL69" s="1189"/>
      <c r="JYM69" s="900"/>
      <c r="JYN69" s="318"/>
      <c r="JYO69" s="900"/>
      <c r="JYP69" s="900"/>
      <c r="JYQ69" s="900"/>
      <c r="JYR69" s="900"/>
      <c r="JYS69" s="1171"/>
      <c r="JYT69" s="910"/>
      <c r="JYU69" s="1191"/>
      <c r="JYV69" s="1189"/>
      <c r="JYW69" s="900"/>
      <c r="JYX69" s="318"/>
      <c r="JYY69" s="900"/>
      <c r="JYZ69" s="900"/>
      <c r="JZA69" s="900"/>
      <c r="JZB69" s="900"/>
      <c r="JZC69" s="1171"/>
      <c r="JZD69" s="910"/>
      <c r="JZE69" s="1191"/>
      <c r="JZF69" s="1189"/>
      <c r="JZG69" s="900"/>
      <c r="JZH69" s="318"/>
      <c r="JZI69" s="900"/>
      <c r="JZJ69" s="900"/>
      <c r="JZK69" s="900"/>
      <c r="JZL69" s="900"/>
      <c r="JZM69" s="1171"/>
      <c r="JZN69" s="910"/>
      <c r="JZO69" s="1191"/>
      <c r="JZP69" s="1189"/>
      <c r="JZQ69" s="900"/>
      <c r="JZR69" s="318"/>
      <c r="JZS69" s="900"/>
      <c r="JZT69" s="900"/>
      <c r="JZU69" s="900"/>
      <c r="JZV69" s="900"/>
      <c r="JZW69" s="1171"/>
      <c r="JZX69" s="910"/>
      <c r="JZY69" s="1191"/>
      <c r="JZZ69" s="1189"/>
      <c r="KAA69" s="900"/>
      <c r="KAB69" s="318"/>
      <c r="KAC69" s="900"/>
      <c r="KAD69" s="900"/>
      <c r="KAE69" s="900"/>
      <c r="KAF69" s="900"/>
      <c r="KAG69" s="1171"/>
      <c r="KAH69" s="910"/>
      <c r="KAI69" s="1191"/>
      <c r="KAJ69" s="1189"/>
      <c r="KAK69" s="900"/>
      <c r="KAL69" s="318"/>
      <c r="KAM69" s="900"/>
      <c r="KAN69" s="900"/>
      <c r="KAO69" s="900"/>
      <c r="KAP69" s="900"/>
      <c r="KAQ69" s="1171"/>
      <c r="KAR69" s="910"/>
      <c r="KAS69" s="1191"/>
      <c r="KAT69" s="1189"/>
      <c r="KAU69" s="900"/>
      <c r="KAV69" s="318"/>
      <c r="KAW69" s="900"/>
      <c r="KAX69" s="900"/>
      <c r="KAY69" s="900"/>
      <c r="KAZ69" s="900"/>
      <c r="KBA69" s="1171"/>
      <c r="KBB69" s="910"/>
      <c r="KBC69" s="1191"/>
      <c r="KBD69" s="1189"/>
      <c r="KBE69" s="900"/>
      <c r="KBF69" s="318"/>
      <c r="KBG69" s="900"/>
      <c r="KBH69" s="900"/>
      <c r="KBI69" s="900"/>
      <c r="KBJ69" s="900"/>
      <c r="KBK69" s="1171"/>
      <c r="KBL69" s="910"/>
      <c r="KBM69" s="1191"/>
      <c r="KBN69" s="1189"/>
      <c r="KBO69" s="900"/>
      <c r="KBP69" s="318"/>
      <c r="KBQ69" s="900"/>
      <c r="KBR69" s="900"/>
      <c r="KBS69" s="900"/>
      <c r="KBT69" s="900"/>
      <c r="KBU69" s="1171"/>
      <c r="KBV69" s="910"/>
      <c r="KBW69" s="1191"/>
      <c r="KBX69" s="1189"/>
      <c r="KBY69" s="900"/>
      <c r="KBZ69" s="318"/>
      <c r="KCA69" s="900"/>
      <c r="KCB69" s="900"/>
      <c r="KCC69" s="900"/>
      <c r="KCD69" s="900"/>
      <c r="KCE69" s="1171"/>
      <c r="KCF69" s="910"/>
      <c r="KCG69" s="1191"/>
      <c r="KCH69" s="1189"/>
      <c r="KCI69" s="900"/>
      <c r="KCJ69" s="318"/>
      <c r="KCK69" s="900"/>
      <c r="KCL69" s="900"/>
      <c r="KCM69" s="900"/>
      <c r="KCN69" s="900"/>
      <c r="KCO69" s="1171"/>
      <c r="KCP69" s="910"/>
      <c r="KCQ69" s="1191"/>
      <c r="KCR69" s="1189"/>
      <c r="KCS69" s="900"/>
      <c r="KCT69" s="318"/>
      <c r="KCU69" s="900"/>
      <c r="KCV69" s="900"/>
      <c r="KCW69" s="900"/>
      <c r="KCX69" s="900"/>
      <c r="KCY69" s="1171"/>
      <c r="KCZ69" s="910"/>
      <c r="KDA69" s="1191"/>
      <c r="KDB69" s="1189"/>
      <c r="KDC69" s="900"/>
      <c r="KDD69" s="318"/>
      <c r="KDE69" s="900"/>
      <c r="KDF69" s="900"/>
      <c r="KDG69" s="900"/>
      <c r="KDH69" s="900"/>
      <c r="KDI69" s="1171"/>
      <c r="KDJ69" s="910"/>
      <c r="KDK69" s="1191"/>
      <c r="KDL69" s="1189"/>
      <c r="KDM69" s="900"/>
      <c r="KDN69" s="318"/>
      <c r="KDO69" s="900"/>
      <c r="KDP69" s="900"/>
      <c r="KDQ69" s="900"/>
      <c r="KDR69" s="900"/>
      <c r="KDS69" s="1171"/>
      <c r="KDT69" s="910"/>
      <c r="KDU69" s="1191"/>
      <c r="KDV69" s="1189"/>
      <c r="KDW69" s="900"/>
      <c r="KDX69" s="318"/>
      <c r="KDY69" s="900"/>
      <c r="KDZ69" s="900"/>
      <c r="KEA69" s="900"/>
      <c r="KEB69" s="900"/>
      <c r="KEC69" s="1171"/>
      <c r="KED69" s="910"/>
      <c r="KEE69" s="1191"/>
      <c r="KEF69" s="1189"/>
      <c r="KEG69" s="900"/>
      <c r="KEH69" s="318"/>
      <c r="KEI69" s="900"/>
      <c r="KEJ69" s="900"/>
      <c r="KEK69" s="900"/>
      <c r="KEL69" s="900"/>
      <c r="KEM69" s="1171"/>
      <c r="KEN69" s="910"/>
      <c r="KEO69" s="1191"/>
      <c r="KEP69" s="1189"/>
      <c r="KEQ69" s="900"/>
      <c r="KER69" s="318"/>
      <c r="KES69" s="900"/>
      <c r="KET69" s="900"/>
      <c r="KEU69" s="900"/>
      <c r="KEV69" s="900"/>
      <c r="KEW69" s="1171"/>
      <c r="KEX69" s="910"/>
      <c r="KEY69" s="1191"/>
      <c r="KEZ69" s="1189"/>
      <c r="KFA69" s="900"/>
      <c r="KFB69" s="318"/>
      <c r="KFC69" s="900"/>
      <c r="KFD69" s="900"/>
      <c r="KFE69" s="900"/>
      <c r="KFF69" s="900"/>
      <c r="KFG69" s="1171"/>
      <c r="KFH69" s="910"/>
      <c r="KFI69" s="1191"/>
      <c r="KFJ69" s="1189"/>
      <c r="KFK69" s="900"/>
      <c r="KFL69" s="318"/>
      <c r="KFM69" s="900"/>
      <c r="KFN69" s="900"/>
      <c r="KFO69" s="900"/>
      <c r="KFP69" s="900"/>
      <c r="KFQ69" s="1171"/>
      <c r="KFR69" s="910"/>
      <c r="KFS69" s="1191"/>
      <c r="KFT69" s="1189"/>
      <c r="KFU69" s="900"/>
      <c r="KFV69" s="318"/>
      <c r="KFW69" s="900"/>
      <c r="KFX69" s="900"/>
      <c r="KFY69" s="900"/>
      <c r="KFZ69" s="900"/>
      <c r="KGA69" s="1171"/>
      <c r="KGB69" s="910"/>
      <c r="KGC69" s="1191"/>
      <c r="KGD69" s="1189"/>
      <c r="KGE69" s="900"/>
      <c r="KGF69" s="318"/>
      <c r="KGG69" s="900"/>
      <c r="KGH69" s="900"/>
      <c r="KGI69" s="900"/>
      <c r="KGJ69" s="900"/>
      <c r="KGK69" s="1171"/>
      <c r="KGL69" s="910"/>
      <c r="KGM69" s="1191"/>
      <c r="KGN69" s="1189"/>
      <c r="KGO69" s="900"/>
      <c r="KGP69" s="318"/>
      <c r="KGQ69" s="900"/>
      <c r="KGR69" s="900"/>
      <c r="KGS69" s="900"/>
      <c r="KGT69" s="900"/>
      <c r="KGU69" s="1171"/>
      <c r="KGV69" s="910"/>
      <c r="KGW69" s="1191"/>
      <c r="KGX69" s="1189"/>
      <c r="KGY69" s="900"/>
      <c r="KGZ69" s="318"/>
      <c r="KHA69" s="900"/>
      <c r="KHB69" s="900"/>
      <c r="KHC69" s="900"/>
      <c r="KHD69" s="900"/>
      <c r="KHE69" s="1171"/>
      <c r="KHF69" s="910"/>
      <c r="KHG69" s="1191"/>
      <c r="KHH69" s="1189"/>
      <c r="KHI69" s="900"/>
      <c r="KHJ69" s="318"/>
      <c r="KHK69" s="900"/>
      <c r="KHL69" s="900"/>
      <c r="KHM69" s="900"/>
      <c r="KHN69" s="900"/>
      <c r="KHO69" s="1171"/>
      <c r="KHP69" s="910"/>
      <c r="KHQ69" s="1191"/>
      <c r="KHR69" s="1189"/>
      <c r="KHS69" s="900"/>
      <c r="KHT69" s="318"/>
      <c r="KHU69" s="900"/>
      <c r="KHV69" s="900"/>
      <c r="KHW69" s="900"/>
      <c r="KHX69" s="900"/>
      <c r="KHY69" s="1171"/>
      <c r="KHZ69" s="910"/>
      <c r="KIA69" s="1191"/>
      <c r="KIB69" s="1189"/>
      <c r="KIC69" s="900"/>
      <c r="KID69" s="318"/>
      <c r="KIE69" s="900"/>
      <c r="KIF69" s="900"/>
      <c r="KIG69" s="900"/>
      <c r="KIH69" s="900"/>
      <c r="KII69" s="1171"/>
      <c r="KIJ69" s="910"/>
      <c r="KIK69" s="1191"/>
      <c r="KIL69" s="1189"/>
      <c r="KIM69" s="900"/>
      <c r="KIN69" s="318"/>
      <c r="KIO69" s="900"/>
      <c r="KIP69" s="900"/>
      <c r="KIQ69" s="900"/>
      <c r="KIR69" s="900"/>
      <c r="KIS69" s="1171"/>
      <c r="KIT69" s="910"/>
      <c r="KIU69" s="1191"/>
      <c r="KIV69" s="1189"/>
      <c r="KIW69" s="900"/>
      <c r="KIX69" s="318"/>
      <c r="KIY69" s="900"/>
      <c r="KIZ69" s="900"/>
      <c r="KJA69" s="900"/>
      <c r="KJB69" s="900"/>
      <c r="KJC69" s="1171"/>
      <c r="KJD69" s="910"/>
      <c r="KJE69" s="1191"/>
      <c r="KJF69" s="1189"/>
      <c r="KJG69" s="900"/>
      <c r="KJH69" s="318"/>
      <c r="KJI69" s="900"/>
      <c r="KJJ69" s="900"/>
      <c r="KJK69" s="900"/>
      <c r="KJL69" s="900"/>
      <c r="KJM69" s="1171"/>
      <c r="KJN69" s="910"/>
      <c r="KJO69" s="1191"/>
      <c r="KJP69" s="1189"/>
      <c r="KJQ69" s="900"/>
      <c r="KJR69" s="318"/>
      <c r="KJS69" s="900"/>
      <c r="KJT69" s="900"/>
      <c r="KJU69" s="900"/>
      <c r="KJV69" s="900"/>
      <c r="KJW69" s="1171"/>
      <c r="KJX69" s="910"/>
      <c r="KJY69" s="1191"/>
      <c r="KJZ69" s="1189"/>
      <c r="KKA69" s="900"/>
      <c r="KKB69" s="318"/>
      <c r="KKC69" s="900"/>
      <c r="KKD69" s="900"/>
      <c r="KKE69" s="900"/>
      <c r="KKF69" s="900"/>
      <c r="KKG69" s="1171"/>
      <c r="KKH69" s="910"/>
      <c r="KKI69" s="1191"/>
      <c r="KKJ69" s="1189"/>
      <c r="KKK69" s="900"/>
      <c r="KKL69" s="318"/>
      <c r="KKM69" s="900"/>
      <c r="KKN69" s="900"/>
      <c r="KKO69" s="900"/>
      <c r="KKP69" s="900"/>
      <c r="KKQ69" s="1171"/>
      <c r="KKR69" s="910"/>
      <c r="KKS69" s="1191"/>
      <c r="KKT69" s="1189"/>
      <c r="KKU69" s="900"/>
      <c r="KKV69" s="318"/>
      <c r="KKW69" s="900"/>
      <c r="KKX69" s="900"/>
      <c r="KKY69" s="900"/>
      <c r="KKZ69" s="900"/>
      <c r="KLA69" s="1171"/>
      <c r="KLB69" s="910"/>
      <c r="KLC69" s="1191"/>
      <c r="KLD69" s="1189"/>
      <c r="KLE69" s="900"/>
      <c r="KLF69" s="318"/>
      <c r="KLG69" s="900"/>
      <c r="KLH69" s="900"/>
      <c r="KLI69" s="900"/>
      <c r="KLJ69" s="900"/>
      <c r="KLK69" s="1171"/>
      <c r="KLL69" s="910"/>
      <c r="KLM69" s="1191"/>
      <c r="KLN69" s="1189"/>
      <c r="KLO69" s="900"/>
      <c r="KLP69" s="318"/>
      <c r="KLQ69" s="900"/>
      <c r="KLR69" s="900"/>
      <c r="KLS69" s="900"/>
      <c r="KLT69" s="900"/>
      <c r="KLU69" s="1171"/>
      <c r="KLV69" s="910"/>
      <c r="KLW69" s="1191"/>
      <c r="KLX69" s="1189"/>
      <c r="KLY69" s="900"/>
      <c r="KLZ69" s="318"/>
      <c r="KMA69" s="900"/>
      <c r="KMB69" s="900"/>
      <c r="KMC69" s="900"/>
      <c r="KMD69" s="900"/>
      <c r="KME69" s="1171"/>
      <c r="KMF69" s="910"/>
      <c r="KMG69" s="1191"/>
      <c r="KMH69" s="1189"/>
      <c r="KMI69" s="900"/>
      <c r="KMJ69" s="318"/>
      <c r="KMK69" s="900"/>
      <c r="KML69" s="900"/>
      <c r="KMM69" s="900"/>
      <c r="KMN69" s="900"/>
      <c r="KMO69" s="1171"/>
      <c r="KMP69" s="910"/>
      <c r="KMQ69" s="1191"/>
      <c r="KMR69" s="1189"/>
      <c r="KMS69" s="900"/>
      <c r="KMT69" s="318"/>
      <c r="KMU69" s="900"/>
      <c r="KMV69" s="900"/>
      <c r="KMW69" s="900"/>
      <c r="KMX69" s="900"/>
      <c r="KMY69" s="1171"/>
      <c r="KMZ69" s="910"/>
      <c r="KNA69" s="1191"/>
      <c r="KNB69" s="1189"/>
      <c r="KNC69" s="900"/>
      <c r="KND69" s="318"/>
      <c r="KNE69" s="900"/>
      <c r="KNF69" s="900"/>
      <c r="KNG69" s="900"/>
      <c r="KNH69" s="900"/>
      <c r="KNI69" s="1171"/>
      <c r="KNJ69" s="910"/>
      <c r="KNK69" s="1191"/>
      <c r="KNL69" s="1189"/>
      <c r="KNM69" s="900"/>
      <c r="KNN69" s="318"/>
      <c r="KNO69" s="900"/>
      <c r="KNP69" s="900"/>
      <c r="KNQ69" s="900"/>
      <c r="KNR69" s="900"/>
      <c r="KNS69" s="1171"/>
      <c r="KNT69" s="910"/>
      <c r="KNU69" s="1191"/>
      <c r="KNV69" s="1189"/>
      <c r="KNW69" s="900"/>
      <c r="KNX69" s="318"/>
      <c r="KNY69" s="900"/>
      <c r="KNZ69" s="900"/>
      <c r="KOA69" s="900"/>
      <c r="KOB69" s="900"/>
      <c r="KOC69" s="1171"/>
      <c r="KOD69" s="910"/>
      <c r="KOE69" s="1191"/>
      <c r="KOF69" s="1189"/>
      <c r="KOG69" s="900"/>
      <c r="KOH69" s="318"/>
      <c r="KOI69" s="900"/>
      <c r="KOJ69" s="900"/>
      <c r="KOK69" s="900"/>
      <c r="KOL69" s="900"/>
      <c r="KOM69" s="1171"/>
      <c r="KON69" s="910"/>
      <c r="KOO69" s="1191"/>
      <c r="KOP69" s="1189"/>
      <c r="KOQ69" s="900"/>
      <c r="KOR69" s="318"/>
      <c r="KOS69" s="900"/>
      <c r="KOT69" s="900"/>
      <c r="KOU69" s="900"/>
      <c r="KOV69" s="900"/>
      <c r="KOW69" s="1171"/>
      <c r="KOX69" s="910"/>
      <c r="KOY69" s="1191"/>
      <c r="KOZ69" s="1189"/>
      <c r="KPA69" s="900"/>
      <c r="KPB69" s="318"/>
      <c r="KPC69" s="900"/>
      <c r="KPD69" s="900"/>
      <c r="KPE69" s="900"/>
      <c r="KPF69" s="900"/>
      <c r="KPG69" s="1171"/>
      <c r="KPH69" s="910"/>
      <c r="KPI69" s="1191"/>
      <c r="KPJ69" s="1189"/>
      <c r="KPK69" s="900"/>
      <c r="KPL69" s="318"/>
      <c r="KPM69" s="900"/>
      <c r="KPN69" s="900"/>
      <c r="KPO69" s="900"/>
      <c r="KPP69" s="900"/>
      <c r="KPQ69" s="1171"/>
      <c r="KPR69" s="910"/>
      <c r="KPS69" s="1191"/>
      <c r="KPT69" s="1189"/>
      <c r="KPU69" s="900"/>
      <c r="KPV69" s="318"/>
      <c r="KPW69" s="900"/>
      <c r="KPX69" s="900"/>
      <c r="KPY69" s="900"/>
      <c r="KPZ69" s="900"/>
      <c r="KQA69" s="1171"/>
      <c r="KQB69" s="910"/>
      <c r="KQC69" s="1191"/>
      <c r="KQD69" s="1189"/>
      <c r="KQE69" s="900"/>
      <c r="KQF69" s="318"/>
      <c r="KQG69" s="900"/>
      <c r="KQH69" s="900"/>
      <c r="KQI69" s="900"/>
      <c r="KQJ69" s="900"/>
      <c r="KQK69" s="1171"/>
      <c r="KQL69" s="910"/>
      <c r="KQM69" s="1191"/>
      <c r="KQN69" s="1189"/>
      <c r="KQO69" s="900"/>
      <c r="KQP69" s="318"/>
      <c r="KQQ69" s="900"/>
      <c r="KQR69" s="900"/>
      <c r="KQS69" s="900"/>
      <c r="KQT69" s="900"/>
      <c r="KQU69" s="1171"/>
      <c r="KQV69" s="910"/>
      <c r="KQW69" s="1191"/>
      <c r="KQX69" s="1189"/>
      <c r="KQY69" s="900"/>
      <c r="KQZ69" s="318"/>
      <c r="KRA69" s="900"/>
      <c r="KRB69" s="900"/>
      <c r="KRC69" s="900"/>
      <c r="KRD69" s="900"/>
      <c r="KRE69" s="1171"/>
      <c r="KRF69" s="910"/>
      <c r="KRG69" s="1191"/>
      <c r="KRH69" s="1189"/>
      <c r="KRI69" s="900"/>
      <c r="KRJ69" s="318"/>
      <c r="KRK69" s="900"/>
      <c r="KRL69" s="900"/>
      <c r="KRM69" s="900"/>
      <c r="KRN69" s="900"/>
      <c r="KRO69" s="1171"/>
      <c r="KRP69" s="910"/>
      <c r="KRQ69" s="1191"/>
      <c r="KRR69" s="1189"/>
      <c r="KRS69" s="900"/>
      <c r="KRT69" s="318"/>
      <c r="KRU69" s="900"/>
      <c r="KRV69" s="900"/>
      <c r="KRW69" s="900"/>
      <c r="KRX69" s="900"/>
      <c r="KRY69" s="1171"/>
      <c r="KRZ69" s="910"/>
      <c r="KSA69" s="1191"/>
      <c r="KSB69" s="1189"/>
      <c r="KSC69" s="900"/>
      <c r="KSD69" s="318"/>
      <c r="KSE69" s="900"/>
      <c r="KSF69" s="900"/>
      <c r="KSG69" s="900"/>
      <c r="KSH69" s="900"/>
      <c r="KSI69" s="1171"/>
      <c r="KSJ69" s="910"/>
      <c r="KSK69" s="1191"/>
      <c r="KSL69" s="1189"/>
      <c r="KSM69" s="900"/>
      <c r="KSN69" s="318"/>
      <c r="KSO69" s="900"/>
      <c r="KSP69" s="900"/>
      <c r="KSQ69" s="900"/>
      <c r="KSR69" s="900"/>
      <c r="KSS69" s="1171"/>
      <c r="KST69" s="910"/>
      <c r="KSU69" s="1191"/>
      <c r="KSV69" s="1189"/>
      <c r="KSW69" s="900"/>
      <c r="KSX69" s="318"/>
      <c r="KSY69" s="900"/>
      <c r="KSZ69" s="900"/>
      <c r="KTA69" s="900"/>
      <c r="KTB69" s="900"/>
      <c r="KTC69" s="1171"/>
      <c r="KTD69" s="910"/>
      <c r="KTE69" s="1191"/>
      <c r="KTF69" s="1189"/>
      <c r="KTG69" s="900"/>
      <c r="KTH69" s="318"/>
      <c r="KTI69" s="900"/>
      <c r="KTJ69" s="900"/>
      <c r="KTK69" s="900"/>
      <c r="KTL69" s="900"/>
      <c r="KTM69" s="1171"/>
      <c r="KTN69" s="910"/>
      <c r="KTO69" s="1191"/>
      <c r="KTP69" s="1189"/>
      <c r="KTQ69" s="900"/>
      <c r="KTR69" s="318"/>
      <c r="KTS69" s="900"/>
      <c r="KTT69" s="900"/>
      <c r="KTU69" s="900"/>
      <c r="KTV69" s="900"/>
      <c r="KTW69" s="1171"/>
      <c r="KTX69" s="910"/>
      <c r="KTY69" s="1191"/>
      <c r="KTZ69" s="1189"/>
      <c r="KUA69" s="900"/>
      <c r="KUB69" s="318"/>
      <c r="KUC69" s="900"/>
      <c r="KUD69" s="900"/>
      <c r="KUE69" s="900"/>
      <c r="KUF69" s="900"/>
      <c r="KUG69" s="1171"/>
      <c r="KUH69" s="910"/>
      <c r="KUI69" s="1191"/>
      <c r="KUJ69" s="1189"/>
      <c r="KUK69" s="900"/>
      <c r="KUL69" s="318"/>
      <c r="KUM69" s="900"/>
      <c r="KUN69" s="900"/>
      <c r="KUO69" s="900"/>
      <c r="KUP69" s="900"/>
      <c r="KUQ69" s="1171"/>
      <c r="KUR69" s="910"/>
      <c r="KUS69" s="1191"/>
      <c r="KUT69" s="1189"/>
      <c r="KUU69" s="900"/>
      <c r="KUV69" s="318"/>
      <c r="KUW69" s="900"/>
      <c r="KUX69" s="900"/>
      <c r="KUY69" s="900"/>
      <c r="KUZ69" s="900"/>
      <c r="KVA69" s="1171"/>
      <c r="KVB69" s="910"/>
      <c r="KVC69" s="1191"/>
      <c r="KVD69" s="1189"/>
      <c r="KVE69" s="900"/>
      <c r="KVF69" s="318"/>
      <c r="KVG69" s="900"/>
      <c r="KVH69" s="900"/>
      <c r="KVI69" s="900"/>
      <c r="KVJ69" s="900"/>
      <c r="KVK69" s="1171"/>
      <c r="KVL69" s="910"/>
      <c r="KVM69" s="1191"/>
      <c r="KVN69" s="1189"/>
      <c r="KVO69" s="900"/>
      <c r="KVP69" s="318"/>
      <c r="KVQ69" s="900"/>
      <c r="KVR69" s="900"/>
      <c r="KVS69" s="900"/>
      <c r="KVT69" s="900"/>
      <c r="KVU69" s="1171"/>
      <c r="KVV69" s="910"/>
      <c r="KVW69" s="1191"/>
      <c r="KVX69" s="1189"/>
      <c r="KVY69" s="900"/>
      <c r="KVZ69" s="318"/>
      <c r="KWA69" s="900"/>
      <c r="KWB69" s="900"/>
      <c r="KWC69" s="900"/>
      <c r="KWD69" s="900"/>
      <c r="KWE69" s="1171"/>
      <c r="KWF69" s="910"/>
      <c r="KWG69" s="1191"/>
      <c r="KWH69" s="1189"/>
      <c r="KWI69" s="900"/>
      <c r="KWJ69" s="318"/>
      <c r="KWK69" s="900"/>
      <c r="KWL69" s="900"/>
      <c r="KWM69" s="900"/>
      <c r="KWN69" s="900"/>
      <c r="KWO69" s="1171"/>
      <c r="KWP69" s="910"/>
      <c r="KWQ69" s="1191"/>
      <c r="KWR69" s="1189"/>
      <c r="KWS69" s="900"/>
      <c r="KWT69" s="318"/>
      <c r="KWU69" s="900"/>
      <c r="KWV69" s="900"/>
      <c r="KWW69" s="900"/>
      <c r="KWX69" s="900"/>
      <c r="KWY69" s="1171"/>
      <c r="KWZ69" s="910"/>
      <c r="KXA69" s="1191"/>
      <c r="KXB69" s="1189"/>
      <c r="KXC69" s="900"/>
      <c r="KXD69" s="318"/>
      <c r="KXE69" s="900"/>
      <c r="KXF69" s="900"/>
      <c r="KXG69" s="900"/>
      <c r="KXH69" s="900"/>
      <c r="KXI69" s="1171"/>
      <c r="KXJ69" s="910"/>
      <c r="KXK69" s="1191"/>
      <c r="KXL69" s="1189"/>
      <c r="KXM69" s="900"/>
      <c r="KXN69" s="318"/>
      <c r="KXO69" s="900"/>
      <c r="KXP69" s="900"/>
      <c r="KXQ69" s="900"/>
      <c r="KXR69" s="900"/>
      <c r="KXS69" s="1171"/>
      <c r="KXT69" s="910"/>
      <c r="KXU69" s="1191"/>
      <c r="KXV69" s="1189"/>
      <c r="KXW69" s="900"/>
      <c r="KXX69" s="318"/>
      <c r="KXY69" s="900"/>
      <c r="KXZ69" s="900"/>
      <c r="KYA69" s="900"/>
      <c r="KYB69" s="900"/>
      <c r="KYC69" s="1171"/>
      <c r="KYD69" s="910"/>
      <c r="KYE69" s="1191"/>
      <c r="KYF69" s="1189"/>
      <c r="KYG69" s="900"/>
      <c r="KYH69" s="318"/>
      <c r="KYI69" s="900"/>
      <c r="KYJ69" s="900"/>
      <c r="KYK69" s="900"/>
      <c r="KYL69" s="900"/>
      <c r="KYM69" s="1171"/>
      <c r="KYN69" s="910"/>
      <c r="KYO69" s="1191"/>
      <c r="KYP69" s="1189"/>
      <c r="KYQ69" s="900"/>
      <c r="KYR69" s="318"/>
      <c r="KYS69" s="900"/>
      <c r="KYT69" s="900"/>
      <c r="KYU69" s="900"/>
      <c r="KYV69" s="900"/>
      <c r="KYW69" s="1171"/>
      <c r="KYX69" s="910"/>
      <c r="KYY69" s="1191"/>
      <c r="KYZ69" s="1189"/>
      <c r="KZA69" s="900"/>
      <c r="KZB69" s="318"/>
      <c r="KZC69" s="900"/>
      <c r="KZD69" s="900"/>
      <c r="KZE69" s="900"/>
      <c r="KZF69" s="900"/>
      <c r="KZG69" s="1171"/>
      <c r="KZH69" s="910"/>
      <c r="KZI69" s="1191"/>
      <c r="KZJ69" s="1189"/>
      <c r="KZK69" s="900"/>
      <c r="KZL69" s="318"/>
      <c r="KZM69" s="900"/>
      <c r="KZN69" s="900"/>
      <c r="KZO69" s="900"/>
      <c r="KZP69" s="900"/>
      <c r="KZQ69" s="1171"/>
      <c r="KZR69" s="910"/>
      <c r="KZS69" s="1191"/>
      <c r="KZT69" s="1189"/>
      <c r="KZU69" s="900"/>
      <c r="KZV69" s="318"/>
      <c r="KZW69" s="900"/>
      <c r="KZX69" s="900"/>
      <c r="KZY69" s="900"/>
      <c r="KZZ69" s="900"/>
      <c r="LAA69" s="1171"/>
      <c r="LAB69" s="910"/>
      <c r="LAC69" s="1191"/>
      <c r="LAD69" s="1189"/>
      <c r="LAE69" s="900"/>
      <c r="LAF69" s="318"/>
      <c r="LAG69" s="900"/>
      <c r="LAH69" s="900"/>
      <c r="LAI69" s="900"/>
      <c r="LAJ69" s="900"/>
      <c r="LAK69" s="1171"/>
      <c r="LAL69" s="910"/>
      <c r="LAM69" s="1191"/>
      <c r="LAN69" s="1189"/>
      <c r="LAO69" s="900"/>
      <c r="LAP69" s="318"/>
      <c r="LAQ69" s="900"/>
      <c r="LAR69" s="900"/>
      <c r="LAS69" s="900"/>
      <c r="LAT69" s="900"/>
      <c r="LAU69" s="1171"/>
      <c r="LAV69" s="910"/>
      <c r="LAW69" s="1191"/>
      <c r="LAX69" s="1189"/>
      <c r="LAY69" s="900"/>
      <c r="LAZ69" s="318"/>
      <c r="LBA69" s="900"/>
      <c r="LBB69" s="900"/>
      <c r="LBC69" s="900"/>
      <c r="LBD69" s="900"/>
      <c r="LBE69" s="1171"/>
      <c r="LBF69" s="910"/>
      <c r="LBG69" s="1191"/>
      <c r="LBH69" s="1189"/>
      <c r="LBI69" s="900"/>
      <c r="LBJ69" s="318"/>
      <c r="LBK69" s="900"/>
      <c r="LBL69" s="900"/>
      <c r="LBM69" s="900"/>
      <c r="LBN69" s="900"/>
      <c r="LBO69" s="1171"/>
      <c r="LBP69" s="910"/>
      <c r="LBQ69" s="1191"/>
      <c r="LBR69" s="1189"/>
      <c r="LBS69" s="900"/>
      <c r="LBT69" s="318"/>
      <c r="LBU69" s="900"/>
      <c r="LBV69" s="900"/>
      <c r="LBW69" s="900"/>
      <c r="LBX69" s="900"/>
      <c r="LBY69" s="1171"/>
      <c r="LBZ69" s="910"/>
      <c r="LCA69" s="1191"/>
      <c r="LCB69" s="1189"/>
      <c r="LCC69" s="900"/>
      <c r="LCD69" s="318"/>
      <c r="LCE69" s="900"/>
      <c r="LCF69" s="900"/>
      <c r="LCG69" s="900"/>
      <c r="LCH69" s="900"/>
      <c r="LCI69" s="1171"/>
      <c r="LCJ69" s="910"/>
      <c r="LCK69" s="1191"/>
      <c r="LCL69" s="1189"/>
      <c r="LCM69" s="900"/>
      <c r="LCN69" s="318"/>
      <c r="LCO69" s="900"/>
      <c r="LCP69" s="900"/>
      <c r="LCQ69" s="900"/>
      <c r="LCR69" s="900"/>
      <c r="LCS69" s="1171"/>
      <c r="LCT69" s="910"/>
      <c r="LCU69" s="1191"/>
      <c r="LCV69" s="1189"/>
      <c r="LCW69" s="900"/>
      <c r="LCX69" s="318"/>
      <c r="LCY69" s="900"/>
      <c r="LCZ69" s="900"/>
      <c r="LDA69" s="900"/>
      <c r="LDB69" s="900"/>
      <c r="LDC69" s="1171"/>
      <c r="LDD69" s="910"/>
      <c r="LDE69" s="1191"/>
      <c r="LDF69" s="1189"/>
      <c r="LDG69" s="900"/>
      <c r="LDH69" s="318"/>
      <c r="LDI69" s="900"/>
      <c r="LDJ69" s="900"/>
      <c r="LDK69" s="900"/>
      <c r="LDL69" s="900"/>
      <c r="LDM69" s="1171"/>
      <c r="LDN69" s="910"/>
      <c r="LDO69" s="1191"/>
      <c r="LDP69" s="1189"/>
      <c r="LDQ69" s="900"/>
      <c r="LDR69" s="318"/>
      <c r="LDS69" s="900"/>
      <c r="LDT69" s="900"/>
      <c r="LDU69" s="900"/>
      <c r="LDV69" s="900"/>
      <c r="LDW69" s="1171"/>
      <c r="LDX69" s="910"/>
      <c r="LDY69" s="1191"/>
      <c r="LDZ69" s="1189"/>
      <c r="LEA69" s="900"/>
      <c r="LEB69" s="318"/>
      <c r="LEC69" s="900"/>
      <c r="LED69" s="900"/>
      <c r="LEE69" s="900"/>
      <c r="LEF69" s="900"/>
      <c r="LEG69" s="1171"/>
      <c r="LEH69" s="910"/>
      <c r="LEI69" s="1191"/>
      <c r="LEJ69" s="1189"/>
      <c r="LEK69" s="900"/>
      <c r="LEL69" s="318"/>
      <c r="LEM69" s="900"/>
      <c r="LEN69" s="900"/>
      <c r="LEO69" s="900"/>
      <c r="LEP69" s="900"/>
      <c r="LEQ69" s="1171"/>
      <c r="LER69" s="910"/>
      <c r="LES69" s="1191"/>
      <c r="LET69" s="1189"/>
      <c r="LEU69" s="900"/>
      <c r="LEV69" s="318"/>
      <c r="LEW69" s="900"/>
      <c r="LEX69" s="900"/>
      <c r="LEY69" s="900"/>
      <c r="LEZ69" s="900"/>
      <c r="LFA69" s="1171"/>
      <c r="LFB69" s="910"/>
      <c r="LFC69" s="1191"/>
      <c r="LFD69" s="1189"/>
      <c r="LFE69" s="900"/>
      <c r="LFF69" s="318"/>
      <c r="LFG69" s="900"/>
      <c r="LFH69" s="900"/>
      <c r="LFI69" s="900"/>
      <c r="LFJ69" s="900"/>
      <c r="LFK69" s="1171"/>
      <c r="LFL69" s="910"/>
      <c r="LFM69" s="1191"/>
      <c r="LFN69" s="1189"/>
      <c r="LFO69" s="900"/>
      <c r="LFP69" s="318"/>
      <c r="LFQ69" s="900"/>
      <c r="LFR69" s="900"/>
      <c r="LFS69" s="900"/>
      <c r="LFT69" s="900"/>
      <c r="LFU69" s="1171"/>
      <c r="LFV69" s="910"/>
      <c r="LFW69" s="1191"/>
      <c r="LFX69" s="1189"/>
      <c r="LFY69" s="900"/>
      <c r="LFZ69" s="318"/>
      <c r="LGA69" s="900"/>
      <c r="LGB69" s="900"/>
      <c r="LGC69" s="900"/>
      <c r="LGD69" s="900"/>
      <c r="LGE69" s="1171"/>
      <c r="LGF69" s="910"/>
      <c r="LGG69" s="1191"/>
      <c r="LGH69" s="1189"/>
      <c r="LGI69" s="900"/>
      <c r="LGJ69" s="318"/>
      <c r="LGK69" s="900"/>
      <c r="LGL69" s="900"/>
      <c r="LGM69" s="900"/>
      <c r="LGN69" s="900"/>
      <c r="LGO69" s="1171"/>
      <c r="LGP69" s="910"/>
      <c r="LGQ69" s="1191"/>
      <c r="LGR69" s="1189"/>
      <c r="LGS69" s="900"/>
      <c r="LGT69" s="318"/>
      <c r="LGU69" s="900"/>
      <c r="LGV69" s="900"/>
      <c r="LGW69" s="900"/>
      <c r="LGX69" s="900"/>
      <c r="LGY69" s="1171"/>
      <c r="LGZ69" s="910"/>
      <c r="LHA69" s="1191"/>
      <c r="LHB69" s="1189"/>
      <c r="LHC69" s="900"/>
      <c r="LHD69" s="318"/>
      <c r="LHE69" s="900"/>
      <c r="LHF69" s="900"/>
      <c r="LHG69" s="900"/>
      <c r="LHH69" s="900"/>
      <c r="LHI69" s="1171"/>
      <c r="LHJ69" s="910"/>
      <c r="LHK69" s="1191"/>
      <c r="LHL69" s="1189"/>
      <c r="LHM69" s="900"/>
      <c r="LHN69" s="318"/>
      <c r="LHO69" s="900"/>
      <c r="LHP69" s="900"/>
      <c r="LHQ69" s="900"/>
      <c r="LHR69" s="900"/>
      <c r="LHS69" s="1171"/>
      <c r="LHT69" s="910"/>
      <c r="LHU69" s="1191"/>
      <c r="LHV69" s="1189"/>
      <c r="LHW69" s="900"/>
      <c r="LHX69" s="318"/>
      <c r="LHY69" s="900"/>
      <c r="LHZ69" s="900"/>
      <c r="LIA69" s="900"/>
      <c r="LIB69" s="900"/>
      <c r="LIC69" s="1171"/>
      <c r="LID69" s="910"/>
      <c r="LIE69" s="1191"/>
      <c r="LIF69" s="1189"/>
      <c r="LIG69" s="900"/>
      <c r="LIH69" s="318"/>
      <c r="LII69" s="900"/>
      <c r="LIJ69" s="900"/>
      <c r="LIK69" s="900"/>
      <c r="LIL69" s="900"/>
      <c r="LIM69" s="1171"/>
      <c r="LIN69" s="910"/>
      <c r="LIO69" s="1191"/>
      <c r="LIP69" s="1189"/>
      <c r="LIQ69" s="900"/>
      <c r="LIR69" s="318"/>
      <c r="LIS69" s="900"/>
      <c r="LIT69" s="900"/>
      <c r="LIU69" s="900"/>
      <c r="LIV69" s="900"/>
      <c r="LIW69" s="1171"/>
      <c r="LIX69" s="910"/>
      <c r="LIY69" s="1191"/>
      <c r="LIZ69" s="1189"/>
      <c r="LJA69" s="900"/>
      <c r="LJB69" s="318"/>
      <c r="LJC69" s="900"/>
      <c r="LJD69" s="900"/>
      <c r="LJE69" s="900"/>
      <c r="LJF69" s="900"/>
      <c r="LJG69" s="1171"/>
      <c r="LJH69" s="910"/>
      <c r="LJI69" s="1191"/>
      <c r="LJJ69" s="1189"/>
      <c r="LJK69" s="900"/>
      <c r="LJL69" s="318"/>
      <c r="LJM69" s="900"/>
      <c r="LJN69" s="900"/>
      <c r="LJO69" s="900"/>
      <c r="LJP69" s="900"/>
      <c r="LJQ69" s="1171"/>
      <c r="LJR69" s="910"/>
      <c r="LJS69" s="1191"/>
      <c r="LJT69" s="1189"/>
      <c r="LJU69" s="900"/>
      <c r="LJV69" s="318"/>
      <c r="LJW69" s="900"/>
      <c r="LJX69" s="900"/>
      <c r="LJY69" s="900"/>
      <c r="LJZ69" s="900"/>
      <c r="LKA69" s="1171"/>
      <c r="LKB69" s="910"/>
      <c r="LKC69" s="1191"/>
      <c r="LKD69" s="1189"/>
      <c r="LKE69" s="900"/>
      <c r="LKF69" s="318"/>
      <c r="LKG69" s="900"/>
      <c r="LKH69" s="900"/>
      <c r="LKI69" s="900"/>
      <c r="LKJ69" s="900"/>
      <c r="LKK69" s="1171"/>
      <c r="LKL69" s="910"/>
      <c r="LKM69" s="1191"/>
      <c r="LKN69" s="1189"/>
      <c r="LKO69" s="900"/>
      <c r="LKP69" s="318"/>
      <c r="LKQ69" s="900"/>
      <c r="LKR69" s="900"/>
      <c r="LKS69" s="900"/>
      <c r="LKT69" s="900"/>
      <c r="LKU69" s="1171"/>
      <c r="LKV69" s="910"/>
      <c r="LKW69" s="1191"/>
      <c r="LKX69" s="1189"/>
      <c r="LKY69" s="900"/>
      <c r="LKZ69" s="318"/>
      <c r="LLA69" s="900"/>
      <c r="LLB69" s="900"/>
      <c r="LLC69" s="900"/>
      <c r="LLD69" s="900"/>
      <c r="LLE69" s="1171"/>
      <c r="LLF69" s="910"/>
      <c r="LLG69" s="1191"/>
      <c r="LLH69" s="1189"/>
      <c r="LLI69" s="900"/>
      <c r="LLJ69" s="318"/>
      <c r="LLK69" s="900"/>
      <c r="LLL69" s="900"/>
      <c r="LLM69" s="900"/>
      <c r="LLN69" s="900"/>
      <c r="LLO69" s="1171"/>
      <c r="LLP69" s="910"/>
      <c r="LLQ69" s="1191"/>
      <c r="LLR69" s="1189"/>
      <c r="LLS69" s="900"/>
      <c r="LLT69" s="318"/>
      <c r="LLU69" s="900"/>
      <c r="LLV69" s="900"/>
      <c r="LLW69" s="900"/>
      <c r="LLX69" s="900"/>
      <c r="LLY69" s="1171"/>
      <c r="LLZ69" s="910"/>
      <c r="LMA69" s="1191"/>
      <c r="LMB69" s="1189"/>
      <c r="LMC69" s="900"/>
      <c r="LMD69" s="318"/>
      <c r="LME69" s="900"/>
      <c r="LMF69" s="900"/>
      <c r="LMG69" s="900"/>
      <c r="LMH69" s="900"/>
      <c r="LMI69" s="1171"/>
      <c r="LMJ69" s="910"/>
      <c r="LMK69" s="1191"/>
      <c r="LML69" s="1189"/>
      <c r="LMM69" s="900"/>
      <c r="LMN69" s="318"/>
      <c r="LMO69" s="900"/>
      <c r="LMP69" s="900"/>
      <c r="LMQ69" s="900"/>
      <c r="LMR69" s="900"/>
      <c r="LMS69" s="1171"/>
      <c r="LMT69" s="910"/>
      <c r="LMU69" s="1191"/>
      <c r="LMV69" s="1189"/>
      <c r="LMW69" s="900"/>
      <c r="LMX69" s="318"/>
      <c r="LMY69" s="900"/>
      <c r="LMZ69" s="900"/>
      <c r="LNA69" s="900"/>
      <c r="LNB69" s="900"/>
      <c r="LNC69" s="1171"/>
      <c r="LND69" s="910"/>
      <c r="LNE69" s="1191"/>
      <c r="LNF69" s="1189"/>
      <c r="LNG69" s="900"/>
      <c r="LNH69" s="318"/>
      <c r="LNI69" s="900"/>
      <c r="LNJ69" s="900"/>
      <c r="LNK69" s="900"/>
      <c r="LNL69" s="900"/>
      <c r="LNM69" s="1171"/>
      <c r="LNN69" s="910"/>
      <c r="LNO69" s="1191"/>
      <c r="LNP69" s="1189"/>
      <c r="LNQ69" s="900"/>
      <c r="LNR69" s="318"/>
      <c r="LNS69" s="900"/>
      <c r="LNT69" s="900"/>
      <c r="LNU69" s="900"/>
      <c r="LNV69" s="900"/>
      <c r="LNW69" s="1171"/>
      <c r="LNX69" s="910"/>
      <c r="LNY69" s="1191"/>
      <c r="LNZ69" s="1189"/>
      <c r="LOA69" s="900"/>
      <c r="LOB69" s="318"/>
      <c r="LOC69" s="900"/>
      <c r="LOD69" s="900"/>
      <c r="LOE69" s="900"/>
      <c r="LOF69" s="900"/>
      <c r="LOG69" s="1171"/>
      <c r="LOH69" s="910"/>
      <c r="LOI69" s="1191"/>
      <c r="LOJ69" s="1189"/>
      <c r="LOK69" s="900"/>
      <c r="LOL69" s="318"/>
      <c r="LOM69" s="900"/>
      <c r="LON69" s="900"/>
      <c r="LOO69" s="900"/>
      <c r="LOP69" s="900"/>
      <c r="LOQ69" s="1171"/>
      <c r="LOR69" s="910"/>
      <c r="LOS69" s="1191"/>
      <c r="LOT69" s="1189"/>
      <c r="LOU69" s="900"/>
      <c r="LOV69" s="318"/>
      <c r="LOW69" s="900"/>
      <c r="LOX69" s="900"/>
      <c r="LOY69" s="900"/>
      <c r="LOZ69" s="900"/>
      <c r="LPA69" s="1171"/>
      <c r="LPB69" s="910"/>
      <c r="LPC69" s="1191"/>
      <c r="LPD69" s="1189"/>
      <c r="LPE69" s="900"/>
      <c r="LPF69" s="318"/>
      <c r="LPG69" s="900"/>
      <c r="LPH69" s="900"/>
      <c r="LPI69" s="900"/>
      <c r="LPJ69" s="900"/>
      <c r="LPK69" s="1171"/>
      <c r="LPL69" s="910"/>
      <c r="LPM69" s="1191"/>
      <c r="LPN69" s="1189"/>
      <c r="LPO69" s="900"/>
      <c r="LPP69" s="318"/>
      <c r="LPQ69" s="900"/>
      <c r="LPR69" s="900"/>
      <c r="LPS69" s="900"/>
      <c r="LPT69" s="900"/>
      <c r="LPU69" s="1171"/>
      <c r="LPV69" s="910"/>
      <c r="LPW69" s="1191"/>
      <c r="LPX69" s="1189"/>
      <c r="LPY69" s="900"/>
      <c r="LPZ69" s="318"/>
      <c r="LQA69" s="900"/>
      <c r="LQB69" s="900"/>
      <c r="LQC69" s="900"/>
      <c r="LQD69" s="900"/>
      <c r="LQE69" s="1171"/>
      <c r="LQF69" s="910"/>
      <c r="LQG69" s="1191"/>
      <c r="LQH69" s="1189"/>
      <c r="LQI69" s="900"/>
      <c r="LQJ69" s="318"/>
      <c r="LQK69" s="900"/>
      <c r="LQL69" s="900"/>
      <c r="LQM69" s="900"/>
      <c r="LQN69" s="900"/>
      <c r="LQO69" s="1171"/>
      <c r="LQP69" s="910"/>
      <c r="LQQ69" s="1191"/>
      <c r="LQR69" s="1189"/>
      <c r="LQS69" s="900"/>
      <c r="LQT69" s="318"/>
      <c r="LQU69" s="900"/>
      <c r="LQV69" s="900"/>
      <c r="LQW69" s="900"/>
      <c r="LQX69" s="900"/>
      <c r="LQY69" s="1171"/>
      <c r="LQZ69" s="910"/>
      <c r="LRA69" s="1191"/>
      <c r="LRB69" s="1189"/>
      <c r="LRC69" s="900"/>
      <c r="LRD69" s="318"/>
      <c r="LRE69" s="900"/>
      <c r="LRF69" s="900"/>
      <c r="LRG69" s="900"/>
      <c r="LRH69" s="900"/>
      <c r="LRI69" s="1171"/>
      <c r="LRJ69" s="910"/>
      <c r="LRK69" s="1191"/>
      <c r="LRL69" s="1189"/>
      <c r="LRM69" s="900"/>
      <c r="LRN69" s="318"/>
      <c r="LRO69" s="900"/>
      <c r="LRP69" s="900"/>
      <c r="LRQ69" s="900"/>
      <c r="LRR69" s="900"/>
      <c r="LRS69" s="1171"/>
      <c r="LRT69" s="910"/>
      <c r="LRU69" s="1191"/>
      <c r="LRV69" s="1189"/>
      <c r="LRW69" s="900"/>
      <c r="LRX69" s="318"/>
      <c r="LRY69" s="900"/>
      <c r="LRZ69" s="900"/>
      <c r="LSA69" s="900"/>
      <c r="LSB69" s="900"/>
      <c r="LSC69" s="1171"/>
      <c r="LSD69" s="910"/>
      <c r="LSE69" s="1191"/>
      <c r="LSF69" s="1189"/>
      <c r="LSG69" s="900"/>
      <c r="LSH69" s="318"/>
      <c r="LSI69" s="900"/>
      <c r="LSJ69" s="900"/>
      <c r="LSK69" s="900"/>
      <c r="LSL69" s="900"/>
      <c r="LSM69" s="1171"/>
      <c r="LSN69" s="910"/>
      <c r="LSO69" s="1191"/>
      <c r="LSP69" s="1189"/>
      <c r="LSQ69" s="900"/>
      <c r="LSR69" s="318"/>
      <c r="LSS69" s="900"/>
      <c r="LST69" s="900"/>
      <c r="LSU69" s="900"/>
      <c r="LSV69" s="900"/>
      <c r="LSW69" s="1171"/>
      <c r="LSX69" s="910"/>
      <c r="LSY69" s="1191"/>
      <c r="LSZ69" s="1189"/>
      <c r="LTA69" s="900"/>
      <c r="LTB69" s="318"/>
      <c r="LTC69" s="900"/>
      <c r="LTD69" s="900"/>
      <c r="LTE69" s="900"/>
      <c r="LTF69" s="900"/>
      <c r="LTG69" s="1171"/>
      <c r="LTH69" s="910"/>
      <c r="LTI69" s="1191"/>
      <c r="LTJ69" s="1189"/>
      <c r="LTK69" s="900"/>
      <c r="LTL69" s="318"/>
      <c r="LTM69" s="900"/>
      <c r="LTN69" s="900"/>
      <c r="LTO69" s="900"/>
      <c r="LTP69" s="900"/>
      <c r="LTQ69" s="1171"/>
      <c r="LTR69" s="910"/>
      <c r="LTS69" s="1191"/>
      <c r="LTT69" s="1189"/>
      <c r="LTU69" s="900"/>
      <c r="LTV69" s="318"/>
      <c r="LTW69" s="900"/>
      <c r="LTX69" s="900"/>
      <c r="LTY69" s="900"/>
      <c r="LTZ69" s="900"/>
      <c r="LUA69" s="1171"/>
      <c r="LUB69" s="910"/>
      <c r="LUC69" s="1191"/>
      <c r="LUD69" s="1189"/>
      <c r="LUE69" s="900"/>
      <c r="LUF69" s="318"/>
      <c r="LUG69" s="900"/>
      <c r="LUH69" s="900"/>
      <c r="LUI69" s="900"/>
      <c r="LUJ69" s="900"/>
      <c r="LUK69" s="1171"/>
      <c r="LUL69" s="910"/>
      <c r="LUM69" s="1191"/>
      <c r="LUN69" s="1189"/>
      <c r="LUO69" s="900"/>
      <c r="LUP69" s="318"/>
      <c r="LUQ69" s="900"/>
      <c r="LUR69" s="900"/>
      <c r="LUS69" s="900"/>
      <c r="LUT69" s="900"/>
      <c r="LUU69" s="1171"/>
      <c r="LUV69" s="910"/>
      <c r="LUW69" s="1191"/>
      <c r="LUX69" s="1189"/>
      <c r="LUY69" s="900"/>
      <c r="LUZ69" s="318"/>
      <c r="LVA69" s="900"/>
      <c r="LVB69" s="900"/>
      <c r="LVC69" s="900"/>
      <c r="LVD69" s="900"/>
      <c r="LVE69" s="1171"/>
      <c r="LVF69" s="910"/>
      <c r="LVG69" s="1191"/>
      <c r="LVH69" s="1189"/>
      <c r="LVI69" s="900"/>
      <c r="LVJ69" s="318"/>
      <c r="LVK69" s="900"/>
      <c r="LVL69" s="900"/>
      <c r="LVM69" s="900"/>
      <c r="LVN69" s="900"/>
      <c r="LVO69" s="1171"/>
      <c r="LVP69" s="910"/>
      <c r="LVQ69" s="1191"/>
      <c r="LVR69" s="1189"/>
      <c r="LVS69" s="900"/>
      <c r="LVT69" s="318"/>
      <c r="LVU69" s="900"/>
      <c r="LVV69" s="900"/>
      <c r="LVW69" s="900"/>
      <c r="LVX69" s="900"/>
      <c r="LVY69" s="1171"/>
      <c r="LVZ69" s="910"/>
      <c r="LWA69" s="1191"/>
      <c r="LWB69" s="1189"/>
      <c r="LWC69" s="900"/>
      <c r="LWD69" s="318"/>
      <c r="LWE69" s="900"/>
      <c r="LWF69" s="900"/>
      <c r="LWG69" s="900"/>
      <c r="LWH69" s="900"/>
      <c r="LWI69" s="1171"/>
      <c r="LWJ69" s="910"/>
      <c r="LWK69" s="1191"/>
      <c r="LWL69" s="1189"/>
      <c r="LWM69" s="900"/>
      <c r="LWN69" s="318"/>
      <c r="LWO69" s="900"/>
      <c r="LWP69" s="900"/>
      <c r="LWQ69" s="900"/>
      <c r="LWR69" s="900"/>
      <c r="LWS69" s="1171"/>
      <c r="LWT69" s="910"/>
      <c r="LWU69" s="1191"/>
      <c r="LWV69" s="1189"/>
      <c r="LWW69" s="900"/>
      <c r="LWX69" s="318"/>
      <c r="LWY69" s="900"/>
      <c r="LWZ69" s="900"/>
      <c r="LXA69" s="900"/>
      <c r="LXB69" s="900"/>
      <c r="LXC69" s="1171"/>
      <c r="LXD69" s="910"/>
      <c r="LXE69" s="1191"/>
      <c r="LXF69" s="1189"/>
      <c r="LXG69" s="900"/>
      <c r="LXH69" s="318"/>
      <c r="LXI69" s="900"/>
      <c r="LXJ69" s="900"/>
      <c r="LXK69" s="900"/>
      <c r="LXL69" s="900"/>
      <c r="LXM69" s="1171"/>
      <c r="LXN69" s="910"/>
      <c r="LXO69" s="1191"/>
      <c r="LXP69" s="1189"/>
      <c r="LXQ69" s="900"/>
      <c r="LXR69" s="318"/>
      <c r="LXS69" s="900"/>
      <c r="LXT69" s="900"/>
      <c r="LXU69" s="900"/>
      <c r="LXV69" s="900"/>
      <c r="LXW69" s="1171"/>
      <c r="LXX69" s="910"/>
      <c r="LXY69" s="1191"/>
      <c r="LXZ69" s="1189"/>
      <c r="LYA69" s="900"/>
      <c r="LYB69" s="318"/>
      <c r="LYC69" s="900"/>
      <c r="LYD69" s="900"/>
      <c r="LYE69" s="900"/>
      <c r="LYF69" s="900"/>
      <c r="LYG69" s="1171"/>
      <c r="LYH69" s="910"/>
      <c r="LYI69" s="1191"/>
      <c r="LYJ69" s="1189"/>
      <c r="LYK69" s="900"/>
      <c r="LYL69" s="318"/>
      <c r="LYM69" s="900"/>
      <c r="LYN69" s="900"/>
      <c r="LYO69" s="900"/>
      <c r="LYP69" s="900"/>
      <c r="LYQ69" s="1171"/>
      <c r="LYR69" s="910"/>
      <c r="LYS69" s="1191"/>
      <c r="LYT69" s="1189"/>
      <c r="LYU69" s="900"/>
      <c r="LYV69" s="318"/>
      <c r="LYW69" s="900"/>
      <c r="LYX69" s="900"/>
      <c r="LYY69" s="900"/>
      <c r="LYZ69" s="900"/>
      <c r="LZA69" s="1171"/>
      <c r="LZB69" s="910"/>
      <c r="LZC69" s="1191"/>
      <c r="LZD69" s="1189"/>
      <c r="LZE69" s="900"/>
      <c r="LZF69" s="318"/>
      <c r="LZG69" s="900"/>
      <c r="LZH69" s="900"/>
      <c r="LZI69" s="900"/>
      <c r="LZJ69" s="900"/>
      <c r="LZK69" s="1171"/>
      <c r="LZL69" s="910"/>
      <c r="LZM69" s="1191"/>
      <c r="LZN69" s="1189"/>
      <c r="LZO69" s="900"/>
      <c r="LZP69" s="318"/>
      <c r="LZQ69" s="900"/>
      <c r="LZR69" s="900"/>
      <c r="LZS69" s="900"/>
      <c r="LZT69" s="900"/>
      <c r="LZU69" s="1171"/>
      <c r="LZV69" s="910"/>
      <c r="LZW69" s="1191"/>
      <c r="LZX69" s="1189"/>
      <c r="LZY69" s="900"/>
      <c r="LZZ69" s="318"/>
      <c r="MAA69" s="900"/>
      <c r="MAB69" s="900"/>
      <c r="MAC69" s="900"/>
      <c r="MAD69" s="900"/>
      <c r="MAE69" s="1171"/>
      <c r="MAF69" s="910"/>
      <c r="MAG69" s="1191"/>
      <c r="MAH69" s="1189"/>
      <c r="MAI69" s="900"/>
      <c r="MAJ69" s="318"/>
      <c r="MAK69" s="900"/>
      <c r="MAL69" s="900"/>
      <c r="MAM69" s="900"/>
      <c r="MAN69" s="900"/>
      <c r="MAO69" s="1171"/>
      <c r="MAP69" s="910"/>
      <c r="MAQ69" s="1191"/>
      <c r="MAR69" s="1189"/>
      <c r="MAS69" s="900"/>
      <c r="MAT69" s="318"/>
      <c r="MAU69" s="900"/>
      <c r="MAV69" s="900"/>
      <c r="MAW69" s="900"/>
      <c r="MAX69" s="900"/>
      <c r="MAY69" s="1171"/>
      <c r="MAZ69" s="910"/>
      <c r="MBA69" s="1191"/>
      <c r="MBB69" s="1189"/>
      <c r="MBC69" s="900"/>
      <c r="MBD69" s="318"/>
      <c r="MBE69" s="900"/>
      <c r="MBF69" s="900"/>
      <c r="MBG69" s="900"/>
      <c r="MBH69" s="900"/>
      <c r="MBI69" s="1171"/>
      <c r="MBJ69" s="910"/>
      <c r="MBK69" s="1191"/>
      <c r="MBL69" s="1189"/>
      <c r="MBM69" s="900"/>
      <c r="MBN69" s="318"/>
      <c r="MBO69" s="900"/>
      <c r="MBP69" s="900"/>
      <c r="MBQ69" s="900"/>
      <c r="MBR69" s="900"/>
      <c r="MBS69" s="1171"/>
      <c r="MBT69" s="910"/>
      <c r="MBU69" s="1191"/>
      <c r="MBV69" s="1189"/>
      <c r="MBW69" s="900"/>
      <c r="MBX69" s="318"/>
      <c r="MBY69" s="900"/>
      <c r="MBZ69" s="900"/>
      <c r="MCA69" s="900"/>
      <c r="MCB69" s="900"/>
      <c r="MCC69" s="1171"/>
      <c r="MCD69" s="910"/>
      <c r="MCE69" s="1191"/>
      <c r="MCF69" s="1189"/>
      <c r="MCG69" s="900"/>
      <c r="MCH69" s="318"/>
      <c r="MCI69" s="900"/>
      <c r="MCJ69" s="900"/>
      <c r="MCK69" s="900"/>
      <c r="MCL69" s="900"/>
      <c r="MCM69" s="1171"/>
      <c r="MCN69" s="910"/>
      <c r="MCO69" s="1191"/>
      <c r="MCP69" s="1189"/>
      <c r="MCQ69" s="900"/>
      <c r="MCR69" s="318"/>
      <c r="MCS69" s="900"/>
      <c r="MCT69" s="900"/>
      <c r="MCU69" s="900"/>
      <c r="MCV69" s="900"/>
      <c r="MCW69" s="1171"/>
      <c r="MCX69" s="910"/>
      <c r="MCY69" s="1191"/>
      <c r="MCZ69" s="1189"/>
      <c r="MDA69" s="900"/>
      <c r="MDB69" s="318"/>
      <c r="MDC69" s="900"/>
      <c r="MDD69" s="900"/>
      <c r="MDE69" s="900"/>
      <c r="MDF69" s="900"/>
      <c r="MDG69" s="1171"/>
      <c r="MDH69" s="910"/>
      <c r="MDI69" s="1191"/>
      <c r="MDJ69" s="1189"/>
      <c r="MDK69" s="900"/>
      <c r="MDL69" s="318"/>
      <c r="MDM69" s="900"/>
      <c r="MDN69" s="900"/>
      <c r="MDO69" s="900"/>
      <c r="MDP69" s="900"/>
      <c r="MDQ69" s="1171"/>
      <c r="MDR69" s="910"/>
      <c r="MDS69" s="1191"/>
      <c r="MDT69" s="1189"/>
      <c r="MDU69" s="900"/>
      <c r="MDV69" s="318"/>
      <c r="MDW69" s="900"/>
      <c r="MDX69" s="900"/>
      <c r="MDY69" s="900"/>
      <c r="MDZ69" s="900"/>
      <c r="MEA69" s="1171"/>
      <c r="MEB69" s="910"/>
      <c r="MEC69" s="1191"/>
      <c r="MED69" s="1189"/>
      <c r="MEE69" s="900"/>
      <c r="MEF69" s="318"/>
      <c r="MEG69" s="900"/>
      <c r="MEH69" s="900"/>
      <c r="MEI69" s="900"/>
      <c r="MEJ69" s="900"/>
      <c r="MEK69" s="1171"/>
      <c r="MEL69" s="910"/>
      <c r="MEM69" s="1191"/>
      <c r="MEN69" s="1189"/>
      <c r="MEO69" s="900"/>
      <c r="MEP69" s="318"/>
      <c r="MEQ69" s="900"/>
      <c r="MER69" s="900"/>
      <c r="MES69" s="900"/>
      <c r="MET69" s="900"/>
      <c r="MEU69" s="1171"/>
      <c r="MEV69" s="910"/>
      <c r="MEW69" s="1191"/>
      <c r="MEX69" s="1189"/>
      <c r="MEY69" s="900"/>
      <c r="MEZ69" s="318"/>
      <c r="MFA69" s="900"/>
      <c r="MFB69" s="900"/>
      <c r="MFC69" s="900"/>
      <c r="MFD69" s="900"/>
      <c r="MFE69" s="1171"/>
      <c r="MFF69" s="910"/>
      <c r="MFG69" s="1191"/>
      <c r="MFH69" s="1189"/>
      <c r="MFI69" s="900"/>
      <c r="MFJ69" s="318"/>
      <c r="MFK69" s="900"/>
      <c r="MFL69" s="900"/>
      <c r="MFM69" s="900"/>
      <c r="MFN69" s="900"/>
      <c r="MFO69" s="1171"/>
      <c r="MFP69" s="910"/>
      <c r="MFQ69" s="1191"/>
      <c r="MFR69" s="1189"/>
      <c r="MFS69" s="900"/>
      <c r="MFT69" s="318"/>
      <c r="MFU69" s="900"/>
      <c r="MFV69" s="900"/>
      <c r="MFW69" s="900"/>
      <c r="MFX69" s="900"/>
      <c r="MFY69" s="1171"/>
      <c r="MFZ69" s="910"/>
      <c r="MGA69" s="1191"/>
      <c r="MGB69" s="1189"/>
      <c r="MGC69" s="900"/>
      <c r="MGD69" s="318"/>
      <c r="MGE69" s="900"/>
      <c r="MGF69" s="900"/>
      <c r="MGG69" s="900"/>
      <c r="MGH69" s="900"/>
      <c r="MGI69" s="1171"/>
      <c r="MGJ69" s="910"/>
      <c r="MGK69" s="1191"/>
      <c r="MGL69" s="1189"/>
      <c r="MGM69" s="900"/>
      <c r="MGN69" s="318"/>
      <c r="MGO69" s="900"/>
      <c r="MGP69" s="900"/>
      <c r="MGQ69" s="900"/>
      <c r="MGR69" s="900"/>
      <c r="MGS69" s="1171"/>
      <c r="MGT69" s="910"/>
      <c r="MGU69" s="1191"/>
      <c r="MGV69" s="1189"/>
      <c r="MGW69" s="900"/>
      <c r="MGX69" s="318"/>
      <c r="MGY69" s="900"/>
      <c r="MGZ69" s="900"/>
      <c r="MHA69" s="900"/>
      <c r="MHB69" s="900"/>
      <c r="MHC69" s="1171"/>
      <c r="MHD69" s="910"/>
      <c r="MHE69" s="1191"/>
      <c r="MHF69" s="1189"/>
      <c r="MHG69" s="900"/>
      <c r="MHH69" s="318"/>
      <c r="MHI69" s="900"/>
      <c r="MHJ69" s="900"/>
      <c r="MHK69" s="900"/>
      <c r="MHL69" s="900"/>
      <c r="MHM69" s="1171"/>
      <c r="MHN69" s="910"/>
      <c r="MHO69" s="1191"/>
      <c r="MHP69" s="1189"/>
      <c r="MHQ69" s="900"/>
      <c r="MHR69" s="318"/>
      <c r="MHS69" s="900"/>
      <c r="MHT69" s="900"/>
      <c r="MHU69" s="900"/>
      <c r="MHV69" s="900"/>
      <c r="MHW69" s="1171"/>
      <c r="MHX69" s="910"/>
      <c r="MHY69" s="1191"/>
      <c r="MHZ69" s="1189"/>
      <c r="MIA69" s="900"/>
      <c r="MIB69" s="318"/>
      <c r="MIC69" s="900"/>
      <c r="MID69" s="900"/>
      <c r="MIE69" s="900"/>
      <c r="MIF69" s="900"/>
      <c r="MIG69" s="1171"/>
      <c r="MIH69" s="910"/>
      <c r="MII69" s="1191"/>
      <c r="MIJ69" s="1189"/>
      <c r="MIK69" s="900"/>
      <c r="MIL69" s="318"/>
      <c r="MIM69" s="900"/>
      <c r="MIN69" s="900"/>
      <c r="MIO69" s="900"/>
      <c r="MIP69" s="900"/>
      <c r="MIQ69" s="1171"/>
      <c r="MIR69" s="910"/>
      <c r="MIS69" s="1191"/>
      <c r="MIT69" s="1189"/>
      <c r="MIU69" s="900"/>
      <c r="MIV69" s="318"/>
      <c r="MIW69" s="900"/>
      <c r="MIX69" s="900"/>
      <c r="MIY69" s="900"/>
      <c r="MIZ69" s="900"/>
      <c r="MJA69" s="1171"/>
      <c r="MJB69" s="910"/>
      <c r="MJC69" s="1191"/>
      <c r="MJD69" s="1189"/>
      <c r="MJE69" s="900"/>
      <c r="MJF69" s="318"/>
      <c r="MJG69" s="900"/>
      <c r="MJH69" s="900"/>
      <c r="MJI69" s="900"/>
      <c r="MJJ69" s="900"/>
      <c r="MJK69" s="1171"/>
      <c r="MJL69" s="910"/>
      <c r="MJM69" s="1191"/>
      <c r="MJN69" s="1189"/>
      <c r="MJO69" s="900"/>
      <c r="MJP69" s="318"/>
      <c r="MJQ69" s="900"/>
      <c r="MJR69" s="900"/>
      <c r="MJS69" s="900"/>
      <c r="MJT69" s="900"/>
      <c r="MJU69" s="1171"/>
      <c r="MJV69" s="910"/>
      <c r="MJW69" s="1191"/>
      <c r="MJX69" s="1189"/>
      <c r="MJY69" s="900"/>
      <c r="MJZ69" s="318"/>
      <c r="MKA69" s="900"/>
      <c r="MKB69" s="900"/>
      <c r="MKC69" s="900"/>
      <c r="MKD69" s="900"/>
      <c r="MKE69" s="1171"/>
      <c r="MKF69" s="910"/>
      <c r="MKG69" s="1191"/>
      <c r="MKH69" s="1189"/>
      <c r="MKI69" s="900"/>
      <c r="MKJ69" s="318"/>
      <c r="MKK69" s="900"/>
      <c r="MKL69" s="900"/>
      <c r="MKM69" s="900"/>
      <c r="MKN69" s="900"/>
      <c r="MKO69" s="1171"/>
      <c r="MKP69" s="910"/>
      <c r="MKQ69" s="1191"/>
      <c r="MKR69" s="1189"/>
      <c r="MKS69" s="900"/>
      <c r="MKT69" s="318"/>
      <c r="MKU69" s="900"/>
      <c r="MKV69" s="900"/>
      <c r="MKW69" s="900"/>
      <c r="MKX69" s="900"/>
      <c r="MKY69" s="1171"/>
      <c r="MKZ69" s="910"/>
      <c r="MLA69" s="1191"/>
      <c r="MLB69" s="1189"/>
      <c r="MLC69" s="900"/>
      <c r="MLD69" s="318"/>
      <c r="MLE69" s="900"/>
      <c r="MLF69" s="900"/>
      <c r="MLG69" s="900"/>
      <c r="MLH69" s="900"/>
      <c r="MLI69" s="1171"/>
      <c r="MLJ69" s="910"/>
      <c r="MLK69" s="1191"/>
      <c r="MLL69" s="1189"/>
      <c r="MLM69" s="900"/>
      <c r="MLN69" s="318"/>
      <c r="MLO69" s="900"/>
      <c r="MLP69" s="900"/>
      <c r="MLQ69" s="900"/>
      <c r="MLR69" s="900"/>
      <c r="MLS69" s="1171"/>
      <c r="MLT69" s="910"/>
      <c r="MLU69" s="1191"/>
      <c r="MLV69" s="1189"/>
      <c r="MLW69" s="900"/>
      <c r="MLX69" s="318"/>
      <c r="MLY69" s="900"/>
      <c r="MLZ69" s="900"/>
      <c r="MMA69" s="900"/>
      <c r="MMB69" s="900"/>
      <c r="MMC69" s="1171"/>
      <c r="MMD69" s="910"/>
      <c r="MME69" s="1191"/>
      <c r="MMF69" s="1189"/>
      <c r="MMG69" s="900"/>
      <c r="MMH69" s="318"/>
      <c r="MMI69" s="900"/>
      <c r="MMJ69" s="900"/>
      <c r="MMK69" s="900"/>
      <c r="MML69" s="900"/>
      <c r="MMM69" s="1171"/>
      <c r="MMN69" s="910"/>
      <c r="MMO69" s="1191"/>
      <c r="MMP69" s="1189"/>
      <c r="MMQ69" s="900"/>
      <c r="MMR69" s="318"/>
      <c r="MMS69" s="900"/>
      <c r="MMT69" s="900"/>
      <c r="MMU69" s="900"/>
      <c r="MMV69" s="900"/>
      <c r="MMW69" s="1171"/>
      <c r="MMX69" s="910"/>
      <c r="MMY69" s="1191"/>
      <c r="MMZ69" s="1189"/>
      <c r="MNA69" s="900"/>
      <c r="MNB69" s="318"/>
      <c r="MNC69" s="900"/>
      <c r="MND69" s="900"/>
      <c r="MNE69" s="900"/>
      <c r="MNF69" s="900"/>
      <c r="MNG69" s="1171"/>
      <c r="MNH69" s="910"/>
      <c r="MNI69" s="1191"/>
      <c r="MNJ69" s="1189"/>
      <c r="MNK69" s="900"/>
      <c r="MNL69" s="318"/>
      <c r="MNM69" s="900"/>
      <c r="MNN69" s="900"/>
      <c r="MNO69" s="900"/>
      <c r="MNP69" s="900"/>
      <c r="MNQ69" s="1171"/>
      <c r="MNR69" s="910"/>
      <c r="MNS69" s="1191"/>
      <c r="MNT69" s="1189"/>
      <c r="MNU69" s="900"/>
      <c r="MNV69" s="318"/>
      <c r="MNW69" s="900"/>
      <c r="MNX69" s="900"/>
      <c r="MNY69" s="900"/>
      <c r="MNZ69" s="900"/>
      <c r="MOA69" s="1171"/>
      <c r="MOB69" s="910"/>
      <c r="MOC69" s="1191"/>
      <c r="MOD69" s="1189"/>
      <c r="MOE69" s="900"/>
      <c r="MOF69" s="318"/>
      <c r="MOG69" s="900"/>
      <c r="MOH69" s="900"/>
      <c r="MOI69" s="900"/>
      <c r="MOJ69" s="900"/>
      <c r="MOK69" s="1171"/>
      <c r="MOL69" s="910"/>
      <c r="MOM69" s="1191"/>
      <c r="MON69" s="1189"/>
      <c r="MOO69" s="900"/>
      <c r="MOP69" s="318"/>
      <c r="MOQ69" s="900"/>
      <c r="MOR69" s="900"/>
      <c r="MOS69" s="900"/>
      <c r="MOT69" s="900"/>
      <c r="MOU69" s="1171"/>
      <c r="MOV69" s="910"/>
      <c r="MOW69" s="1191"/>
      <c r="MOX69" s="1189"/>
      <c r="MOY69" s="900"/>
      <c r="MOZ69" s="318"/>
      <c r="MPA69" s="900"/>
      <c r="MPB69" s="900"/>
      <c r="MPC69" s="900"/>
      <c r="MPD69" s="900"/>
      <c r="MPE69" s="1171"/>
      <c r="MPF69" s="910"/>
      <c r="MPG69" s="1191"/>
      <c r="MPH69" s="1189"/>
      <c r="MPI69" s="900"/>
      <c r="MPJ69" s="318"/>
      <c r="MPK69" s="900"/>
      <c r="MPL69" s="900"/>
      <c r="MPM69" s="900"/>
      <c r="MPN69" s="900"/>
      <c r="MPO69" s="1171"/>
      <c r="MPP69" s="910"/>
      <c r="MPQ69" s="1191"/>
      <c r="MPR69" s="1189"/>
      <c r="MPS69" s="900"/>
      <c r="MPT69" s="318"/>
      <c r="MPU69" s="900"/>
      <c r="MPV69" s="900"/>
      <c r="MPW69" s="900"/>
      <c r="MPX69" s="900"/>
      <c r="MPY69" s="1171"/>
      <c r="MPZ69" s="910"/>
      <c r="MQA69" s="1191"/>
      <c r="MQB69" s="1189"/>
      <c r="MQC69" s="900"/>
      <c r="MQD69" s="318"/>
      <c r="MQE69" s="900"/>
      <c r="MQF69" s="900"/>
      <c r="MQG69" s="900"/>
      <c r="MQH69" s="900"/>
      <c r="MQI69" s="1171"/>
      <c r="MQJ69" s="910"/>
      <c r="MQK69" s="1191"/>
      <c r="MQL69" s="1189"/>
      <c r="MQM69" s="900"/>
      <c r="MQN69" s="318"/>
      <c r="MQO69" s="900"/>
      <c r="MQP69" s="900"/>
      <c r="MQQ69" s="900"/>
      <c r="MQR69" s="900"/>
      <c r="MQS69" s="1171"/>
      <c r="MQT69" s="910"/>
      <c r="MQU69" s="1191"/>
      <c r="MQV69" s="1189"/>
      <c r="MQW69" s="900"/>
      <c r="MQX69" s="318"/>
      <c r="MQY69" s="900"/>
      <c r="MQZ69" s="900"/>
      <c r="MRA69" s="900"/>
      <c r="MRB69" s="900"/>
      <c r="MRC69" s="1171"/>
      <c r="MRD69" s="910"/>
      <c r="MRE69" s="1191"/>
      <c r="MRF69" s="1189"/>
      <c r="MRG69" s="900"/>
      <c r="MRH69" s="318"/>
      <c r="MRI69" s="900"/>
      <c r="MRJ69" s="900"/>
      <c r="MRK69" s="900"/>
      <c r="MRL69" s="900"/>
      <c r="MRM69" s="1171"/>
      <c r="MRN69" s="910"/>
      <c r="MRO69" s="1191"/>
      <c r="MRP69" s="1189"/>
      <c r="MRQ69" s="900"/>
      <c r="MRR69" s="318"/>
      <c r="MRS69" s="900"/>
      <c r="MRT69" s="900"/>
      <c r="MRU69" s="900"/>
      <c r="MRV69" s="900"/>
      <c r="MRW69" s="1171"/>
      <c r="MRX69" s="910"/>
      <c r="MRY69" s="1191"/>
      <c r="MRZ69" s="1189"/>
      <c r="MSA69" s="900"/>
      <c r="MSB69" s="318"/>
      <c r="MSC69" s="900"/>
      <c r="MSD69" s="900"/>
      <c r="MSE69" s="900"/>
      <c r="MSF69" s="900"/>
      <c r="MSG69" s="1171"/>
      <c r="MSH69" s="910"/>
      <c r="MSI69" s="1191"/>
      <c r="MSJ69" s="1189"/>
      <c r="MSK69" s="900"/>
      <c r="MSL69" s="318"/>
      <c r="MSM69" s="900"/>
      <c r="MSN69" s="900"/>
      <c r="MSO69" s="900"/>
      <c r="MSP69" s="900"/>
      <c r="MSQ69" s="1171"/>
      <c r="MSR69" s="910"/>
      <c r="MSS69" s="1191"/>
      <c r="MST69" s="1189"/>
      <c r="MSU69" s="900"/>
      <c r="MSV69" s="318"/>
      <c r="MSW69" s="900"/>
      <c r="MSX69" s="900"/>
      <c r="MSY69" s="900"/>
      <c r="MSZ69" s="900"/>
      <c r="MTA69" s="1171"/>
      <c r="MTB69" s="910"/>
      <c r="MTC69" s="1191"/>
      <c r="MTD69" s="1189"/>
      <c r="MTE69" s="900"/>
      <c r="MTF69" s="318"/>
      <c r="MTG69" s="900"/>
      <c r="MTH69" s="900"/>
      <c r="MTI69" s="900"/>
      <c r="MTJ69" s="900"/>
      <c r="MTK69" s="1171"/>
      <c r="MTL69" s="910"/>
      <c r="MTM69" s="1191"/>
      <c r="MTN69" s="1189"/>
      <c r="MTO69" s="900"/>
      <c r="MTP69" s="318"/>
      <c r="MTQ69" s="900"/>
      <c r="MTR69" s="900"/>
      <c r="MTS69" s="900"/>
      <c r="MTT69" s="900"/>
      <c r="MTU69" s="1171"/>
      <c r="MTV69" s="910"/>
      <c r="MTW69" s="1191"/>
      <c r="MTX69" s="1189"/>
      <c r="MTY69" s="900"/>
      <c r="MTZ69" s="318"/>
      <c r="MUA69" s="900"/>
      <c r="MUB69" s="900"/>
      <c r="MUC69" s="900"/>
      <c r="MUD69" s="900"/>
      <c r="MUE69" s="1171"/>
      <c r="MUF69" s="910"/>
      <c r="MUG69" s="1191"/>
      <c r="MUH69" s="1189"/>
      <c r="MUI69" s="900"/>
      <c r="MUJ69" s="318"/>
      <c r="MUK69" s="900"/>
      <c r="MUL69" s="900"/>
      <c r="MUM69" s="900"/>
      <c r="MUN69" s="900"/>
      <c r="MUO69" s="1171"/>
      <c r="MUP69" s="910"/>
      <c r="MUQ69" s="1191"/>
      <c r="MUR69" s="1189"/>
      <c r="MUS69" s="900"/>
      <c r="MUT69" s="318"/>
      <c r="MUU69" s="900"/>
      <c r="MUV69" s="900"/>
      <c r="MUW69" s="900"/>
      <c r="MUX69" s="900"/>
      <c r="MUY69" s="1171"/>
      <c r="MUZ69" s="910"/>
      <c r="MVA69" s="1191"/>
      <c r="MVB69" s="1189"/>
      <c r="MVC69" s="900"/>
      <c r="MVD69" s="318"/>
      <c r="MVE69" s="900"/>
      <c r="MVF69" s="900"/>
      <c r="MVG69" s="900"/>
      <c r="MVH69" s="900"/>
      <c r="MVI69" s="1171"/>
      <c r="MVJ69" s="910"/>
      <c r="MVK69" s="1191"/>
      <c r="MVL69" s="1189"/>
      <c r="MVM69" s="900"/>
      <c r="MVN69" s="318"/>
      <c r="MVO69" s="900"/>
      <c r="MVP69" s="900"/>
      <c r="MVQ69" s="900"/>
      <c r="MVR69" s="900"/>
      <c r="MVS69" s="1171"/>
      <c r="MVT69" s="910"/>
      <c r="MVU69" s="1191"/>
      <c r="MVV69" s="1189"/>
      <c r="MVW69" s="900"/>
      <c r="MVX69" s="318"/>
      <c r="MVY69" s="900"/>
      <c r="MVZ69" s="900"/>
      <c r="MWA69" s="900"/>
      <c r="MWB69" s="900"/>
      <c r="MWC69" s="1171"/>
      <c r="MWD69" s="910"/>
      <c r="MWE69" s="1191"/>
      <c r="MWF69" s="1189"/>
      <c r="MWG69" s="900"/>
      <c r="MWH69" s="318"/>
      <c r="MWI69" s="900"/>
      <c r="MWJ69" s="900"/>
      <c r="MWK69" s="900"/>
      <c r="MWL69" s="900"/>
      <c r="MWM69" s="1171"/>
      <c r="MWN69" s="910"/>
      <c r="MWO69" s="1191"/>
      <c r="MWP69" s="1189"/>
      <c r="MWQ69" s="900"/>
      <c r="MWR69" s="318"/>
      <c r="MWS69" s="900"/>
      <c r="MWT69" s="900"/>
      <c r="MWU69" s="900"/>
      <c r="MWV69" s="900"/>
      <c r="MWW69" s="1171"/>
      <c r="MWX69" s="910"/>
      <c r="MWY69" s="1191"/>
      <c r="MWZ69" s="1189"/>
      <c r="MXA69" s="900"/>
      <c r="MXB69" s="318"/>
      <c r="MXC69" s="900"/>
      <c r="MXD69" s="900"/>
      <c r="MXE69" s="900"/>
      <c r="MXF69" s="900"/>
      <c r="MXG69" s="1171"/>
      <c r="MXH69" s="910"/>
      <c r="MXI69" s="1191"/>
      <c r="MXJ69" s="1189"/>
      <c r="MXK69" s="900"/>
      <c r="MXL69" s="318"/>
      <c r="MXM69" s="900"/>
      <c r="MXN69" s="900"/>
      <c r="MXO69" s="900"/>
      <c r="MXP69" s="900"/>
      <c r="MXQ69" s="1171"/>
      <c r="MXR69" s="910"/>
      <c r="MXS69" s="1191"/>
      <c r="MXT69" s="1189"/>
      <c r="MXU69" s="900"/>
      <c r="MXV69" s="318"/>
      <c r="MXW69" s="900"/>
      <c r="MXX69" s="900"/>
      <c r="MXY69" s="900"/>
      <c r="MXZ69" s="900"/>
      <c r="MYA69" s="1171"/>
      <c r="MYB69" s="910"/>
      <c r="MYC69" s="1191"/>
      <c r="MYD69" s="1189"/>
      <c r="MYE69" s="900"/>
      <c r="MYF69" s="318"/>
      <c r="MYG69" s="900"/>
      <c r="MYH69" s="900"/>
      <c r="MYI69" s="900"/>
      <c r="MYJ69" s="900"/>
      <c r="MYK69" s="1171"/>
      <c r="MYL69" s="910"/>
      <c r="MYM69" s="1191"/>
      <c r="MYN69" s="1189"/>
      <c r="MYO69" s="900"/>
      <c r="MYP69" s="318"/>
      <c r="MYQ69" s="900"/>
      <c r="MYR69" s="900"/>
      <c r="MYS69" s="900"/>
      <c r="MYT69" s="900"/>
      <c r="MYU69" s="1171"/>
      <c r="MYV69" s="910"/>
      <c r="MYW69" s="1191"/>
      <c r="MYX69" s="1189"/>
      <c r="MYY69" s="900"/>
      <c r="MYZ69" s="318"/>
      <c r="MZA69" s="900"/>
      <c r="MZB69" s="900"/>
      <c r="MZC69" s="900"/>
      <c r="MZD69" s="900"/>
      <c r="MZE69" s="1171"/>
      <c r="MZF69" s="910"/>
      <c r="MZG69" s="1191"/>
      <c r="MZH69" s="1189"/>
      <c r="MZI69" s="900"/>
      <c r="MZJ69" s="318"/>
      <c r="MZK69" s="900"/>
      <c r="MZL69" s="900"/>
      <c r="MZM69" s="900"/>
      <c r="MZN69" s="900"/>
      <c r="MZO69" s="1171"/>
      <c r="MZP69" s="910"/>
      <c r="MZQ69" s="1191"/>
      <c r="MZR69" s="1189"/>
      <c r="MZS69" s="900"/>
      <c r="MZT69" s="318"/>
      <c r="MZU69" s="900"/>
      <c r="MZV69" s="900"/>
      <c r="MZW69" s="900"/>
      <c r="MZX69" s="900"/>
      <c r="MZY69" s="1171"/>
      <c r="MZZ69" s="910"/>
      <c r="NAA69" s="1191"/>
      <c r="NAB69" s="1189"/>
      <c r="NAC69" s="900"/>
      <c r="NAD69" s="318"/>
      <c r="NAE69" s="900"/>
      <c r="NAF69" s="900"/>
      <c r="NAG69" s="900"/>
      <c r="NAH69" s="900"/>
      <c r="NAI69" s="1171"/>
      <c r="NAJ69" s="910"/>
      <c r="NAK69" s="1191"/>
      <c r="NAL69" s="1189"/>
      <c r="NAM69" s="900"/>
      <c r="NAN69" s="318"/>
      <c r="NAO69" s="900"/>
      <c r="NAP69" s="900"/>
      <c r="NAQ69" s="900"/>
      <c r="NAR69" s="900"/>
      <c r="NAS69" s="1171"/>
      <c r="NAT69" s="910"/>
      <c r="NAU69" s="1191"/>
      <c r="NAV69" s="1189"/>
      <c r="NAW69" s="900"/>
      <c r="NAX69" s="318"/>
      <c r="NAY69" s="900"/>
      <c r="NAZ69" s="900"/>
      <c r="NBA69" s="900"/>
      <c r="NBB69" s="900"/>
      <c r="NBC69" s="1171"/>
      <c r="NBD69" s="910"/>
      <c r="NBE69" s="1191"/>
      <c r="NBF69" s="1189"/>
      <c r="NBG69" s="900"/>
      <c r="NBH69" s="318"/>
      <c r="NBI69" s="900"/>
      <c r="NBJ69" s="900"/>
      <c r="NBK69" s="900"/>
      <c r="NBL69" s="900"/>
      <c r="NBM69" s="1171"/>
      <c r="NBN69" s="910"/>
      <c r="NBO69" s="1191"/>
      <c r="NBP69" s="1189"/>
      <c r="NBQ69" s="900"/>
      <c r="NBR69" s="318"/>
      <c r="NBS69" s="900"/>
      <c r="NBT69" s="900"/>
      <c r="NBU69" s="900"/>
      <c r="NBV69" s="900"/>
      <c r="NBW69" s="1171"/>
      <c r="NBX69" s="910"/>
      <c r="NBY69" s="1191"/>
      <c r="NBZ69" s="1189"/>
      <c r="NCA69" s="900"/>
      <c r="NCB69" s="318"/>
      <c r="NCC69" s="900"/>
      <c r="NCD69" s="900"/>
      <c r="NCE69" s="900"/>
      <c r="NCF69" s="900"/>
      <c r="NCG69" s="1171"/>
      <c r="NCH69" s="910"/>
      <c r="NCI69" s="1191"/>
      <c r="NCJ69" s="1189"/>
      <c r="NCK69" s="900"/>
      <c r="NCL69" s="318"/>
      <c r="NCM69" s="900"/>
      <c r="NCN69" s="900"/>
      <c r="NCO69" s="900"/>
      <c r="NCP69" s="900"/>
      <c r="NCQ69" s="1171"/>
      <c r="NCR69" s="910"/>
      <c r="NCS69" s="1191"/>
      <c r="NCT69" s="1189"/>
      <c r="NCU69" s="900"/>
      <c r="NCV69" s="318"/>
      <c r="NCW69" s="900"/>
      <c r="NCX69" s="900"/>
      <c r="NCY69" s="900"/>
      <c r="NCZ69" s="900"/>
      <c r="NDA69" s="1171"/>
      <c r="NDB69" s="910"/>
      <c r="NDC69" s="1191"/>
      <c r="NDD69" s="1189"/>
      <c r="NDE69" s="900"/>
      <c r="NDF69" s="318"/>
      <c r="NDG69" s="900"/>
      <c r="NDH69" s="900"/>
      <c r="NDI69" s="900"/>
      <c r="NDJ69" s="900"/>
      <c r="NDK69" s="1171"/>
      <c r="NDL69" s="910"/>
      <c r="NDM69" s="1191"/>
      <c r="NDN69" s="1189"/>
      <c r="NDO69" s="900"/>
      <c r="NDP69" s="318"/>
      <c r="NDQ69" s="900"/>
      <c r="NDR69" s="900"/>
      <c r="NDS69" s="900"/>
      <c r="NDT69" s="900"/>
      <c r="NDU69" s="1171"/>
      <c r="NDV69" s="910"/>
      <c r="NDW69" s="1191"/>
      <c r="NDX69" s="1189"/>
      <c r="NDY69" s="900"/>
      <c r="NDZ69" s="318"/>
      <c r="NEA69" s="900"/>
      <c r="NEB69" s="900"/>
      <c r="NEC69" s="900"/>
      <c r="NED69" s="900"/>
      <c r="NEE69" s="1171"/>
      <c r="NEF69" s="910"/>
      <c r="NEG69" s="1191"/>
      <c r="NEH69" s="1189"/>
      <c r="NEI69" s="900"/>
      <c r="NEJ69" s="318"/>
      <c r="NEK69" s="900"/>
      <c r="NEL69" s="900"/>
      <c r="NEM69" s="900"/>
      <c r="NEN69" s="900"/>
      <c r="NEO69" s="1171"/>
      <c r="NEP69" s="910"/>
      <c r="NEQ69" s="1191"/>
      <c r="NER69" s="1189"/>
      <c r="NES69" s="900"/>
      <c r="NET69" s="318"/>
      <c r="NEU69" s="900"/>
      <c r="NEV69" s="900"/>
      <c r="NEW69" s="900"/>
      <c r="NEX69" s="900"/>
      <c r="NEY69" s="1171"/>
      <c r="NEZ69" s="910"/>
      <c r="NFA69" s="1191"/>
      <c r="NFB69" s="1189"/>
      <c r="NFC69" s="900"/>
      <c r="NFD69" s="318"/>
      <c r="NFE69" s="900"/>
      <c r="NFF69" s="900"/>
      <c r="NFG69" s="900"/>
      <c r="NFH69" s="900"/>
      <c r="NFI69" s="1171"/>
      <c r="NFJ69" s="910"/>
      <c r="NFK69" s="1191"/>
      <c r="NFL69" s="1189"/>
      <c r="NFM69" s="900"/>
      <c r="NFN69" s="318"/>
      <c r="NFO69" s="900"/>
      <c r="NFP69" s="900"/>
      <c r="NFQ69" s="900"/>
      <c r="NFR69" s="900"/>
      <c r="NFS69" s="1171"/>
      <c r="NFT69" s="910"/>
      <c r="NFU69" s="1191"/>
      <c r="NFV69" s="1189"/>
      <c r="NFW69" s="900"/>
      <c r="NFX69" s="318"/>
      <c r="NFY69" s="900"/>
      <c r="NFZ69" s="900"/>
      <c r="NGA69" s="900"/>
      <c r="NGB69" s="900"/>
      <c r="NGC69" s="1171"/>
      <c r="NGD69" s="910"/>
      <c r="NGE69" s="1191"/>
      <c r="NGF69" s="1189"/>
      <c r="NGG69" s="900"/>
      <c r="NGH69" s="318"/>
      <c r="NGI69" s="900"/>
      <c r="NGJ69" s="900"/>
      <c r="NGK69" s="900"/>
      <c r="NGL69" s="900"/>
      <c r="NGM69" s="1171"/>
      <c r="NGN69" s="910"/>
      <c r="NGO69" s="1191"/>
      <c r="NGP69" s="1189"/>
      <c r="NGQ69" s="900"/>
      <c r="NGR69" s="318"/>
      <c r="NGS69" s="900"/>
      <c r="NGT69" s="900"/>
      <c r="NGU69" s="900"/>
      <c r="NGV69" s="900"/>
      <c r="NGW69" s="1171"/>
      <c r="NGX69" s="910"/>
      <c r="NGY69" s="1191"/>
      <c r="NGZ69" s="1189"/>
      <c r="NHA69" s="900"/>
      <c r="NHB69" s="318"/>
      <c r="NHC69" s="900"/>
      <c r="NHD69" s="900"/>
      <c r="NHE69" s="900"/>
      <c r="NHF69" s="900"/>
      <c r="NHG69" s="1171"/>
      <c r="NHH69" s="910"/>
      <c r="NHI69" s="1191"/>
      <c r="NHJ69" s="1189"/>
      <c r="NHK69" s="900"/>
      <c r="NHL69" s="318"/>
      <c r="NHM69" s="900"/>
      <c r="NHN69" s="900"/>
      <c r="NHO69" s="900"/>
      <c r="NHP69" s="900"/>
      <c r="NHQ69" s="1171"/>
      <c r="NHR69" s="910"/>
      <c r="NHS69" s="1191"/>
      <c r="NHT69" s="1189"/>
      <c r="NHU69" s="900"/>
      <c r="NHV69" s="318"/>
      <c r="NHW69" s="900"/>
      <c r="NHX69" s="900"/>
      <c r="NHY69" s="900"/>
      <c r="NHZ69" s="900"/>
      <c r="NIA69" s="1171"/>
      <c r="NIB69" s="910"/>
      <c r="NIC69" s="1191"/>
      <c r="NID69" s="1189"/>
      <c r="NIE69" s="900"/>
      <c r="NIF69" s="318"/>
      <c r="NIG69" s="900"/>
      <c r="NIH69" s="900"/>
      <c r="NII69" s="900"/>
      <c r="NIJ69" s="900"/>
      <c r="NIK69" s="1171"/>
      <c r="NIL69" s="910"/>
      <c r="NIM69" s="1191"/>
      <c r="NIN69" s="1189"/>
      <c r="NIO69" s="900"/>
      <c r="NIP69" s="318"/>
      <c r="NIQ69" s="900"/>
      <c r="NIR69" s="900"/>
      <c r="NIS69" s="900"/>
      <c r="NIT69" s="900"/>
      <c r="NIU69" s="1171"/>
      <c r="NIV69" s="910"/>
      <c r="NIW69" s="1191"/>
      <c r="NIX69" s="1189"/>
      <c r="NIY69" s="900"/>
      <c r="NIZ69" s="318"/>
      <c r="NJA69" s="900"/>
      <c r="NJB69" s="900"/>
      <c r="NJC69" s="900"/>
      <c r="NJD69" s="900"/>
      <c r="NJE69" s="1171"/>
      <c r="NJF69" s="910"/>
      <c r="NJG69" s="1191"/>
      <c r="NJH69" s="1189"/>
      <c r="NJI69" s="900"/>
      <c r="NJJ69" s="318"/>
      <c r="NJK69" s="900"/>
      <c r="NJL69" s="900"/>
      <c r="NJM69" s="900"/>
      <c r="NJN69" s="900"/>
      <c r="NJO69" s="1171"/>
      <c r="NJP69" s="910"/>
      <c r="NJQ69" s="1191"/>
      <c r="NJR69" s="1189"/>
      <c r="NJS69" s="900"/>
      <c r="NJT69" s="318"/>
      <c r="NJU69" s="900"/>
      <c r="NJV69" s="900"/>
      <c r="NJW69" s="900"/>
      <c r="NJX69" s="900"/>
      <c r="NJY69" s="1171"/>
      <c r="NJZ69" s="910"/>
      <c r="NKA69" s="1191"/>
      <c r="NKB69" s="1189"/>
      <c r="NKC69" s="900"/>
      <c r="NKD69" s="318"/>
      <c r="NKE69" s="900"/>
      <c r="NKF69" s="900"/>
      <c r="NKG69" s="900"/>
      <c r="NKH69" s="900"/>
      <c r="NKI69" s="1171"/>
      <c r="NKJ69" s="910"/>
      <c r="NKK69" s="1191"/>
      <c r="NKL69" s="1189"/>
      <c r="NKM69" s="900"/>
      <c r="NKN69" s="318"/>
      <c r="NKO69" s="900"/>
      <c r="NKP69" s="900"/>
      <c r="NKQ69" s="900"/>
      <c r="NKR69" s="900"/>
      <c r="NKS69" s="1171"/>
      <c r="NKT69" s="910"/>
      <c r="NKU69" s="1191"/>
      <c r="NKV69" s="1189"/>
      <c r="NKW69" s="900"/>
      <c r="NKX69" s="318"/>
      <c r="NKY69" s="900"/>
      <c r="NKZ69" s="900"/>
      <c r="NLA69" s="900"/>
      <c r="NLB69" s="900"/>
      <c r="NLC69" s="1171"/>
      <c r="NLD69" s="910"/>
      <c r="NLE69" s="1191"/>
      <c r="NLF69" s="1189"/>
      <c r="NLG69" s="900"/>
      <c r="NLH69" s="318"/>
      <c r="NLI69" s="900"/>
      <c r="NLJ69" s="900"/>
      <c r="NLK69" s="900"/>
      <c r="NLL69" s="900"/>
      <c r="NLM69" s="1171"/>
      <c r="NLN69" s="910"/>
      <c r="NLO69" s="1191"/>
      <c r="NLP69" s="1189"/>
      <c r="NLQ69" s="900"/>
      <c r="NLR69" s="318"/>
      <c r="NLS69" s="900"/>
      <c r="NLT69" s="900"/>
      <c r="NLU69" s="900"/>
      <c r="NLV69" s="900"/>
      <c r="NLW69" s="1171"/>
      <c r="NLX69" s="910"/>
      <c r="NLY69" s="1191"/>
      <c r="NLZ69" s="1189"/>
      <c r="NMA69" s="900"/>
      <c r="NMB69" s="318"/>
      <c r="NMC69" s="900"/>
      <c r="NMD69" s="900"/>
      <c r="NME69" s="900"/>
      <c r="NMF69" s="900"/>
      <c r="NMG69" s="1171"/>
      <c r="NMH69" s="910"/>
      <c r="NMI69" s="1191"/>
      <c r="NMJ69" s="1189"/>
      <c r="NMK69" s="900"/>
      <c r="NML69" s="318"/>
      <c r="NMM69" s="900"/>
      <c r="NMN69" s="900"/>
      <c r="NMO69" s="900"/>
      <c r="NMP69" s="900"/>
      <c r="NMQ69" s="1171"/>
      <c r="NMR69" s="910"/>
      <c r="NMS69" s="1191"/>
      <c r="NMT69" s="1189"/>
      <c r="NMU69" s="900"/>
      <c r="NMV69" s="318"/>
      <c r="NMW69" s="900"/>
      <c r="NMX69" s="900"/>
      <c r="NMY69" s="900"/>
      <c r="NMZ69" s="900"/>
      <c r="NNA69" s="1171"/>
      <c r="NNB69" s="910"/>
      <c r="NNC69" s="1191"/>
      <c r="NND69" s="1189"/>
      <c r="NNE69" s="900"/>
      <c r="NNF69" s="318"/>
      <c r="NNG69" s="900"/>
      <c r="NNH69" s="900"/>
      <c r="NNI69" s="900"/>
      <c r="NNJ69" s="900"/>
      <c r="NNK69" s="1171"/>
      <c r="NNL69" s="910"/>
      <c r="NNM69" s="1191"/>
      <c r="NNN69" s="1189"/>
      <c r="NNO69" s="900"/>
      <c r="NNP69" s="318"/>
      <c r="NNQ69" s="900"/>
      <c r="NNR69" s="900"/>
      <c r="NNS69" s="900"/>
      <c r="NNT69" s="900"/>
      <c r="NNU69" s="1171"/>
      <c r="NNV69" s="910"/>
      <c r="NNW69" s="1191"/>
      <c r="NNX69" s="1189"/>
      <c r="NNY69" s="900"/>
      <c r="NNZ69" s="318"/>
      <c r="NOA69" s="900"/>
      <c r="NOB69" s="900"/>
      <c r="NOC69" s="900"/>
      <c r="NOD69" s="900"/>
      <c r="NOE69" s="1171"/>
      <c r="NOF69" s="910"/>
      <c r="NOG69" s="1191"/>
      <c r="NOH69" s="1189"/>
      <c r="NOI69" s="900"/>
      <c r="NOJ69" s="318"/>
      <c r="NOK69" s="900"/>
      <c r="NOL69" s="900"/>
      <c r="NOM69" s="900"/>
      <c r="NON69" s="900"/>
      <c r="NOO69" s="1171"/>
      <c r="NOP69" s="910"/>
      <c r="NOQ69" s="1191"/>
      <c r="NOR69" s="1189"/>
      <c r="NOS69" s="900"/>
      <c r="NOT69" s="318"/>
      <c r="NOU69" s="900"/>
      <c r="NOV69" s="900"/>
      <c r="NOW69" s="900"/>
      <c r="NOX69" s="900"/>
      <c r="NOY69" s="1171"/>
      <c r="NOZ69" s="910"/>
      <c r="NPA69" s="1191"/>
      <c r="NPB69" s="1189"/>
      <c r="NPC69" s="900"/>
      <c r="NPD69" s="318"/>
      <c r="NPE69" s="900"/>
      <c r="NPF69" s="900"/>
      <c r="NPG69" s="900"/>
      <c r="NPH69" s="900"/>
      <c r="NPI69" s="1171"/>
      <c r="NPJ69" s="910"/>
      <c r="NPK69" s="1191"/>
      <c r="NPL69" s="1189"/>
      <c r="NPM69" s="900"/>
      <c r="NPN69" s="318"/>
      <c r="NPO69" s="900"/>
      <c r="NPP69" s="900"/>
      <c r="NPQ69" s="900"/>
      <c r="NPR69" s="900"/>
      <c r="NPS69" s="1171"/>
      <c r="NPT69" s="910"/>
      <c r="NPU69" s="1191"/>
      <c r="NPV69" s="1189"/>
      <c r="NPW69" s="900"/>
      <c r="NPX69" s="318"/>
      <c r="NPY69" s="900"/>
      <c r="NPZ69" s="900"/>
      <c r="NQA69" s="900"/>
      <c r="NQB69" s="900"/>
      <c r="NQC69" s="1171"/>
      <c r="NQD69" s="910"/>
      <c r="NQE69" s="1191"/>
      <c r="NQF69" s="1189"/>
      <c r="NQG69" s="900"/>
      <c r="NQH69" s="318"/>
      <c r="NQI69" s="900"/>
      <c r="NQJ69" s="900"/>
      <c r="NQK69" s="900"/>
      <c r="NQL69" s="900"/>
      <c r="NQM69" s="1171"/>
      <c r="NQN69" s="910"/>
      <c r="NQO69" s="1191"/>
      <c r="NQP69" s="1189"/>
      <c r="NQQ69" s="900"/>
      <c r="NQR69" s="318"/>
      <c r="NQS69" s="900"/>
      <c r="NQT69" s="900"/>
      <c r="NQU69" s="900"/>
      <c r="NQV69" s="900"/>
      <c r="NQW69" s="1171"/>
      <c r="NQX69" s="910"/>
      <c r="NQY69" s="1191"/>
      <c r="NQZ69" s="1189"/>
      <c r="NRA69" s="900"/>
      <c r="NRB69" s="318"/>
      <c r="NRC69" s="900"/>
      <c r="NRD69" s="900"/>
      <c r="NRE69" s="900"/>
      <c r="NRF69" s="900"/>
      <c r="NRG69" s="1171"/>
      <c r="NRH69" s="910"/>
      <c r="NRI69" s="1191"/>
      <c r="NRJ69" s="1189"/>
      <c r="NRK69" s="900"/>
      <c r="NRL69" s="318"/>
      <c r="NRM69" s="900"/>
      <c r="NRN69" s="900"/>
      <c r="NRO69" s="900"/>
      <c r="NRP69" s="900"/>
      <c r="NRQ69" s="1171"/>
      <c r="NRR69" s="910"/>
      <c r="NRS69" s="1191"/>
      <c r="NRT69" s="1189"/>
      <c r="NRU69" s="900"/>
      <c r="NRV69" s="318"/>
      <c r="NRW69" s="900"/>
      <c r="NRX69" s="900"/>
      <c r="NRY69" s="900"/>
      <c r="NRZ69" s="900"/>
      <c r="NSA69" s="1171"/>
      <c r="NSB69" s="910"/>
      <c r="NSC69" s="1191"/>
      <c r="NSD69" s="1189"/>
      <c r="NSE69" s="900"/>
      <c r="NSF69" s="318"/>
      <c r="NSG69" s="900"/>
      <c r="NSH69" s="900"/>
      <c r="NSI69" s="900"/>
      <c r="NSJ69" s="900"/>
      <c r="NSK69" s="1171"/>
      <c r="NSL69" s="910"/>
      <c r="NSM69" s="1191"/>
      <c r="NSN69" s="1189"/>
      <c r="NSO69" s="900"/>
      <c r="NSP69" s="318"/>
      <c r="NSQ69" s="900"/>
      <c r="NSR69" s="900"/>
      <c r="NSS69" s="900"/>
      <c r="NST69" s="900"/>
      <c r="NSU69" s="1171"/>
      <c r="NSV69" s="910"/>
      <c r="NSW69" s="1191"/>
      <c r="NSX69" s="1189"/>
      <c r="NSY69" s="900"/>
      <c r="NSZ69" s="318"/>
      <c r="NTA69" s="900"/>
      <c r="NTB69" s="900"/>
      <c r="NTC69" s="900"/>
      <c r="NTD69" s="900"/>
      <c r="NTE69" s="1171"/>
      <c r="NTF69" s="910"/>
      <c r="NTG69" s="1191"/>
      <c r="NTH69" s="1189"/>
      <c r="NTI69" s="900"/>
      <c r="NTJ69" s="318"/>
      <c r="NTK69" s="900"/>
      <c r="NTL69" s="900"/>
      <c r="NTM69" s="900"/>
      <c r="NTN69" s="900"/>
      <c r="NTO69" s="1171"/>
      <c r="NTP69" s="910"/>
      <c r="NTQ69" s="1191"/>
      <c r="NTR69" s="1189"/>
      <c r="NTS69" s="900"/>
      <c r="NTT69" s="318"/>
      <c r="NTU69" s="900"/>
      <c r="NTV69" s="900"/>
      <c r="NTW69" s="900"/>
      <c r="NTX69" s="900"/>
      <c r="NTY69" s="1171"/>
      <c r="NTZ69" s="910"/>
      <c r="NUA69" s="1191"/>
      <c r="NUB69" s="1189"/>
      <c r="NUC69" s="900"/>
      <c r="NUD69" s="318"/>
      <c r="NUE69" s="900"/>
      <c r="NUF69" s="900"/>
      <c r="NUG69" s="900"/>
      <c r="NUH69" s="900"/>
      <c r="NUI69" s="1171"/>
      <c r="NUJ69" s="910"/>
      <c r="NUK69" s="1191"/>
      <c r="NUL69" s="1189"/>
      <c r="NUM69" s="900"/>
      <c r="NUN69" s="318"/>
      <c r="NUO69" s="900"/>
      <c r="NUP69" s="900"/>
      <c r="NUQ69" s="900"/>
      <c r="NUR69" s="900"/>
      <c r="NUS69" s="1171"/>
      <c r="NUT69" s="910"/>
      <c r="NUU69" s="1191"/>
      <c r="NUV69" s="1189"/>
      <c r="NUW69" s="900"/>
      <c r="NUX69" s="318"/>
      <c r="NUY69" s="900"/>
      <c r="NUZ69" s="900"/>
      <c r="NVA69" s="900"/>
      <c r="NVB69" s="900"/>
      <c r="NVC69" s="1171"/>
      <c r="NVD69" s="910"/>
      <c r="NVE69" s="1191"/>
      <c r="NVF69" s="1189"/>
      <c r="NVG69" s="900"/>
      <c r="NVH69" s="318"/>
      <c r="NVI69" s="900"/>
      <c r="NVJ69" s="900"/>
      <c r="NVK69" s="900"/>
      <c r="NVL69" s="900"/>
      <c r="NVM69" s="1171"/>
      <c r="NVN69" s="910"/>
      <c r="NVO69" s="1191"/>
      <c r="NVP69" s="1189"/>
      <c r="NVQ69" s="900"/>
      <c r="NVR69" s="318"/>
      <c r="NVS69" s="900"/>
      <c r="NVT69" s="900"/>
      <c r="NVU69" s="900"/>
      <c r="NVV69" s="900"/>
      <c r="NVW69" s="1171"/>
      <c r="NVX69" s="910"/>
      <c r="NVY69" s="1191"/>
      <c r="NVZ69" s="1189"/>
      <c r="NWA69" s="900"/>
      <c r="NWB69" s="318"/>
      <c r="NWC69" s="900"/>
      <c r="NWD69" s="900"/>
      <c r="NWE69" s="900"/>
      <c r="NWF69" s="900"/>
      <c r="NWG69" s="1171"/>
      <c r="NWH69" s="910"/>
      <c r="NWI69" s="1191"/>
      <c r="NWJ69" s="1189"/>
      <c r="NWK69" s="900"/>
      <c r="NWL69" s="318"/>
      <c r="NWM69" s="900"/>
      <c r="NWN69" s="900"/>
      <c r="NWO69" s="900"/>
      <c r="NWP69" s="900"/>
      <c r="NWQ69" s="1171"/>
      <c r="NWR69" s="910"/>
      <c r="NWS69" s="1191"/>
      <c r="NWT69" s="1189"/>
      <c r="NWU69" s="900"/>
      <c r="NWV69" s="318"/>
      <c r="NWW69" s="900"/>
      <c r="NWX69" s="900"/>
      <c r="NWY69" s="900"/>
      <c r="NWZ69" s="900"/>
      <c r="NXA69" s="1171"/>
      <c r="NXB69" s="910"/>
      <c r="NXC69" s="1191"/>
      <c r="NXD69" s="1189"/>
      <c r="NXE69" s="900"/>
      <c r="NXF69" s="318"/>
      <c r="NXG69" s="900"/>
      <c r="NXH69" s="900"/>
      <c r="NXI69" s="900"/>
      <c r="NXJ69" s="900"/>
      <c r="NXK69" s="1171"/>
      <c r="NXL69" s="910"/>
      <c r="NXM69" s="1191"/>
      <c r="NXN69" s="1189"/>
      <c r="NXO69" s="900"/>
      <c r="NXP69" s="318"/>
      <c r="NXQ69" s="900"/>
      <c r="NXR69" s="900"/>
      <c r="NXS69" s="900"/>
      <c r="NXT69" s="900"/>
      <c r="NXU69" s="1171"/>
      <c r="NXV69" s="910"/>
      <c r="NXW69" s="1191"/>
      <c r="NXX69" s="1189"/>
      <c r="NXY69" s="900"/>
      <c r="NXZ69" s="318"/>
      <c r="NYA69" s="900"/>
      <c r="NYB69" s="900"/>
      <c r="NYC69" s="900"/>
      <c r="NYD69" s="900"/>
      <c r="NYE69" s="1171"/>
      <c r="NYF69" s="910"/>
      <c r="NYG69" s="1191"/>
      <c r="NYH69" s="1189"/>
      <c r="NYI69" s="900"/>
      <c r="NYJ69" s="318"/>
      <c r="NYK69" s="900"/>
      <c r="NYL69" s="900"/>
      <c r="NYM69" s="900"/>
      <c r="NYN69" s="900"/>
      <c r="NYO69" s="1171"/>
      <c r="NYP69" s="910"/>
      <c r="NYQ69" s="1191"/>
      <c r="NYR69" s="1189"/>
      <c r="NYS69" s="900"/>
      <c r="NYT69" s="318"/>
      <c r="NYU69" s="900"/>
      <c r="NYV69" s="900"/>
      <c r="NYW69" s="900"/>
      <c r="NYX69" s="900"/>
      <c r="NYY69" s="1171"/>
      <c r="NYZ69" s="910"/>
      <c r="NZA69" s="1191"/>
      <c r="NZB69" s="1189"/>
      <c r="NZC69" s="900"/>
      <c r="NZD69" s="318"/>
      <c r="NZE69" s="900"/>
      <c r="NZF69" s="900"/>
      <c r="NZG69" s="900"/>
      <c r="NZH69" s="900"/>
      <c r="NZI69" s="1171"/>
      <c r="NZJ69" s="910"/>
      <c r="NZK69" s="1191"/>
      <c r="NZL69" s="1189"/>
      <c r="NZM69" s="900"/>
      <c r="NZN69" s="318"/>
      <c r="NZO69" s="900"/>
      <c r="NZP69" s="900"/>
      <c r="NZQ69" s="900"/>
      <c r="NZR69" s="900"/>
      <c r="NZS69" s="1171"/>
      <c r="NZT69" s="910"/>
      <c r="NZU69" s="1191"/>
      <c r="NZV69" s="1189"/>
      <c r="NZW69" s="900"/>
      <c r="NZX69" s="318"/>
      <c r="NZY69" s="900"/>
      <c r="NZZ69" s="900"/>
      <c r="OAA69" s="900"/>
      <c r="OAB69" s="900"/>
      <c r="OAC69" s="1171"/>
      <c r="OAD69" s="910"/>
      <c r="OAE69" s="1191"/>
      <c r="OAF69" s="1189"/>
      <c r="OAG69" s="900"/>
      <c r="OAH69" s="318"/>
      <c r="OAI69" s="900"/>
      <c r="OAJ69" s="900"/>
      <c r="OAK69" s="900"/>
      <c r="OAL69" s="900"/>
      <c r="OAM69" s="1171"/>
      <c r="OAN69" s="910"/>
      <c r="OAO69" s="1191"/>
      <c r="OAP69" s="1189"/>
      <c r="OAQ69" s="900"/>
      <c r="OAR69" s="318"/>
      <c r="OAS69" s="900"/>
      <c r="OAT69" s="900"/>
      <c r="OAU69" s="900"/>
      <c r="OAV69" s="900"/>
      <c r="OAW69" s="1171"/>
      <c r="OAX69" s="910"/>
      <c r="OAY69" s="1191"/>
      <c r="OAZ69" s="1189"/>
      <c r="OBA69" s="900"/>
      <c r="OBB69" s="318"/>
      <c r="OBC69" s="900"/>
      <c r="OBD69" s="900"/>
      <c r="OBE69" s="900"/>
      <c r="OBF69" s="900"/>
      <c r="OBG69" s="1171"/>
      <c r="OBH69" s="910"/>
      <c r="OBI69" s="1191"/>
      <c r="OBJ69" s="1189"/>
      <c r="OBK69" s="900"/>
      <c r="OBL69" s="318"/>
      <c r="OBM69" s="900"/>
      <c r="OBN69" s="900"/>
      <c r="OBO69" s="900"/>
      <c r="OBP69" s="900"/>
      <c r="OBQ69" s="1171"/>
      <c r="OBR69" s="910"/>
      <c r="OBS69" s="1191"/>
      <c r="OBT69" s="1189"/>
      <c r="OBU69" s="900"/>
      <c r="OBV69" s="318"/>
      <c r="OBW69" s="900"/>
      <c r="OBX69" s="900"/>
      <c r="OBY69" s="900"/>
      <c r="OBZ69" s="900"/>
      <c r="OCA69" s="1171"/>
      <c r="OCB69" s="910"/>
      <c r="OCC69" s="1191"/>
      <c r="OCD69" s="1189"/>
      <c r="OCE69" s="900"/>
      <c r="OCF69" s="318"/>
      <c r="OCG69" s="900"/>
      <c r="OCH69" s="900"/>
      <c r="OCI69" s="900"/>
      <c r="OCJ69" s="900"/>
      <c r="OCK69" s="1171"/>
      <c r="OCL69" s="910"/>
      <c r="OCM69" s="1191"/>
      <c r="OCN69" s="1189"/>
      <c r="OCO69" s="900"/>
      <c r="OCP69" s="318"/>
      <c r="OCQ69" s="900"/>
      <c r="OCR69" s="900"/>
      <c r="OCS69" s="900"/>
      <c r="OCT69" s="900"/>
      <c r="OCU69" s="1171"/>
      <c r="OCV69" s="910"/>
      <c r="OCW69" s="1191"/>
      <c r="OCX69" s="1189"/>
      <c r="OCY69" s="900"/>
      <c r="OCZ69" s="318"/>
      <c r="ODA69" s="900"/>
      <c r="ODB69" s="900"/>
      <c r="ODC69" s="900"/>
      <c r="ODD69" s="900"/>
      <c r="ODE69" s="1171"/>
      <c r="ODF69" s="910"/>
      <c r="ODG69" s="1191"/>
      <c r="ODH69" s="1189"/>
      <c r="ODI69" s="900"/>
      <c r="ODJ69" s="318"/>
      <c r="ODK69" s="900"/>
      <c r="ODL69" s="900"/>
      <c r="ODM69" s="900"/>
      <c r="ODN69" s="900"/>
      <c r="ODO69" s="1171"/>
      <c r="ODP69" s="910"/>
      <c r="ODQ69" s="1191"/>
      <c r="ODR69" s="1189"/>
      <c r="ODS69" s="900"/>
      <c r="ODT69" s="318"/>
      <c r="ODU69" s="900"/>
      <c r="ODV69" s="900"/>
      <c r="ODW69" s="900"/>
      <c r="ODX69" s="900"/>
      <c r="ODY69" s="1171"/>
      <c r="ODZ69" s="910"/>
      <c r="OEA69" s="1191"/>
      <c r="OEB69" s="1189"/>
      <c r="OEC69" s="900"/>
      <c r="OED69" s="318"/>
      <c r="OEE69" s="900"/>
      <c r="OEF69" s="900"/>
      <c r="OEG69" s="900"/>
      <c r="OEH69" s="900"/>
      <c r="OEI69" s="1171"/>
      <c r="OEJ69" s="910"/>
      <c r="OEK69" s="1191"/>
      <c r="OEL69" s="1189"/>
      <c r="OEM69" s="900"/>
      <c r="OEN69" s="318"/>
      <c r="OEO69" s="900"/>
      <c r="OEP69" s="900"/>
      <c r="OEQ69" s="900"/>
      <c r="OER69" s="900"/>
      <c r="OES69" s="1171"/>
      <c r="OET69" s="910"/>
      <c r="OEU69" s="1191"/>
      <c r="OEV69" s="1189"/>
      <c r="OEW69" s="900"/>
      <c r="OEX69" s="318"/>
      <c r="OEY69" s="900"/>
      <c r="OEZ69" s="900"/>
      <c r="OFA69" s="900"/>
      <c r="OFB69" s="900"/>
      <c r="OFC69" s="1171"/>
      <c r="OFD69" s="910"/>
      <c r="OFE69" s="1191"/>
      <c r="OFF69" s="1189"/>
      <c r="OFG69" s="900"/>
      <c r="OFH69" s="318"/>
      <c r="OFI69" s="900"/>
      <c r="OFJ69" s="900"/>
      <c r="OFK69" s="900"/>
      <c r="OFL69" s="900"/>
      <c r="OFM69" s="1171"/>
      <c r="OFN69" s="910"/>
      <c r="OFO69" s="1191"/>
      <c r="OFP69" s="1189"/>
      <c r="OFQ69" s="900"/>
      <c r="OFR69" s="318"/>
      <c r="OFS69" s="900"/>
      <c r="OFT69" s="900"/>
      <c r="OFU69" s="900"/>
      <c r="OFV69" s="900"/>
      <c r="OFW69" s="1171"/>
      <c r="OFX69" s="910"/>
      <c r="OFY69" s="1191"/>
      <c r="OFZ69" s="1189"/>
      <c r="OGA69" s="900"/>
      <c r="OGB69" s="318"/>
      <c r="OGC69" s="900"/>
      <c r="OGD69" s="900"/>
      <c r="OGE69" s="900"/>
      <c r="OGF69" s="900"/>
      <c r="OGG69" s="1171"/>
      <c r="OGH69" s="910"/>
      <c r="OGI69" s="1191"/>
      <c r="OGJ69" s="1189"/>
      <c r="OGK69" s="900"/>
      <c r="OGL69" s="318"/>
      <c r="OGM69" s="900"/>
      <c r="OGN69" s="900"/>
      <c r="OGO69" s="900"/>
      <c r="OGP69" s="900"/>
      <c r="OGQ69" s="1171"/>
      <c r="OGR69" s="910"/>
      <c r="OGS69" s="1191"/>
      <c r="OGT69" s="1189"/>
      <c r="OGU69" s="900"/>
      <c r="OGV69" s="318"/>
      <c r="OGW69" s="900"/>
      <c r="OGX69" s="900"/>
      <c r="OGY69" s="900"/>
      <c r="OGZ69" s="900"/>
      <c r="OHA69" s="1171"/>
      <c r="OHB69" s="910"/>
      <c r="OHC69" s="1191"/>
      <c r="OHD69" s="1189"/>
      <c r="OHE69" s="900"/>
      <c r="OHF69" s="318"/>
      <c r="OHG69" s="900"/>
      <c r="OHH69" s="900"/>
      <c r="OHI69" s="900"/>
      <c r="OHJ69" s="900"/>
      <c r="OHK69" s="1171"/>
      <c r="OHL69" s="910"/>
      <c r="OHM69" s="1191"/>
      <c r="OHN69" s="1189"/>
      <c r="OHO69" s="900"/>
      <c r="OHP69" s="318"/>
      <c r="OHQ69" s="900"/>
      <c r="OHR69" s="900"/>
      <c r="OHS69" s="900"/>
      <c r="OHT69" s="900"/>
      <c r="OHU69" s="1171"/>
      <c r="OHV69" s="910"/>
      <c r="OHW69" s="1191"/>
      <c r="OHX69" s="1189"/>
      <c r="OHY69" s="900"/>
      <c r="OHZ69" s="318"/>
      <c r="OIA69" s="900"/>
      <c r="OIB69" s="900"/>
      <c r="OIC69" s="900"/>
      <c r="OID69" s="900"/>
      <c r="OIE69" s="1171"/>
      <c r="OIF69" s="910"/>
      <c r="OIG69" s="1191"/>
      <c r="OIH69" s="1189"/>
      <c r="OII69" s="900"/>
      <c r="OIJ69" s="318"/>
      <c r="OIK69" s="900"/>
      <c r="OIL69" s="900"/>
      <c r="OIM69" s="900"/>
      <c r="OIN69" s="900"/>
      <c r="OIO69" s="1171"/>
      <c r="OIP69" s="910"/>
      <c r="OIQ69" s="1191"/>
      <c r="OIR69" s="1189"/>
      <c r="OIS69" s="900"/>
      <c r="OIT69" s="318"/>
      <c r="OIU69" s="900"/>
      <c r="OIV69" s="900"/>
      <c r="OIW69" s="900"/>
      <c r="OIX69" s="900"/>
      <c r="OIY69" s="1171"/>
      <c r="OIZ69" s="910"/>
      <c r="OJA69" s="1191"/>
      <c r="OJB69" s="1189"/>
      <c r="OJC69" s="900"/>
      <c r="OJD69" s="318"/>
      <c r="OJE69" s="900"/>
      <c r="OJF69" s="900"/>
      <c r="OJG69" s="900"/>
      <c r="OJH69" s="900"/>
      <c r="OJI69" s="1171"/>
      <c r="OJJ69" s="910"/>
      <c r="OJK69" s="1191"/>
      <c r="OJL69" s="1189"/>
      <c r="OJM69" s="900"/>
      <c r="OJN69" s="318"/>
      <c r="OJO69" s="900"/>
      <c r="OJP69" s="900"/>
      <c r="OJQ69" s="900"/>
      <c r="OJR69" s="900"/>
      <c r="OJS69" s="1171"/>
      <c r="OJT69" s="910"/>
      <c r="OJU69" s="1191"/>
      <c r="OJV69" s="1189"/>
      <c r="OJW69" s="900"/>
      <c r="OJX69" s="318"/>
      <c r="OJY69" s="900"/>
      <c r="OJZ69" s="900"/>
      <c r="OKA69" s="900"/>
      <c r="OKB69" s="900"/>
      <c r="OKC69" s="1171"/>
      <c r="OKD69" s="910"/>
      <c r="OKE69" s="1191"/>
      <c r="OKF69" s="1189"/>
      <c r="OKG69" s="900"/>
      <c r="OKH69" s="318"/>
      <c r="OKI69" s="900"/>
      <c r="OKJ69" s="900"/>
      <c r="OKK69" s="900"/>
      <c r="OKL69" s="900"/>
      <c r="OKM69" s="1171"/>
      <c r="OKN69" s="910"/>
      <c r="OKO69" s="1191"/>
      <c r="OKP69" s="1189"/>
      <c r="OKQ69" s="900"/>
      <c r="OKR69" s="318"/>
      <c r="OKS69" s="900"/>
      <c r="OKT69" s="900"/>
      <c r="OKU69" s="900"/>
      <c r="OKV69" s="900"/>
      <c r="OKW69" s="1171"/>
      <c r="OKX69" s="910"/>
      <c r="OKY69" s="1191"/>
      <c r="OKZ69" s="1189"/>
      <c r="OLA69" s="900"/>
      <c r="OLB69" s="318"/>
      <c r="OLC69" s="900"/>
      <c r="OLD69" s="900"/>
      <c r="OLE69" s="900"/>
      <c r="OLF69" s="900"/>
      <c r="OLG69" s="1171"/>
      <c r="OLH69" s="910"/>
      <c r="OLI69" s="1191"/>
      <c r="OLJ69" s="1189"/>
      <c r="OLK69" s="900"/>
      <c r="OLL69" s="318"/>
      <c r="OLM69" s="900"/>
      <c r="OLN69" s="900"/>
      <c r="OLO69" s="900"/>
      <c r="OLP69" s="900"/>
      <c r="OLQ69" s="1171"/>
      <c r="OLR69" s="910"/>
      <c r="OLS69" s="1191"/>
      <c r="OLT69" s="1189"/>
      <c r="OLU69" s="900"/>
      <c r="OLV69" s="318"/>
      <c r="OLW69" s="900"/>
      <c r="OLX69" s="900"/>
      <c r="OLY69" s="900"/>
      <c r="OLZ69" s="900"/>
      <c r="OMA69" s="1171"/>
      <c r="OMB69" s="910"/>
      <c r="OMC69" s="1191"/>
      <c r="OMD69" s="1189"/>
      <c r="OME69" s="900"/>
      <c r="OMF69" s="318"/>
      <c r="OMG69" s="900"/>
      <c r="OMH69" s="900"/>
      <c r="OMI69" s="900"/>
      <c r="OMJ69" s="900"/>
      <c r="OMK69" s="1171"/>
      <c r="OML69" s="910"/>
      <c r="OMM69" s="1191"/>
      <c r="OMN69" s="1189"/>
      <c r="OMO69" s="900"/>
      <c r="OMP69" s="318"/>
      <c r="OMQ69" s="900"/>
      <c r="OMR69" s="900"/>
      <c r="OMS69" s="900"/>
      <c r="OMT69" s="900"/>
      <c r="OMU69" s="1171"/>
      <c r="OMV69" s="910"/>
      <c r="OMW69" s="1191"/>
      <c r="OMX69" s="1189"/>
      <c r="OMY69" s="900"/>
      <c r="OMZ69" s="318"/>
      <c r="ONA69" s="900"/>
      <c r="ONB69" s="900"/>
      <c r="ONC69" s="900"/>
      <c r="OND69" s="900"/>
      <c r="ONE69" s="1171"/>
      <c r="ONF69" s="910"/>
      <c r="ONG69" s="1191"/>
      <c r="ONH69" s="1189"/>
      <c r="ONI69" s="900"/>
      <c r="ONJ69" s="318"/>
      <c r="ONK69" s="900"/>
      <c r="ONL69" s="900"/>
      <c r="ONM69" s="900"/>
      <c r="ONN69" s="900"/>
      <c r="ONO69" s="1171"/>
      <c r="ONP69" s="910"/>
      <c r="ONQ69" s="1191"/>
      <c r="ONR69" s="1189"/>
      <c r="ONS69" s="900"/>
      <c r="ONT69" s="318"/>
      <c r="ONU69" s="900"/>
      <c r="ONV69" s="900"/>
      <c r="ONW69" s="900"/>
      <c r="ONX69" s="900"/>
      <c r="ONY69" s="1171"/>
      <c r="ONZ69" s="910"/>
      <c r="OOA69" s="1191"/>
      <c r="OOB69" s="1189"/>
      <c r="OOC69" s="900"/>
      <c r="OOD69" s="318"/>
      <c r="OOE69" s="900"/>
      <c r="OOF69" s="900"/>
      <c r="OOG69" s="900"/>
      <c r="OOH69" s="900"/>
      <c r="OOI69" s="1171"/>
      <c r="OOJ69" s="910"/>
      <c r="OOK69" s="1191"/>
      <c r="OOL69" s="1189"/>
      <c r="OOM69" s="900"/>
      <c r="OON69" s="318"/>
      <c r="OOO69" s="900"/>
      <c r="OOP69" s="900"/>
      <c r="OOQ69" s="900"/>
      <c r="OOR69" s="900"/>
      <c r="OOS69" s="1171"/>
      <c r="OOT69" s="910"/>
      <c r="OOU69" s="1191"/>
      <c r="OOV69" s="1189"/>
      <c r="OOW69" s="900"/>
      <c r="OOX69" s="318"/>
      <c r="OOY69" s="900"/>
      <c r="OOZ69" s="900"/>
      <c r="OPA69" s="900"/>
      <c r="OPB69" s="900"/>
      <c r="OPC69" s="1171"/>
      <c r="OPD69" s="910"/>
      <c r="OPE69" s="1191"/>
      <c r="OPF69" s="1189"/>
      <c r="OPG69" s="900"/>
      <c r="OPH69" s="318"/>
      <c r="OPI69" s="900"/>
      <c r="OPJ69" s="900"/>
      <c r="OPK69" s="900"/>
      <c r="OPL69" s="900"/>
      <c r="OPM69" s="1171"/>
      <c r="OPN69" s="910"/>
      <c r="OPO69" s="1191"/>
      <c r="OPP69" s="1189"/>
      <c r="OPQ69" s="900"/>
      <c r="OPR69" s="318"/>
      <c r="OPS69" s="900"/>
      <c r="OPT69" s="900"/>
      <c r="OPU69" s="900"/>
      <c r="OPV69" s="900"/>
      <c r="OPW69" s="1171"/>
      <c r="OPX69" s="910"/>
      <c r="OPY69" s="1191"/>
      <c r="OPZ69" s="1189"/>
      <c r="OQA69" s="900"/>
      <c r="OQB69" s="318"/>
      <c r="OQC69" s="900"/>
      <c r="OQD69" s="900"/>
      <c r="OQE69" s="900"/>
      <c r="OQF69" s="900"/>
      <c r="OQG69" s="1171"/>
      <c r="OQH69" s="910"/>
      <c r="OQI69" s="1191"/>
      <c r="OQJ69" s="1189"/>
      <c r="OQK69" s="900"/>
      <c r="OQL69" s="318"/>
      <c r="OQM69" s="900"/>
      <c r="OQN69" s="900"/>
      <c r="OQO69" s="900"/>
      <c r="OQP69" s="900"/>
      <c r="OQQ69" s="1171"/>
      <c r="OQR69" s="910"/>
      <c r="OQS69" s="1191"/>
      <c r="OQT69" s="1189"/>
      <c r="OQU69" s="900"/>
      <c r="OQV69" s="318"/>
      <c r="OQW69" s="900"/>
      <c r="OQX69" s="900"/>
      <c r="OQY69" s="900"/>
      <c r="OQZ69" s="900"/>
      <c r="ORA69" s="1171"/>
      <c r="ORB69" s="910"/>
      <c r="ORC69" s="1191"/>
      <c r="ORD69" s="1189"/>
      <c r="ORE69" s="900"/>
      <c r="ORF69" s="318"/>
      <c r="ORG69" s="900"/>
      <c r="ORH69" s="900"/>
      <c r="ORI69" s="900"/>
      <c r="ORJ69" s="900"/>
      <c r="ORK69" s="1171"/>
      <c r="ORL69" s="910"/>
      <c r="ORM69" s="1191"/>
      <c r="ORN69" s="1189"/>
      <c r="ORO69" s="900"/>
      <c r="ORP69" s="318"/>
      <c r="ORQ69" s="900"/>
      <c r="ORR69" s="900"/>
      <c r="ORS69" s="900"/>
      <c r="ORT69" s="900"/>
      <c r="ORU69" s="1171"/>
      <c r="ORV69" s="910"/>
      <c r="ORW69" s="1191"/>
      <c r="ORX69" s="1189"/>
      <c r="ORY69" s="900"/>
      <c r="ORZ69" s="318"/>
      <c r="OSA69" s="900"/>
      <c r="OSB69" s="900"/>
      <c r="OSC69" s="900"/>
      <c r="OSD69" s="900"/>
      <c r="OSE69" s="1171"/>
      <c r="OSF69" s="910"/>
      <c r="OSG69" s="1191"/>
      <c r="OSH69" s="1189"/>
      <c r="OSI69" s="900"/>
      <c r="OSJ69" s="318"/>
      <c r="OSK69" s="900"/>
      <c r="OSL69" s="900"/>
      <c r="OSM69" s="900"/>
      <c r="OSN69" s="900"/>
      <c r="OSO69" s="1171"/>
      <c r="OSP69" s="910"/>
      <c r="OSQ69" s="1191"/>
      <c r="OSR69" s="1189"/>
      <c r="OSS69" s="900"/>
      <c r="OST69" s="318"/>
      <c r="OSU69" s="900"/>
      <c r="OSV69" s="900"/>
      <c r="OSW69" s="900"/>
      <c r="OSX69" s="900"/>
      <c r="OSY69" s="1171"/>
      <c r="OSZ69" s="910"/>
      <c r="OTA69" s="1191"/>
      <c r="OTB69" s="1189"/>
      <c r="OTC69" s="900"/>
      <c r="OTD69" s="318"/>
      <c r="OTE69" s="900"/>
      <c r="OTF69" s="900"/>
      <c r="OTG69" s="900"/>
      <c r="OTH69" s="900"/>
      <c r="OTI69" s="1171"/>
      <c r="OTJ69" s="910"/>
      <c r="OTK69" s="1191"/>
      <c r="OTL69" s="1189"/>
      <c r="OTM69" s="900"/>
      <c r="OTN69" s="318"/>
      <c r="OTO69" s="900"/>
      <c r="OTP69" s="900"/>
      <c r="OTQ69" s="900"/>
      <c r="OTR69" s="900"/>
      <c r="OTS69" s="1171"/>
      <c r="OTT69" s="910"/>
      <c r="OTU69" s="1191"/>
      <c r="OTV69" s="1189"/>
      <c r="OTW69" s="900"/>
      <c r="OTX69" s="318"/>
      <c r="OTY69" s="900"/>
      <c r="OTZ69" s="900"/>
      <c r="OUA69" s="900"/>
      <c r="OUB69" s="900"/>
      <c r="OUC69" s="1171"/>
      <c r="OUD69" s="910"/>
      <c r="OUE69" s="1191"/>
      <c r="OUF69" s="1189"/>
      <c r="OUG69" s="900"/>
      <c r="OUH69" s="318"/>
      <c r="OUI69" s="900"/>
      <c r="OUJ69" s="900"/>
      <c r="OUK69" s="900"/>
      <c r="OUL69" s="900"/>
      <c r="OUM69" s="1171"/>
      <c r="OUN69" s="910"/>
      <c r="OUO69" s="1191"/>
      <c r="OUP69" s="1189"/>
      <c r="OUQ69" s="900"/>
      <c r="OUR69" s="318"/>
      <c r="OUS69" s="900"/>
      <c r="OUT69" s="900"/>
      <c r="OUU69" s="900"/>
      <c r="OUV69" s="900"/>
      <c r="OUW69" s="1171"/>
      <c r="OUX69" s="910"/>
      <c r="OUY69" s="1191"/>
      <c r="OUZ69" s="1189"/>
      <c r="OVA69" s="900"/>
      <c r="OVB69" s="318"/>
      <c r="OVC69" s="900"/>
      <c r="OVD69" s="900"/>
      <c r="OVE69" s="900"/>
      <c r="OVF69" s="900"/>
      <c r="OVG69" s="1171"/>
      <c r="OVH69" s="910"/>
      <c r="OVI69" s="1191"/>
      <c r="OVJ69" s="1189"/>
      <c r="OVK69" s="900"/>
      <c r="OVL69" s="318"/>
      <c r="OVM69" s="900"/>
      <c r="OVN69" s="900"/>
      <c r="OVO69" s="900"/>
      <c r="OVP69" s="900"/>
      <c r="OVQ69" s="1171"/>
      <c r="OVR69" s="910"/>
      <c r="OVS69" s="1191"/>
      <c r="OVT69" s="1189"/>
      <c r="OVU69" s="900"/>
      <c r="OVV69" s="318"/>
      <c r="OVW69" s="900"/>
      <c r="OVX69" s="900"/>
      <c r="OVY69" s="900"/>
      <c r="OVZ69" s="900"/>
      <c r="OWA69" s="1171"/>
      <c r="OWB69" s="910"/>
      <c r="OWC69" s="1191"/>
      <c r="OWD69" s="1189"/>
      <c r="OWE69" s="900"/>
      <c r="OWF69" s="318"/>
      <c r="OWG69" s="900"/>
      <c r="OWH69" s="900"/>
      <c r="OWI69" s="900"/>
      <c r="OWJ69" s="900"/>
      <c r="OWK69" s="1171"/>
      <c r="OWL69" s="910"/>
      <c r="OWM69" s="1191"/>
      <c r="OWN69" s="1189"/>
      <c r="OWO69" s="900"/>
      <c r="OWP69" s="318"/>
      <c r="OWQ69" s="900"/>
      <c r="OWR69" s="900"/>
      <c r="OWS69" s="900"/>
      <c r="OWT69" s="900"/>
      <c r="OWU69" s="1171"/>
      <c r="OWV69" s="910"/>
      <c r="OWW69" s="1191"/>
      <c r="OWX69" s="1189"/>
      <c r="OWY69" s="900"/>
      <c r="OWZ69" s="318"/>
      <c r="OXA69" s="900"/>
      <c r="OXB69" s="900"/>
      <c r="OXC69" s="900"/>
      <c r="OXD69" s="900"/>
      <c r="OXE69" s="1171"/>
      <c r="OXF69" s="910"/>
      <c r="OXG69" s="1191"/>
      <c r="OXH69" s="1189"/>
      <c r="OXI69" s="900"/>
      <c r="OXJ69" s="318"/>
      <c r="OXK69" s="900"/>
      <c r="OXL69" s="900"/>
      <c r="OXM69" s="900"/>
      <c r="OXN69" s="900"/>
      <c r="OXO69" s="1171"/>
      <c r="OXP69" s="910"/>
      <c r="OXQ69" s="1191"/>
      <c r="OXR69" s="1189"/>
      <c r="OXS69" s="900"/>
      <c r="OXT69" s="318"/>
      <c r="OXU69" s="900"/>
      <c r="OXV69" s="900"/>
      <c r="OXW69" s="900"/>
      <c r="OXX69" s="900"/>
      <c r="OXY69" s="1171"/>
      <c r="OXZ69" s="910"/>
      <c r="OYA69" s="1191"/>
      <c r="OYB69" s="1189"/>
      <c r="OYC69" s="900"/>
      <c r="OYD69" s="318"/>
      <c r="OYE69" s="900"/>
      <c r="OYF69" s="900"/>
      <c r="OYG69" s="900"/>
      <c r="OYH69" s="900"/>
      <c r="OYI69" s="1171"/>
      <c r="OYJ69" s="910"/>
      <c r="OYK69" s="1191"/>
      <c r="OYL69" s="1189"/>
      <c r="OYM69" s="900"/>
      <c r="OYN69" s="318"/>
      <c r="OYO69" s="900"/>
      <c r="OYP69" s="900"/>
      <c r="OYQ69" s="900"/>
      <c r="OYR69" s="900"/>
      <c r="OYS69" s="1171"/>
      <c r="OYT69" s="910"/>
      <c r="OYU69" s="1191"/>
      <c r="OYV69" s="1189"/>
      <c r="OYW69" s="900"/>
      <c r="OYX69" s="318"/>
      <c r="OYY69" s="900"/>
      <c r="OYZ69" s="900"/>
      <c r="OZA69" s="900"/>
      <c r="OZB69" s="900"/>
      <c r="OZC69" s="1171"/>
      <c r="OZD69" s="910"/>
      <c r="OZE69" s="1191"/>
      <c r="OZF69" s="1189"/>
      <c r="OZG69" s="900"/>
      <c r="OZH69" s="318"/>
      <c r="OZI69" s="900"/>
      <c r="OZJ69" s="900"/>
      <c r="OZK69" s="900"/>
      <c r="OZL69" s="900"/>
      <c r="OZM69" s="1171"/>
      <c r="OZN69" s="910"/>
      <c r="OZO69" s="1191"/>
      <c r="OZP69" s="1189"/>
      <c r="OZQ69" s="900"/>
      <c r="OZR69" s="318"/>
      <c r="OZS69" s="900"/>
      <c r="OZT69" s="900"/>
      <c r="OZU69" s="900"/>
      <c r="OZV69" s="900"/>
      <c r="OZW69" s="1171"/>
      <c r="OZX69" s="910"/>
      <c r="OZY69" s="1191"/>
      <c r="OZZ69" s="1189"/>
      <c r="PAA69" s="900"/>
      <c r="PAB69" s="318"/>
      <c r="PAC69" s="900"/>
      <c r="PAD69" s="900"/>
      <c r="PAE69" s="900"/>
      <c r="PAF69" s="900"/>
      <c r="PAG69" s="1171"/>
      <c r="PAH69" s="910"/>
      <c r="PAI69" s="1191"/>
      <c r="PAJ69" s="1189"/>
      <c r="PAK69" s="900"/>
      <c r="PAL69" s="318"/>
      <c r="PAM69" s="900"/>
      <c r="PAN69" s="900"/>
      <c r="PAO69" s="900"/>
      <c r="PAP69" s="900"/>
      <c r="PAQ69" s="1171"/>
      <c r="PAR69" s="910"/>
      <c r="PAS69" s="1191"/>
      <c r="PAT69" s="1189"/>
      <c r="PAU69" s="900"/>
      <c r="PAV69" s="318"/>
      <c r="PAW69" s="900"/>
      <c r="PAX69" s="900"/>
      <c r="PAY69" s="900"/>
      <c r="PAZ69" s="900"/>
      <c r="PBA69" s="1171"/>
      <c r="PBB69" s="910"/>
      <c r="PBC69" s="1191"/>
      <c r="PBD69" s="1189"/>
      <c r="PBE69" s="900"/>
      <c r="PBF69" s="318"/>
      <c r="PBG69" s="900"/>
      <c r="PBH69" s="900"/>
      <c r="PBI69" s="900"/>
      <c r="PBJ69" s="900"/>
      <c r="PBK69" s="1171"/>
      <c r="PBL69" s="910"/>
      <c r="PBM69" s="1191"/>
      <c r="PBN69" s="1189"/>
      <c r="PBO69" s="900"/>
      <c r="PBP69" s="318"/>
      <c r="PBQ69" s="900"/>
      <c r="PBR69" s="900"/>
      <c r="PBS69" s="900"/>
      <c r="PBT69" s="900"/>
      <c r="PBU69" s="1171"/>
      <c r="PBV69" s="910"/>
      <c r="PBW69" s="1191"/>
      <c r="PBX69" s="1189"/>
      <c r="PBY69" s="900"/>
      <c r="PBZ69" s="318"/>
      <c r="PCA69" s="900"/>
      <c r="PCB69" s="900"/>
      <c r="PCC69" s="900"/>
      <c r="PCD69" s="900"/>
      <c r="PCE69" s="1171"/>
      <c r="PCF69" s="910"/>
      <c r="PCG69" s="1191"/>
      <c r="PCH69" s="1189"/>
      <c r="PCI69" s="900"/>
      <c r="PCJ69" s="318"/>
      <c r="PCK69" s="900"/>
      <c r="PCL69" s="900"/>
      <c r="PCM69" s="900"/>
      <c r="PCN69" s="900"/>
      <c r="PCO69" s="1171"/>
      <c r="PCP69" s="910"/>
      <c r="PCQ69" s="1191"/>
      <c r="PCR69" s="1189"/>
      <c r="PCS69" s="900"/>
      <c r="PCT69" s="318"/>
      <c r="PCU69" s="900"/>
      <c r="PCV69" s="900"/>
      <c r="PCW69" s="900"/>
      <c r="PCX69" s="900"/>
      <c r="PCY69" s="1171"/>
      <c r="PCZ69" s="910"/>
      <c r="PDA69" s="1191"/>
      <c r="PDB69" s="1189"/>
      <c r="PDC69" s="900"/>
      <c r="PDD69" s="318"/>
      <c r="PDE69" s="900"/>
      <c r="PDF69" s="900"/>
      <c r="PDG69" s="900"/>
      <c r="PDH69" s="900"/>
      <c r="PDI69" s="1171"/>
      <c r="PDJ69" s="910"/>
      <c r="PDK69" s="1191"/>
      <c r="PDL69" s="1189"/>
      <c r="PDM69" s="900"/>
      <c r="PDN69" s="318"/>
      <c r="PDO69" s="900"/>
      <c r="PDP69" s="900"/>
      <c r="PDQ69" s="900"/>
      <c r="PDR69" s="900"/>
      <c r="PDS69" s="1171"/>
      <c r="PDT69" s="910"/>
      <c r="PDU69" s="1191"/>
      <c r="PDV69" s="1189"/>
      <c r="PDW69" s="900"/>
      <c r="PDX69" s="318"/>
      <c r="PDY69" s="900"/>
      <c r="PDZ69" s="900"/>
      <c r="PEA69" s="900"/>
      <c r="PEB69" s="900"/>
      <c r="PEC69" s="1171"/>
      <c r="PED69" s="910"/>
      <c r="PEE69" s="1191"/>
      <c r="PEF69" s="1189"/>
      <c r="PEG69" s="900"/>
      <c r="PEH69" s="318"/>
      <c r="PEI69" s="900"/>
      <c r="PEJ69" s="900"/>
      <c r="PEK69" s="900"/>
      <c r="PEL69" s="900"/>
      <c r="PEM69" s="1171"/>
      <c r="PEN69" s="910"/>
      <c r="PEO69" s="1191"/>
      <c r="PEP69" s="1189"/>
      <c r="PEQ69" s="900"/>
      <c r="PER69" s="318"/>
      <c r="PES69" s="900"/>
      <c r="PET69" s="900"/>
      <c r="PEU69" s="900"/>
      <c r="PEV69" s="900"/>
      <c r="PEW69" s="1171"/>
      <c r="PEX69" s="910"/>
      <c r="PEY69" s="1191"/>
      <c r="PEZ69" s="1189"/>
      <c r="PFA69" s="900"/>
      <c r="PFB69" s="318"/>
      <c r="PFC69" s="900"/>
      <c r="PFD69" s="900"/>
      <c r="PFE69" s="900"/>
      <c r="PFF69" s="900"/>
      <c r="PFG69" s="1171"/>
      <c r="PFH69" s="910"/>
      <c r="PFI69" s="1191"/>
      <c r="PFJ69" s="1189"/>
      <c r="PFK69" s="900"/>
      <c r="PFL69" s="318"/>
      <c r="PFM69" s="900"/>
      <c r="PFN69" s="900"/>
      <c r="PFO69" s="900"/>
      <c r="PFP69" s="900"/>
      <c r="PFQ69" s="1171"/>
      <c r="PFR69" s="910"/>
      <c r="PFS69" s="1191"/>
      <c r="PFT69" s="1189"/>
      <c r="PFU69" s="900"/>
      <c r="PFV69" s="318"/>
      <c r="PFW69" s="900"/>
      <c r="PFX69" s="900"/>
      <c r="PFY69" s="900"/>
      <c r="PFZ69" s="900"/>
      <c r="PGA69" s="1171"/>
      <c r="PGB69" s="910"/>
      <c r="PGC69" s="1191"/>
      <c r="PGD69" s="1189"/>
      <c r="PGE69" s="900"/>
      <c r="PGF69" s="318"/>
      <c r="PGG69" s="900"/>
      <c r="PGH69" s="900"/>
      <c r="PGI69" s="900"/>
      <c r="PGJ69" s="900"/>
      <c r="PGK69" s="1171"/>
      <c r="PGL69" s="910"/>
      <c r="PGM69" s="1191"/>
      <c r="PGN69" s="1189"/>
      <c r="PGO69" s="900"/>
      <c r="PGP69" s="318"/>
      <c r="PGQ69" s="900"/>
      <c r="PGR69" s="900"/>
      <c r="PGS69" s="900"/>
      <c r="PGT69" s="900"/>
      <c r="PGU69" s="1171"/>
      <c r="PGV69" s="910"/>
      <c r="PGW69" s="1191"/>
      <c r="PGX69" s="1189"/>
      <c r="PGY69" s="900"/>
      <c r="PGZ69" s="318"/>
      <c r="PHA69" s="900"/>
      <c r="PHB69" s="900"/>
      <c r="PHC69" s="900"/>
      <c r="PHD69" s="900"/>
      <c r="PHE69" s="1171"/>
      <c r="PHF69" s="910"/>
      <c r="PHG69" s="1191"/>
      <c r="PHH69" s="1189"/>
      <c r="PHI69" s="900"/>
      <c r="PHJ69" s="318"/>
      <c r="PHK69" s="900"/>
      <c r="PHL69" s="900"/>
      <c r="PHM69" s="900"/>
      <c r="PHN69" s="900"/>
      <c r="PHO69" s="1171"/>
      <c r="PHP69" s="910"/>
      <c r="PHQ69" s="1191"/>
      <c r="PHR69" s="1189"/>
      <c r="PHS69" s="900"/>
      <c r="PHT69" s="318"/>
      <c r="PHU69" s="900"/>
      <c r="PHV69" s="900"/>
      <c r="PHW69" s="900"/>
      <c r="PHX69" s="900"/>
      <c r="PHY69" s="1171"/>
      <c r="PHZ69" s="910"/>
      <c r="PIA69" s="1191"/>
      <c r="PIB69" s="1189"/>
      <c r="PIC69" s="900"/>
      <c r="PID69" s="318"/>
      <c r="PIE69" s="900"/>
      <c r="PIF69" s="900"/>
      <c r="PIG69" s="900"/>
      <c r="PIH69" s="900"/>
      <c r="PII69" s="1171"/>
      <c r="PIJ69" s="910"/>
      <c r="PIK69" s="1191"/>
      <c r="PIL69" s="1189"/>
      <c r="PIM69" s="900"/>
      <c r="PIN69" s="318"/>
      <c r="PIO69" s="900"/>
      <c r="PIP69" s="900"/>
      <c r="PIQ69" s="900"/>
      <c r="PIR69" s="900"/>
      <c r="PIS69" s="1171"/>
      <c r="PIT69" s="910"/>
      <c r="PIU69" s="1191"/>
      <c r="PIV69" s="1189"/>
      <c r="PIW69" s="900"/>
      <c r="PIX69" s="318"/>
      <c r="PIY69" s="900"/>
      <c r="PIZ69" s="900"/>
      <c r="PJA69" s="900"/>
      <c r="PJB69" s="900"/>
      <c r="PJC69" s="1171"/>
      <c r="PJD69" s="910"/>
      <c r="PJE69" s="1191"/>
      <c r="PJF69" s="1189"/>
      <c r="PJG69" s="900"/>
      <c r="PJH69" s="318"/>
      <c r="PJI69" s="900"/>
      <c r="PJJ69" s="900"/>
      <c r="PJK69" s="900"/>
      <c r="PJL69" s="900"/>
      <c r="PJM69" s="1171"/>
      <c r="PJN69" s="910"/>
      <c r="PJO69" s="1191"/>
      <c r="PJP69" s="1189"/>
      <c r="PJQ69" s="900"/>
      <c r="PJR69" s="318"/>
      <c r="PJS69" s="900"/>
      <c r="PJT69" s="900"/>
      <c r="PJU69" s="900"/>
      <c r="PJV69" s="900"/>
      <c r="PJW69" s="1171"/>
      <c r="PJX69" s="910"/>
      <c r="PJY69" s="1191"/>
      <c r="PJZ69" s="1189"/>
      <c r="PKA69" s="900"/>
      <c r="PKB69" s="318"/>
      <c r="PKC69" s="900"/>
      <c r="PKD69" s="900"/>
      <c r="PKE69" s="900"/>
      <c r="PKF69" s="900"/>
      <c r="PKG69" s="1171"/>
      <c r="PKH69" s="910"/>
      <c r="PKI69" s="1191"/>
      <c r="PKJ69" s="1189"/>
      <c r="PKK69" s="900"/>
      <c r="PKL69" s="318"/>
      <c r="PKM69" s="900"/>
      <c r="PKN69" s="900"/>
      <c r="PKO69" s="900"/>
      <c r="PKP69" s="900"/>
      <c r="PKQ69" s="1171"/>
      <c r="PKR69" s="910"/>
      <c r="PKS69" s="1191"/>
      <c r="PKT69" s="1189"/>
      <c r="PKU69" s="900"/>
      <c r="PKV69" s="318"/>
      <c r="PKW69" s="900"/>
      <c r="PKX69" s="900"/>
      <c r="PKY69" s="900"/>
      <c r="PKZ69" s="900"/>
      <c r="PLA69" s="1171"/>
      <c r="PLB69" s="910"/>
      <c r="PLC69" s="1191"/>
      <c r="PLD69" s="1189"/>
      <c r="PLE69" s="900"/>
      <c r="PLF69" s="318"/>
      <c r="PLG69" s="900"/>
      <c r="PLH69" s="900"/>
      <c r="PLI69" s="900"/>
      <c r="PLJ69" s="900"/>
      <c r="PLK69" s="1171"/>
      <c r="PLL69" s="910"/>
      <c r="PLM69" s="1191"/>
      <c r="PLN69" s="1189"/>
      <c r="PLO69" s="900"/>
      <c r="PLP69" s="318"/>
      <c r="PLQ69" s="900"/>
      <c r="PLR69" s="900"/>
      <c r="PLS69" s="900"/>
      <c r="PLT69" s="900"/>
      <c r="PLU69" s="1171"/>
      <c r="PLV69" s="910"/>
      <c r="PLW69" s="1191"/>
      <c r="PLX69" s="1189"/>
      <c r="PLY69" s="900"/>
      <c r="PLZ69" s="318"/>
      <c r="PMA69" s="900"/>
      <c r="PMB69" s="900"/>
      <c r="PMC69" s="900"/>
      <c r="PMD69" s="900"/>
      <c r="PME69" s="1171"/>
      <c r="PMF69" s="910"/>
      <c r="PMG69" s="1191"/>
      <c r="PMH69" s="1189"/>
      <c r="PMI69" s="900"/>
      <c r="PMJ69" s="318"/>
      <c r="PMK69" s="900"/>
      <c r="PML69" s="900"/>
      <c r="PMM69" s="900"/>
      <c r="PMN69" s="900"/>
      <c r="PMO69" s="1171"/>
      <c r="PMP69" s="910"/>
      <c r="PMQ69" s="1191"/>
      <c r="PMR69" s="1189"/>
      <c r="PMS69" s="900"/>
      <c r="PMT69" s="318"/>
      <c r="PMU69" s="900"/>
      <c r="PMV69" s="900"/>
      <c r="PMW69" s="900"/>
      <c r="PMX69" s="900"/>
      <c r="PMY69" s="1171"/>
      <c r="PMZ69" s="910"/>
      <c r="PNA69" s="1191"/>
      <c r="PNB69" s="1189"/>
      <c r="PNC69" s="900"/>
      <c r="PND69" s="318"/>
      <c r="PNE69" s="900"/>
      <c r="PNF69" s="900"/>
      <c r="PNG69" s="900"/>
      <c r="PNH69" s="900"/>
      <c r="PNI69" s="1171"/>
      <c r="PNJ69" s="910"/>
      <c r="PNK69" s="1191"/>
      <c r="PNL69" s="1189"/>
      <c r="PNM69" s="900"/>
      <c r="PNN69" s="318"/>
      <c r="PNO69" s="900"/>
      <c r="PNP69" s="900"/>
      <c r="PNQ69" s="900"/>
      <c r="PNR69" s="900"/>
      <c r="PNS69" s="1171"/>
      <c r="PNT69" s="910"/>
      <c r="PNU69" s="1191"/>
      <c r="PNV69" s="1189"/>
      <c r="PNW69" s="900"/>
      <c r="PNX69" s="318"/>
      <c r="PNY69" s="900"/>
      <c r="PNZ69" s="900"/>
      <c r="POA69" s="900"/>
      <c r="POB69" s="900"/>
      <c r="POC69" s="1171"/>
      <c r="POD69" s="910"/>
      <c r="POE69" s="1191"/>
      <c r="POF69" s="1189"/>
      <c r="POG69" s="900"/>
      <c r="POH69" s="318"/>
      <c r="POI69" s="900"/>
      <c r="POJ69" s="900"/>
      <c r="POK69" s="900"/>
      <c r="POL69" s="900"/>
      <c r="POM69" s="1171"/>
      <c r="PON69" s="910"/>
      <c r="POO69" s="1191"/>
      <c r="POP69" s="1189"/>
      <c r="POQ69" s="900"/>
      <c r="POR69" s="318"/>
      <c r="POS69" s="900"/>
      <c r="POT69" s="900"/>
      <c r="POU69" s="900"/>
      <c r="POV69" s="900"/>
      <c r="POW69" s="1171"/>
      <c r="POX69" s="910"/>
      <c r="POY69" s="1191"/>
      <c r="POZ69" s="1189"/>
      <c r="PPA69" s="900"/>
      <c r="PPB69" s="318"/>
      <c r="PPC69" s="900"/>
      <c r="PPD69" s="900"/>
      <c r="PPE69" s="900"/>
      <c r="PPF69" s="900"/>
      <c r="PPG69" s="1171"/>
      <c r="PPH69" s="910"/>
      <c r="PPI69" s="1191"/>
      <c r="PPJ69" s="1189"/>
      <c r="PPK69" s="900"/>
      <c r="PPL69" s="318"/>
      <c r="PPM69" s="900"/>
      <c r="PPN69" s="900"/>
      <c r="PPO69" s="900"/>
      <c r="PPP69" s="900"/>
      <c r="PPQ69" s="1171"/>
      <c r="PPR69" s="910"/>
      <c r="PPS69" s="1191"/>
      <c r="PPT69" s="1189"/>
      <c r="PPU69" s="900"/>
      <c r="PPV69" s="318"/>
      <c r="PPW69" s="900"/>
      <c r="PPX69" s="900"/>
      <c r="PPY69" s="900"/>
      <c r="PPZ69" s="900"/>
      <c r="PQA69" s="1171"/>
      <c r="PQB69" s="910"/>
      <c r="PQC69" s="1191"/>
      <c r="PQD69" s="1189"/>
      <c r="PQE69" s="900"/>
      <c r="PQF69" s="318"/>
      <c r="PQG69" s="900"/>
      <c r="PQH69" s="900"/>
      <c r="PQI69" s="900"/>
      <c r="PQJ69" s="900"/>
      <c r="PQK69" s="1171"/>
      <c r="PQL69" s="910"/>
      <c r="PQM69" s="1191"/>
      <c r="PQN69" s="1189"/>
      <c r="PQO69" s="900"/>
      <c r="PQP69" s="318"/>
      <c r="PQQ69" s="900"/>
      <c r="PQR69" s="900"/>
      <c r="PQS69" s="900"/>
      <c r="PQT69" s="900"/>
      <c r="PQU69" s="1171"/>
      <c r="PQV69" s="910"/>
      <c r="PQW69" s="1191"/>
      <c r="PQX69" s="1189"/>
      <c r="PQY69" s="900"/>
      <c r="PQZ69" s="318"/>
      <c r="PRA69" s="900"/>
      <c r="PRB69" s="900"/>
      <c r="PRC69" s="900"/>
      <c r="PRD69" s="900"/>
      <c r="PRE69" s="1171"/>
      <c r="PRF69" s="910"/>
      <c r="PRG69" s="1191"/>
      <c r="PRH69" s="1189"/>
      <c r="PRI69" s="900"/>
      <c r="PRJ69" s="318"/>
      <c r="PRK69" s="900"/>
      <c r="PRL69" s="900"/>
      <c r="PRM69" s="900"/>
      <c r="PRN69" s="900"/>
      <c r="PRO69" s="1171"/>
      <c r="PRP69" s="910"/>
      <c r="PRQ69" s="1191"/>
      <c r="PRR69" s="1189"/>
      <c r="PRS69" s="900"/>
      <c r="PRT69" s="318"/>
      <c r="PRU69" s="900"/>
      <c r="PRV69" s="900"/>
      <c r="PRW69" s="900"/>
      <c r="PRX69" s="900"/>
      <c r="PRY69" s="1171"/>
      <c r="PRZ69" s="910"/>
      <c r="PSA69" s="1191"/>
      <c r="PSB69" s="1189"/>
      <c r="PSC69" s="900"/>
      <c r="PSD69" s="318"/>
      <c r="PSE69" s="900"/>
      <c r="PSF69" s="900"/>
      <c r="PSG69" s="900"/>
      <c r="PSH69" s="900"/>
      <c r="PSI69" s="1171"/>
      <c r="PSJ69" s="910"/>
      <c r="PSK69" s="1191"/>
      <c r="PSL69" s="1189"/>
      <c r="PSM69" s="900"/>
      <c r="PSN69" s="318"/>
      <c r="PSO69" s="900"/>
      <c r="PSP69" s="900"/>
      <c r="PSQ69" s="900"/>
      <c r="PSR69" s="900"/>
      <c r="PSS69" s="1171"/>
      <c r="PST69" s="910"/>
      <c r="PSU69" s="1191"/>
      <c r="PSV69" s="1189"/>
      <c r="PSW69" s="900"/>
      <c r="PSX69" s="318"/>
      <c r="PSY69" s="900"/>
      <c r="PSZ69" s="900"/>
      <c r="PTA69" s="900"/>
      <c r="PTB69" s="900"/>
      <c r="PTC69" s="1171"/>
      <c r="PTD69" s="910"/>
      <c r="PTE69" s="1191"/>
      <c r="PTF69" s="1189"/>
      <c r="PTG69" s="900"/>
      <c r="PTH69" s="318"/>
      <c r="PTI69" s="900"/>
      <c r="PTJ69" s="900"/>
      <c r="PTK69" s="900"/>
      <c r="PTL69" s="900"/>
      <c r="PTM69" s="1171"/>
      <c r="PTN69" s="910"/>
      <c r="PTO69" s="1191"/>
      <c r="PTP69" s="1189"/>
      <c r="PTQ69" s="900"/>
      <c r="PTR69" s="318"/>
      <c r="PTS69" s="900"/>
      <c r="PTT69" s="900"/>
      <c r="PTU69" s="900"/>
      <c r="PTV69" s="900"/>
      <c r="PTW69" s="1171"/>
      <c r="PTX69" s="910"/>
      <c r="PTY69" s="1191"/>
      <c r="PTZ69" s="1189"/>
      <c r="PUA69" s="900"/>
      <c r="PUB69" s="318"/>
      <c r="PUC69" s="900"/>
      <c r="PUD69" s="900"/>
      <c r="PUE69" s="900"/>
      <c r="PUF69" s="900"/>
      <c r="PUG69" s="1171"/>
      <c r="PUH69" s="910"/>
      <c r="PUI69" s="1191"/>
      <c r="PUJ69" s="1189"/>
      <c r="PUK69" s="900"/>
      <c r="PUL69" s="318"/>
      <c r="PUM69" s="900"/>
      <c r="PUN69" s="900"/>
      <c r="PUO69" s="900"/>
      <c r="PUP69" s="900"/>
      <c r="PUQ69" s="1171"/>
      <c r="PUR69" s="910"/>
      <c r="PUS69" s="1191"/>
      <c r="PUT69" s="1189"/>
      <c r="PUU69" s="900"/>
      <c r="PUV69" s="318"/>
      <c r="PUW69" s="900"/>
      <c r="PUX69" s="900"/>
      <c r="PUY69" s="900"/>
      <c r="PUZ69" s="900"/>
      <c r="PVA69" s="1171"/>
      <c r="PVB69" s="910"/>
      <c r="PVC69" s="1191"/>
      <c r="PVD69" s="1189"/>
      <c r="PVE69" s="900"/>
      <c r="PVF69" s="318"/>
      <c r="PVG69" s="900"/>
      <c r="PVH69" s="900"/>
      <c r="PVI69" s="900"/>
      <c r="PVJ69" s="900"/>
      <c r="PVK69" s="1171"/>
      <c r="PVL69" s="910"/>
      <c r="PVM69" s="1191"/>
      <c r="PVN69" s="1189"/>
      <c r="PVO69" s="900"/>
      <c r="PVP69" s="318"/>
      <c r="PVQ69" s="900"/>
      <c r="PVR69" s="900"/>
      <c r="PVS69" s="900"/>
      <c r="PVT69" s="900"/>
      <c r="PVU69" s="1171"/>
      <c r="PVV69" s="910"/>
      <c r="PVW69" s="1191"/>
      <c r="PVX69" s="1189"/>
      <c r="PVY69" s="900"/>
      <c r="PVZ69" s="318"/>
      <c r="PWA69" s="900"/>
      <c r="PWB69" s="900"/>
      <c r="PWC69" s="900"/>
      <c r="PWD69" s="900"/>
      <c r="PWE69" s="1171"/>
      <c r="PWF69" s="910"/>
      <c r="PWG69" s="1191"/>
      <c r="PWH69" s="1189"/>
      <c r="PWI69" s="900"/>
      <c r="PWJ69" s="318"/>
      <c r="PWK69" s="900"/>
      <c r="PWL69" s="900"/>
      <c r="PWM69" s="900"/>
      <c r="PWN69" s="900"/>
      <c r="PWO69" s="1171"/>
      <c r="PWP69" s="910"/>
      <c r="PWQ69" s="1191"/>
      <c r="PWR69" s="1189"/>
      <c r="PWS69" s="900"/>
      <c r="PWT69" s="318"/>
      <c r="PWU69" s="900"/>
      <c r="PWV69" s="900"/>
      <c r="PWW69" s="900"/>
      <c r="PWX69" s="900"/>
      <c r="PWY69" s="1171"/>
      <c r="PWZ69" s="910"/>
      <c r="PXA69" s="1191"/>
      <c r="PXB69" s="1189"/>
      <c r="PXC69" s="900"/>
      <c r="PXD69" s="318"/>
      <c r="PXE69" s="900"/>
      <c r="PXF69" s="900"/>
      <c r="PXG69" s="900"/>
      <c r="PXH69" s="900"/>
      <c r="PXI69" s="1171"/>
      <c r="PXJ69" s="910"/>
      <c r="PXK69" s="1191"/>
      <c r="PXL69" s="1189"/>
      <c r="PXM69" s="900"/>
      <c r="PXN69" s="318"/>
      <c r="PXO69" s="900"/>
      <c r="PXP69" s="900"/>
      <c r="PXQ69" s="900"/>
      <c r="PXR69" s="900"/>
      <c r="PXS69" s="1171"/>
      <c r="PXT69" s="910"/>
      <c r="PXU69" s="1191"/>
      <c r="PXV69" s="1189"/>
      <c r="PXW69" s="900"/>
      <c r="PXX69" s="318"/>
      <c r="PXY69" s="900"/>
      <c r="PXZ69" s="900"/>
      <c r="PYA69" s="900"/>
      <c r="PYB69" s="900"/>
      <c r="PYC69" s="1171"/>
      <c r="PYD69" s="910"/>
      <c r="PYE69" s="1191"/>
      <c r="PYF69" s="1189"/>
      <c r="PYG69" s="900"/>
      <c r="PYH69" s="318"/>
      <c r="PYI69" s="900"/>
      <c r="PYJ69" s="900"/>
      <c r="PYK69" s="900"/>
      <c r="PYL69" s="900"/>
      <c r="PYM69" s="1171"/>
      <c r="PYN69" s="910"/>
      <c r="PYO69" s="1191"/>
      <c r="PYP69" s="1189"/>
      <c r="PYQ69" s="900"/>
      <c r="PYR69" s="318"/>
      <c r="PYS69" s="900"/>
      <c r="PYT69" s="900"/>
      <c r="PYU69" s="900"/>
      <c r="PYV69" s="900"/>
      <c r="PYW69" s="1171"/>
      <c r="PYX69" s="910"/>
      <c r="PYY69" s="1191"/>
      <c r="PYZ69" s="1189"/>
      <c r="PZA69" s="900"/>
      <c r="PZB69" s="318"/>
      <c r="PZC69" s="900"/>
      <c r="PZD69" s="900"/>
      <c r="PZE69" s="900"/>
      <c r="PZF69" s="900"/>
      <c r="PZG69" s="1171"/>
      <c r="PZH69" s="910"/>
      <c r="PZI69" s="1191"/>
      <c r="PZJ69" s="1189"/>
      <c r="PZK69" s="900"/>
      <c r="PZL69" s="318"/>
      <c r="PZM69" s="900"/>
      <c r="PZN69" s="900"/>
      <c r="PZO69" s="900"/>
      <c r="PZP69" s="900"/>
      <c r="PZQ69" s="1171"/>
      <c r="PZR69" s="910"/>
      <c r="PZS69" s="1191"/>
      <c r="PZT69" s="1189"/>
      <c r="PZU69" s="900"/>
      <c r="PZV69" s="318"/>
      <c r="PZW69" s="900"/>
      <c r="PZX69" s="900"/>
      <c r="PZY69" s="900"/>
      <c r="PZZ69" s="900"/>
      <c r="QAA69" s="1171"/>
      <c r="QAB69" s="910"/>
      <c r="QAC69" s="1191"/>
      <c r="QAD69" s="1189"/>
      <c r="QAE69" s="900"/>
      <c r="QAF69" s="318"/>
      <c r="QAG69" s="900"/>
      <c r="QAH69" s="900"/>
      <c r="QAI69" s="900"/>
      <c r="QAJ69" s="900"/>
      <c r="QAK69" s="1171"/>
      <c r="QAL69" s="910"/>
      <c r="QAM69" s="1191"/>
      <c r="QAN69" s="1189"/>
      <c r="QAO69" s="900"/>
      <c r="QAP69" s="318"/>
      <c r="QAQ69" s="900"/>
      <c r="QAR69" s="900"/>
      <c r="QAS69" s="900"/>
      <c r="QAT69" s="900"/>
      <c r="QAU69" s="1171"/>
      <c r="QAV69" s="910"/>
      <c r="QAW69" s="1191"/>
      <c r="QAX69" s="1189"/>
      <c r="QAY69" s="900"/>
      <c r="QAZ69" s="318"/>
      <c r="QBA69" s="900"/>
      <c r="QBB69" s="900"/>
      <c r="QBC69" s="900"/>
      <c r="QBD69" s="900"/>
      <c r="QBE69" s="1171"/>
      <c r="QBF69" s="910"/>
      <c r="QBG69" s="1191"/>
      <c r="QBH69" s="1189"/>
      <c r="QBI69" s="900"/>
      <c r="QBJ69" s="318"/>
      <c r="QBK69" s="900"/>
      <c r="QBL69" s="900"/>
      <c r="QBM69" s="900"/>
      <c r="QBN69" s="900"/>
      <c r="QBO69" s="1171"/>
      <c r="QBP69" s="910"/>
      <c r="QBQ69" s="1191"/>
      <c r="QBR69" s="1189"/>
      <c r="QBS69" s="900"/>
      <c r="QBT69" s="318"/>
      <c r="QBU69" s="900"/>
      <c r="QBV69" s="900"/>
      <c r="QBW69" s="900"/>
      <c r="QBX69" s="900"/>
      <c r="QBY69" s="1171"/>
      <c r="QBZ69" s="910"/>
      <c r="QCA69" s="1191"/>
      <c r="QCB69" s="1189"/>
      <c r="QCC69" s="900"/>
      <c r="QCD69" s="318"/>
      <c r="QCE69" s="900"/>
      <c r="QCF69" s="900"/>
      <c r="QCG69" s="900"/>
      <c r="QCH69" s="900"/>
      <c r="QCI69" s="1171"/>
      <c r="QCJ69" s="910"/>
      <c r="QCK69" s="1191"/>
      <c r="QCL69" s="1189"/>
      <c r="QCM69" s="900"/>
      <c r="QCN69" s="318"/>
      <c r="QCO69" s="900"/>
      <c r="QCP69" s="900"/>
      <c r="QCQ69" s="900"/>
      <c r="QCR69" s="900"/>
      <c r="QCS69" s="1171"/>
      <c r="QCT69" s="910"/>
      <c r="QCU69" s="1191"/>
      <c r="QCV69" s="1189"/>
      <c r="QCW69" s="900"/>
      <c r="QCX69" s="318"/>
      <c r="QCY69" s="900"/>
      <c r="QCZ69" s="900"/>
      <c r="QDA69" s="900"/>
      <c r="QDB69" s="900"/>
      <c r="QDC69" s="1171"/>
      <c r="QDD69" s="910"/>
      <c r="QDE69" s="1191"/>
      <c r="QDF69" s="1189"/>
      <c r="QDG69" s="900"/>
      <c r="QDH69" s="318"/>
      <c r="QDI69" s="900"/>
      <c r="QDJ69" s="900"/>
      <c r="QDK69" s="900"/>
      <c r="QDL69" s="900"/>
      <c r="QDM69" s="1171"/>
      <c r="QDN69" s="910"/>
      <c r="QDO69" s="1191"/>
      <c r="QDP69" s="1189"/>
      <c r="QDQ69" s="900"/>
      <c r="QDR69" s="318"/>
      <c r="QDS69" s="900"/>
      <c r="QDT69" s="900"/>
      <c r="QDU69" s="900"/>
      <c r="QDV69" s="900"/>
      <c r="QDW69" s="1171"/>
      <c r="QDX69" s="910"/>
      <c r="QDY69" s="1191"/>
      <c r="QDZ69" s="1189"/>
      <c r="QEA69" s="900"/>
      <c r="QEB69" s="318"/>
      <c r="QEC69" s="900"/>
      <c r="QED69" s="900"/>
      <c r="QEE69" s="900"/>
      <c r="QEF69" s="900"/>
      <c r="QEG69" s="1171"/>
      <c r="QEH69" s="910"/>
      <c r="QEI69" s="1191"/>
      <c r="QEJ69" s="1189"/>
      <c r="QEK69" s="900"/>
      <c r="QEL69" s="318"/>
      <c r="QEM69" s="900"/>
      <c r="QEN69" s="900"/>
      <c r="QEO69" s="900"/>
      <c r="QEP69" s="900"/>
      <c r="QEQ69" s="1171"/>
      <c r="QER69" s="910"/>
      <c r="QES69" s="1191"/>
      <c r="QET69" s="1189"/>
      <c r="QEU69" s="900"/>
      <c r="QEV69" s="318"/>
      <c r="QEW69" s="900"/>
      <c r="QEX69" s="900"/>
      <c r="QEY69" s="900"/>
      <c r="QEZ69" s="900"/>
      <c r="QFA69" s="1171"/>
      <c r="QFB69" s="910"/>
      <c r="QFC69" s="1191"/>
      <c r="QFD69" s="1189"/>
      <c r="QFE69" s="900"/>
      <c r="QFF69" s="318"/>
      <c r="QFG69" s="900"/>
      <c r="QFH69" s="900"/>
      <c r="QFI69" s="900"/>
      <c r="QFJ69" s="900"/>
      <c r="QFK69" s="1171"/>
      <c r="QFL69" s="910"/>
      <c r="QFM69" s="1191"/>
      <c r="QFN69" s="1189"/>
      <c r="QFO69" s="900"/>
      <c r="QFP69" s="318"/>
      <c r="QFQ69" s="900"/>
      <c r="QFR69" s="900"/>
      <c r="QFS69" s="900"/>
      <c r="QFT69" s="900"/>
      <c r="QFU69" s="1171"/>
      <c r="QFV69" s="910"/>
      <c r="QFW69" s="1191"/>
      <c r="QFX69" s="1189"/>
      <c r="QFY69" s="900"/>
      <c r="QFZ69" s="318"/>
      <c r="QGA69" s="900"/>
      <c r="QGB69" s="900"/>
      <c r="QGC69" s="900"/>
      <c r="QGD69" s="900"/>
      <c r="QGE69" s="1171"/>
      <c r="QGF69" s="910"/>
      <c r="QGG69" s="1191"/>
      <c r="QGH69" s="1189"/>
      <c r="QGI69" s="900"/>
      <c r="QGJ69" s="318"/>
      <c r="QGK69" s="900"/>
      <c r="QGL69" s="900"/>
      <c r="QGM69" s="900"/>
      <c r="QGN69" s="900"/>
      <c r="QGO69" s="1171"/>
      <c r="QGP69" s="910"/>
      <c r="QGQ69" s="1191"/>
      <c r="QGR69" s="1189"/>
      <c r="QGS69" s="900"/>
      <c r="QGT69" s="318"/>
      <c r="QGU69" s="900"/>
      <c r="QGV69" s="900"/>
      <c r="QGW69" s="900"/>
      <c r="QGX69" s="900"/>
      <c r="QGY69" s="1171"/>
      <c r="QGZ69" s="910"/>
      <c r="QHA69" s="1191"/>
      <c r="QHB69" s="1189"/>
      <c r="QHC69" s="900"/>
      <c r="QHD69" s="318"/>
      <c r="QHE69" s="900"/>
      <c r="QHF69" s="900"/>
      <c r="QHG69" s="900"/>
      <c r="QHH69" s="900"/>
      <c r="QHI69" s="1171"/>
      <c r="QHJ69" s="910"/>
      <c r="QHK69" s="1191"/>
      <c r="QHL69" s="1189"/>
      <c r="QHM69" s="900"/>
      <c r="QHN69" s="318"/>
      <c r="QHO69" s="900"/>
      <c r="QHP69" s="900"/>
      <c r="QHQ69" s="900"/>
      <c r="QHR69" s="900"/>
      <c r="QHS69" s="1171"/>
      <c r="QHT69" s="910"/>
      <c r="QHU69" s="1191"/>
      <c r="QHV69" s="1189"/>
      <c r="QHW69" s="900"/>
      <c r="QHX69" s="318"/>
      <c r="QHY69" s="900"/>
      <c r="QHZ69" s="900"/>
      <c r="QIA69" s="900"/>
      <c r="QIB69" s="900"/>
      <c r="QIC69" s="1171"/>
      <c r="QID69" s="910"/>
      <c r="QIE69" s="1191"/>
      <c r="QIF69" s="1189"/>
      <c r="QIG69" s="900"/>
      <c r="QIH69" s="318"/>
      <c r="QII69" s="900"/>
      <c r="QIJ69" s="900"/>
      <c r="QIK69" s="900"/>
      <c r="QIL69" s="900"/>
      <c r="QIM69" s="1171"/>
      <c r="QIN69" s="910"/>
      <c r="QIO69" s="1191"/>
      <c r="QIP69" s="1189"/>
      <c r="QIQ69" s="900"/>
      <c r="QIR69" s="318"/>
      <c r="QIS69" s="900"/>
      <c r="QIT69" s="900"/>
      <c r="QIU69" s="900"/>
      <c r="QIV69" s="900"/>
      <c r="QIW69" s="1171"/>
      <c r="QIX69" s="910"/>
      <c r="QIY69" s="1191"/>
      <c r="QIZ69" s="1189"/>
      <c r="QJA69" s="900"/>
      <c r="QJB69" s="318"/>
      <c r="QJC69" s="900"/>
      <c r="QJD69" s="900"/>
      <c r="QJE69" s="900"/>
      <c r="QJF69" s="900"/>
      <c r="QJG69" s="1171"/>
      <c r="QJH69" s="910"/>
      <c r="QJI69" s="1191"/>
      <c r="QJJ69" s="1189"/>
      <c r="QJK69" s="900"/>
      <c r="QJL69" s="318"/>
      <c r="QJM69" s="900"/>
      <c r="QJN69" s="900"/>
      <c r="QJO69" s="900"/>
      <c r="QJP69" s="900"/>
      <c r="QJQ69" s="1171"/>
      <c r="QJR69" s="910"/>
      <c r="QJS69" s="1191"/>
      <c r="QJT69" s="1189"/>
      <c r="QJU69" s="900"/>
      <c r="QJV69" s="318"/>
      <c r="QJW69" s="900"/>
      <c r="QJX69" s="900"/>
      <c r="QJY69" s="900"/>
      <c r="QJZ69" s="900"/>
      <c r="QKA69" s="1171"/>
      <c r="QKB69" s="910"/>
      <c r="QKC69" s="1191"/>
      <c r="QKD69" s="1189"/>
      <c r="QKE69" s="900"/>
      <c r="QKF69" s="318"/>
      <c r="QKG69" s="900"/>
      <c r="QKH69" s="900"/>
      <c r="QKI69" s="900"/>
      <c r="QKJ69" s="900"/>
      <c r="QKK69" s="1171"/>
      <c r="QKL69" s="910"/>
      <c r="QKM69" s="1191"/>
      <c r="QKN69" s="1189"/>
      <c r="QKO69" s="900"/>
      <c r="QKP69" s="318"/>
      <c r="QKQ69" s="900"/>
      <c r="QKR69" s="900"/>
      <c r="QKS69" s="900"/>
      <c r="QKT69" s="900"/>
      <c r="QKU69" s="1171"/>
      <c r="QKV69" s="910"/>
      <c r="QKW69" s="1191"/>
      <c r="QKX69" s="1189"/>
      <c r="QKY69" s="900"/>
      <c r="QKZ69" s="318"/>
      <c r="QLA69" s="900"/>
      <c r="QLB69" s="900"/>
      <c r="QLC69" s="900"/>
      <c r="QLD69" s="900"/>
      <c r="QLE69" s="1171"/>
      <c r="QLF69" s="910"/>
      <c r="QLG69" s="1191"/>
      <c r="QLH69" s="1189"/>
      <c r="QLI69" s="900"/>
      <c r="QLJ69" s="318"/>
      <c r="QLK69" s="900"/>
      <c r="QLL69" s="900"/>
      <c r="QLM69" s="900"/>
      <c r="QLN69" s="900"/>
      <c r="QLO69" s="1171"/>
      <c r="QLP69" s="910"/>
      <c r="QLQ69" s="1191"/>
      <c r="QLR69" s="1189"/>
      <c r="QLS69" s="900"/>
      <c r="QLT69" s="318"/>
      <c r="QLU69" s="900"/>
      <c r="QLV69" s="900"/>
      <c r="QLW69" s="900"/>
      <c r="QLX69" s="900"/>
      <c r="QLY69" s="1171"/>
      <c r="QLZ69" s="910"/>
      <c r="QMA69" s="1191"/>
      <c r="QMB69" s="1189"/>
      <c r="QMC69" s="900"/>
      <c r="QMD69" s="318"/>
      <c r="QME69" s="900"/>
      <c r="QMF69" s="900"/>
      <c r="QMG69" s="900"/>
      <c r="QMH69" s="900"/>
      <c r="QMI69" s="1171"/>
      <c r="QMJ69" s="910"/>
      <c r="QMK69" s="1191"/>
      <c r="QML69" s="1189"/>
      <c r="QMM69" s="900"/>
      <c r="QMN69" s="318"/>
      <c r="QMO69" s="900"/>
      <c r="QMP69" s="900"/>
      <c r="QMQ69" s="900"/>
      <c r="QMR69" s="900"/>
      <c r="QMS69" s="1171"/>
      <c r="QMT69" s="910"/>
      <c r="QMU69" s="1191"/>
      <c r="QMV69" s="1189"/>
      <c r="QMW69" s="900"/>
      <c r="QMX69" s="318"/>
      <c r="QMY69" s="900"/>
      <c r="QMZ69" s="900"/>
      <c r="QNA69" s="900"/>
      <c r="QNB69" s="900"/>
      <c r="QNC69" s="1171"/>
      <c r="QND69" s="910"/>
      <c r="QNE69" s="1191"/>
      <c r="QNF69" s="1189"/>
      <c r="QNG69" s="900"/>
      <c r="QNH69" s="318"/>
      <c r="QNI69" s="900"/>
      <c r="QNJ69" s="900"/>
      <c r="QNK69" s="900"/>
      <c r="QNL69" s="900"/>
      <c r="QNM69" s="1171"/>
      <c r="QNN69" s="910"/>
      <c r="QNO69" s="1191"/>
      <c r="QNP69" s="1189"/>
      <c r="QNQ69" s="900"/>
      <c r="QNR69" s="318"/>
      <c r="QNS69" s="900"/>
      <c r="QNT69" s="900"/>
      <c r="QNU69" s="900"/>
      <c r="QNV69" s="900"/>
      <c r="QNW69" s="1171"/>
      <c r="QNX69" s="910"/>
      <c r="QNY69" s="1191"/>
      <c r="QNZ69" s="1189"/>
      <c r="QOA69" s="900"/>
      <c r="QOB69" s="318"/>
      <c r="QOC69" s="900"/>
      <c r="QOD69" s="900"/>
      <c r="QOE69" s="900"/>
      <c r="QOF69" s="900"/>
      <c r="QOG69" s="1171"/>
      <c r="QOH69" s="910"/>
      <c r="QOI69" s="1191"/>
      <c r="QOJ69" s="1189"/>
      <c r="QOK69" s="900"/>
      <c r="QOL69" s="318"/>
      <c r="QOM69" s="900"/>
      <c r="QON69" s="900"/>
      <c r="QOO69" s="900"/>
      <c r="QOP69" s="900"/>
      <c r="QOQ69" s="1171"/>
      <c r="QOR69" s="910"/>
      <c r="QOS69" s="1191"/>
      <c r="QOT69" s="1189"/>
      <c r="QOU69" s="900"/>
      <c r="QOV69" s="318"/>
      <c r="QOW69" s="900"/>
      <c r="QOX69" s="900"/>
      <c r="QOY69" s="900"/>
      <c r="QOZ69" s="900"/>
      <c r="QPA69" s="1171"/>
      <c r="QPB69" s="910"/>
      <c r="QPC69" s="1191"/>
      <c r="QPD69" s="1189"/>
      <c r="QPE69" s="900"/>
      <c r="QPF69" s="318"/>
      <c r="QPG69" s="900"/>
      <c r="QPH69" s="900"/>
      <c r="QPI69" s="900"/>
      <c r="QPJ69" s="900"/>
      <c r="QPK69" s="1171"/>
      <c r="QPL69" s="910"/>
      <c r="QPM69" s="1191"/>
      <c r="QPN69" s="1189"/>
      <c r="QPO69" s="900"/>
      <c r="QPP69" s="318"/>
      <c r="QPQ69" s="900"/>
      <c r="QPR69" s="900"/>
      <c r="QPS69" s="900"/>
      <c r="QPT69" s="900"/>
      <c r="QPU69" s="1171"/>
      <c r="QPV69" s="910"/>
      <c r="QPW69" s="1191"/>
      <c r="QPX69" s="1189"/>
      <c r="QPY69" s="900"/>
      <c r="QPZ69" s="318"/>
      <c r="QQA69" s="900"/>
      <c r="QQB69" s="900"/>
      <c r="QQC69" s="900"/>
      <c r="QQD69" s="900"/>
      <c r="QQE69" s="1171"/>
      <c r="QQF69" s="910"/>
      <c r="QQG69" s="1191"/>
      <c r="QQH69" s="1189"/>
      <c r="QQI69" s="900"/>
      <c r="QQJ69" s="318"/>
      <c r="QQK69" s="900"/>
      <c r="QQL69" s="900"/>
      <c r="QQM69" s="900"/>
      <c r="QQN69" s="900"/>
      <c r="QQO69" s="1171"/>
      <c r="QQP69" s="910"/>
      <c r="QQQ69" s="1191"/>
      <c r="QQR69" s="1189"/>
      <c r="QQS69" s="900"/>
      <c r="QQT69" s="318"/>
      <c r="QQU69" s="900"/>
      <c r="QQV69" s="900"/>
      <c r="QQW69" s="900"/>
      <c r="QQX69" s="900"/>
      <c r="QQY69" s="1171"/>
      <c r="QQZ69" s="910"/>
      <c r="QRA69" s="1191"/>
      <c r="QRB69" s="1189"/>
      <c r="QRC69" s="900"/>
      <c r="QRD69" s="318"/>
      <c r="QRE69" s="900"/>
      <c r="QRF69" s="900"/>
      <c r="QRG69" s="900"/>
      <c r="QRH69" s="900"/>
      <c r="QRI69" s="1171"/>
      <c r="QRJ69" s="910"/>
      <c r="QRK69" s="1191"/>
      <c r="QRL69" s="1189"/>
      <c r="QRM69" s="900"/>
      <c r="QRN69" s="318"/>
      <c r="QRO69" s="900"/>
      <c r="QRP69" s="900"/>
      <c r="QRQ69" s="900"/>
      <c r="QRR69" s="900"/>
      <c r="QRS69" s="1171"/>
      <c r="QRT69" s="910"/>
      <c r="QRU69" s="1191"/>
      <c r="QRV69" s="1189"/>
      <c r="QRW69" s="900"/>
      <c r="QRX69" s="318"/>
      <c r="QRY69" s="900"/>
      <c r="QRZ69" s="900"/>
      <c r="QSA69" s="900"/>
      <c r="QSB69" s="900"/>
      <c r="QSC69" s="1171"/>
      <c r="QSD69" s="910"/>
      <c r="QSE69" s="1191"/>
      <c r="QSF69" s="1189"/>
      <c r="QSG69" s="900"/>
      <c r="QSH69" s="318"/>
      <c r="QSI69" s="900"/>
      <c r="QSJ69" s="900"/>
      <c r="QSK69" s="900"/>
      <c r="QSL69" s="900"/>
      <c r="QSM69" s="1171"/>
      <c r="QSN69" s="910"/>
      <c r="QSO69" s="1191"/>
      <c r="QSP69" s="1189"/>
      <c r="QSQ69" s="900"/>
      <c r="QSR69" s="318"/>
      <c r="QSS69" s="900"/>
      <c r="QST69" s="900"/>
      <c r="QSU69" s="900"/>
      <c r="QSV69" s="900"/>
      <c r="QSW69" s="1171"/>
      <c r="QSX69" s="910"/>
      <c r="QSY69" s="1191"/>
      <c r="QSZ69" s="1189"/>
      <c r="QTA69" s="900"/>
      <c r="QTB69" s="318"/>
      <c r="QTC69" s="900"/>
      <c r="QTD69" s="900"/>
      <c r="QTE69" s="900"/>
      <c r="QTF69" s="900"/>
      <c r="QTG69" s="1171"/>
      <c r="QTH69" s="910"/>
      <c r="QTI69" s="1191"/>
      <c r="QTJ69" s="1189"/>
      <c r="QTK69" s="900"/>
      <c r="QTL69" s="318"/>
      <c r="QTM69" s="900"/>
      <c r="QTN69" s="900"/>
      <c r="QTO69" s="900"/>
      <c r="QTP69" s="900"/>
      <c r="QTQ69" s="1171"/>
      <c r="QTR69" s="910"/>
      <c r="QTS69" s="1191"/>
      <c r="QTT69" s="1189"/>
      <c r="QTU69" s="900"/>
      <c r="QTV69" s="318"/>
      <c r="QTW69" s="900"/>
      <c r="QTX69" s="900"/>
      <c r="QTY69" s="900"/>
      <c r="QTZ69" s="900"/>
      <c r="QUA69" s="1171"/>
      <c r="QUB69" s="910"/>
      <c r="QUC69" s="1191"/>
      <c r="QUD69" s="1189"/>
      <c r="QUE69" s="900"/>
      <c r="QUF69" s="318"/>
      <c r="QUG69" s="900"/>
      <c r="QUH69" s="900"/>
      <c r="QUI69" s="900"/>
      <c r="QUJ69" s="900"/>
      <c r="QUK69" s="1171"/>
      <c r="QUL69" s="910"/>
      <c r="QUM69" s="1191"/>
      <c r="QUN69" s="1189"/>
      <c r="QUO69" s="900"/>
      <c r="QUP69" s="318"/>
      <c r="QUQ69" s="900"/>
      <c r="QUR69" s="900"/>
      <c r="QUS69" s="900"/>
      <c r="QUT69" s="900"/>
      <c r="QUU69" s="1171"/>
      <c r="QUV69" s="910"/>
      <c r="QUW69" s="1191"/>
      <c r="QUX69" s="1189"/>
      <c r="QUY69" s="900"/>
      <c r="QUZ69" s="318"/>
      <c r="QVA69" s="900"/>
      <c r="QVB69" s="900"/>
      <c r="QVC69" s="900"/>
      <c r="QVD69" s="900"/>
      <c r="QVE69" s="1171"/>
      <c r="QVF69" s="910"/>
      <c r="QVG69" s="1191"/>
      <c r="QVH69" s="1189"/>
      <c r="QVI69" s="900"/>
      <c r="QVJ69" s="318"/>
      <c r="QVK69" s="900"/>
      <c r="QVL69" s="900"/>
      <c r="QVM69" s="900"/>
      <c r="QVN69" s="900"/>
      <c r="QVO69" s="1171"/>
      <c r="QVP69" s="910"/>
      <c r="QVQ69" s="1191"/>
      <c r="QVR69" s="1189"/>
      <c r="QVS69" s="900"/>
      <c r="QVT69" s="318"/>
      <c r="QVU69" s="900"/>
      <c r="QVV69" s="900"/>
      <c r="QVW69" s="900"/>
      <c r="QVX69" s="900"/>
      <c r="QVY69" s="1171"/>
      <c r="QVZ69" s="910"/>
      <c r="QWA69" s="1191"/>
      <c r="QWB69" s="1189"/>
      <c r="QWC69" s="900"/>
      <c r="QWD69" s="318"/>
      <c r="QWE69" s="900"/>
      <c r="QWF69" s="900"/>
      <c r="QWG69" s="900"/>
      <c r="QWH69" s="900"/>
      <c r="QWI69" s="1171"/>
      <c r="QWJ69" s="910"/>
      <c r="QWK69" s="1191"/>
      <c r="QWL69" s="1189"/>
      <c r="QWM69" s="900"/>
      <c r="QWN69" s="318"/>
      <c r="QWO69" s="900"/>
      <c r="QWP69" s="900"/>
      <c r="QWQ69" s="900"/>
      <c r="QWR69" s="900"/>
      <c r="QWS69" s="1171"/>
      <c r="QWT69" s="910"/>
      <c r="QWU69" s="1191"/>
      <c r="QWV69" s="1189"/>
      <c r="QWW69" s="900"/>
      <c r="QWX69" s="318"/>
      <c r="QWY69" s="900"/>
      <c r="QWZ69" s="900"/>
      <c r="QXA69" s="900"/>
      <c r="QXB69" s="900"/>
      <c r="QXC69" s="1171"/>
      <c r="QXD69" s="910"/>
      <c r="QXE69" s="1191"/>
      <c r="QXF69" s="1189"/>
      <c r="QXG69" s="900"/>
      <c r="QXH69" s="318"/>
      <c r="QXI69" s="900"/>
      <c r="QXJ69" s="900"/>
      <c r="QXK69" s="900"/>
      <c r="QXL69" s="900"/>
      <c r="QXM69" s="1171"/>
      <c r="QXN69" s="910"/>
      <c r="QXO69" s="1191"/>
      <c r="QXP69" s="1189"/>
      <c r="QXQ69" s="900"/>
      <c r="QXR69" s="318"/>
      <c r="QXS69" s="900"/>
      <c r="QXT69" s="900"/>
      <c r="QXU69" s="900"/>
      <c r="QXV69" s="900"/>
      <c r="QXW69" s="1171"/>
      <c r="QXX69" s="910"/>
      <c r="QXY69" s="1191"/>
      <c r="QXZ69" s="1189"/>
      <c r="QYA69" s="900"/>
      <c r="QYB69" s="318"/>
      <c r="QYC69" s="900"/>
      <c r="QYD69" s="900"/>
      <c r="QYE69" s="900"/>
      <c r="QYF69" s="900"/>
      <c r="QYG69" s="1171"/>
      <c r="QYH69" s="910"/>
      <c r="QYI69" s="1191"/>
      <c r="QYJ69" s="1189"/>
      <c r="QYK69" s="900"/>
      <c r="QYL69" s="318"/>
      <c r="QYM69" s="900"/>
      <c r="QYN69" s="900"/>
      <c r="QYO69" s="900"/>
      <c r="QYP69" s="900"/>
      <c r="QYQ69" s="1171"/>
      <c r="QYR69" s="910"/>
      <c r="QYS69" s="1191"/>
      <c r="QYT69" s="1189"/>
      <c r="QYU69" s="900"/>
      <c r="QYV69" s="318"/>
      <c r="QYW69" s="900"/>
      <c r="QYX69" s="900"/>
      <c r="QYY69" s="900"/>
      <c r="QYZ69" s="900"/>
      <c r="QZA69" s="1171"/>
      <c r="QZB69" s="910"/>
      <c r="QZC69" s="1191"/>
      <c r="QZD69" s="1189"/>
      <c r="QZE69" s="900"/>
      <c r="QZF69" s="318"/>
      <c r="QZG69" s="900"/>
      <c r="QZH69" s="900"/>
      <c r="QZI69" s="900"/>
      <c r="QZJ69" s="900"/>
      <c r="QZK69" s="1171"/>
      <c r="QZL69" s="910"/>
      <c r="QZM69" s="1191"/>
      <c r="QZN69" s="1189"/>
      <c r="QZO69" s="900"/>
      <c r="QZP69" s="318"/>
      <c r="QZQ69" s="900"/>
      <c r="QZR69" s="900"/>
      <c r="QZS69" s="900"/>
      <c r="QZT69" s="900"/>
      <c r="QZU69" s="1171"/>
      <c r="QZV69" s="910"/>
      <c r="QZW69" s="1191"/>
      <c r="QZX69" s="1189"/>
      <c r="QZY69" s="900"/>
      <c r="QZZ69" s="318"/>
      <c r="RAA69" s="900"/>
      <c r="RAB69" s="900"/>
      <c r="RAC69" s="900"/>
      <c r="RAD69" s="900"/>
      <c r="RAE69" s="1171"/>
      <c r="RAF69" s="910"/>
      <c r="RAG69" s="1191"/>
      <c r="RAH69" s="1189"/>
      <c r="RAI69" s="900"/>
      <c r="RAJ69" s="318"/>
      <c r="RAK69" s="900"/>
      <c r="RAL69" s="900"/>
      <c r="RAM69" s="900"/>
      <c r="RAN69" s="900"/>
      <c r="RAO69" s="1171"/>
      <c r="RAP69" s="910"/>
      <c r="RAQ69" s="1191"/>
      <c r="RAR69" s="1189"/>
      <c r="RAS69" s="900"/>
      <c r="RAT69" s="318"/>
      <c r="RAU69" s="900"/>
      <c r="RAV69" s="900"/>
      <c r="RAW69" s="900"/>
      <c r="RAX69" s="900"/>
      <c r="RAY69" s="1171"/>
      <c r="RAZ69" s="910"/>
      <c r="RBA69" s="1191"/>
      <c r="RBB69" s="1189"/>
      <c r="RBC69" s="900"/>
      <c r="RBD69" s="318"/>
      <c r="RBE69" s="900"/>
      <c r="RBF69" s="900"/>
      <c r="RBG69" s="900"/>
      <c r="RBH69" s="900"/>
      <c r="RBI69" s="1171"/>
      <c r="RBJ69" s="910"/>
      <c r="RBK69" s="1191"/>
      <c r="RBL69" s="1189"/>
      <c r="RBM69" s="900"/>
      <c r="RBN69" s="318"/>
      <c r="RBO69" s="900"/>
      <c r="RBP69" s="900"/>
      <c r="RBQ69" s="900"/>
      <c r="RBR69" s="900"/>
      <c r="RBS69" s="1171"/>
      <c r="RBT69" s="910"/>
      <c r="RBU69" s="1191"/>
      <c r="RBV69" s="1189"/>
      <c r="RBW69" s="900"/>
      <c r="RBX69" s="318"/>
      <c r="RBY69" s="900"/>
      <c r="RBZ69" s="900"/>
      <c r="RCA69" s="900"/>
      <c r="RCB69" s="900"/>
      <c r="RCC69" s="1171"/>
      <c r="RCD69" s="910"/>
      <c r="RCE69" s="1191"/>
      <c r="RCF69" s="1189"/>
      <c r="RCG69" s="900"/>
      <c r="RCH69" s="318"/>
      <c r="RCI69" s="900"/>
      <c r="RCJ69" s="900"/>
      <c r="RCK69" s="900"/>
      <c r="RCL69" s="900"/>
      <c r="RCM69" s="1171"/>
      <c r="RCN69" s="910"/>
      <c r="RCO69" s="1191"/>
      <c r="RCP69" s="1189"/>
      <c r="RCQ69" s="900"/>
      <c r="RCR69" s="318"/>
      <c r="RCS69" s="900"/>
      <c r="RCT69" s="900"/>
      <c r="RCU69" s="900"/>
      <c r="RCV69" s="900"/>
      <c r="RCW69" s="1171"/>
      <c r="RCX69" s="910"/>
      <c r="RCY69" s="1191"/>
      <c r="RCZ69" s="1189"/>
      <c r="RDA69" s="900"/>
      <c r="RDB69" s="318"/>
      <c r="RDC69" s="900"/>
      <c r="RDD69" s="900"/>
      <c r="RDE69" s="900"/>
      <c r="RDF69" s="900"/>
      <c r="RDG69" s="1171"/>
      <c r="RDH69" s="910"/>
      <c r="RDI69" s="1191"/>
      <c r="RDJ69" s="1189"/>
      <c r="RDK69" s="900"/>
      <c r="RDL69" s="318"/>
      <c r="RDM69" s="900"/>
      <c r="RDN69" s="900"/>
      <c r="RDO69" s="900"/>
      <c r="RDP69" s="900"/>
      <c r="RDQ69" s="1171"/>
      <c r="RDR69" s="910"/>
      <c r="RDS69" s="1191"/>
      <c r="RDT69" s="1189"/>
      <c r="RDU69" s="900"/>
      <c r="RDV69" s="318"/>
      <c r="RDW69" s="900"/>
      <c r="RDX69" s="900"/>
      <c r="RDY69" s="900"/>
      <c r="RDZ69" s="900"/>
      <c r="REA69" s="1171"/>
      <c r="REB69" s="910"/>
      <c r="REC69" s="1191"/>
      <c r="RED69" s="1189"/>
      <c r="REE69" s="900"/>
      <c r="REF69" s="318"/>
      <c r="REG69" s="900"/>
      <c r="REH69" s="900"/>
      <c r="REI69" s="900"/>
      <c r="REJ69" s="900"/>
      <c r="REK69" s="1171"/>
      <c r="REL69" s="910"/>
      <c r="REM69" s="1191"/>
      <c r="REN69" s="1189"/>
      <c r="REO69" s="900"/>
      <c r="REP69" s="318"/>
      <c r="REQ69" s="900"/>
      <c r="RER69" s="900"/>
      <c r="RES69" s="900"/>
      <c r="RET69" s="900"/>
      <c r="REU69" s="1171"/>
      <c r="REV69" s="910"/>
      <c r="REW69" s="1191"/>
      <c r="REX69" s="1189"/>
      <c r="REY69" s="900"/>
      <c r="REZ69" s="318"/>
      <c r="RFA69" s="900"/>
      <c r="RFB69" s="900"/>
      <c r="RFC69" s="900"/>
      <c r="RFD69" s="900"/>
      <c r="RFE69" s="1171"/>
      <c r="RFF69" s="910"/>
      <c r="RFG69" s="1191"/>
      <c r="RFH69" s="1189"/>
      <c r="RFI69" s="900"/>
      <c r="RFJ69" s="318"/>
      <c r="RFK69" s="900"/>
      <c r="RFL69" s="900"/>
      <c r="RFM69" s="900"/>
      <c r="RFN69" s="900"/>
      <c r="RFO69" s="1171"/>
      <c r="RFP69" s="910"/>
      <c r="RFQ69" s="1191"/>
      <c r="RFR69" s="1189"/>
      <c r="RFS69" s="900"/>
      <c r="RFT69" s="318"/>
      <c r="RFU69" s="900"/>
      <c r="RFV69" s="900"/>
      <c r="RFW69" s="900"/>
      <c r="RFX69" s="900"/>
      <c r="RFY69" s="1171"/>
      <c r="RFZ69" s="910"/>
      <c r="RGA69" s="1191"/>
      <c r="RGB69" s="1189"/>
      <c r="RGC69" s="900"/>
      <c r="RGD69" s="318"/>
      <c r="RGE69" s="900"/>
      <c r="RGF69" s="900"/>
      <c r="RGG69" s="900"/>
      <c r="RGH69" s="900"/>
      <c r="RGI69" s="1171"/>
      <c r="RGJ69" s="910"/>
      <c r="RGK69" s="1191"/>
      <c r="RGL69" s="1189"/>
      <c r="RGM69" s="900"/>
      <c r="RGN69" s="318"/>
      <c r="RGO69" s="900"/>
      <c r="RGP69" s="900"/>
      <c r="RGQ69" s="900"/>
      <c r="RGR69" s="900"/>
      <c r="RGS69" s="1171"/>
      <c r="RGT69" s="910"/>
      <c r="RGU69" s="1191"/>
      <c r="RGV69" s="1189"/>
      <c r="RGW69" s="900"/>
      <c r="RGX69" s="318"/>
      <c r="RGY69" s="900"/>
      <c r="RGZ69" s="900"/>
      <c r="RHA69" s="900"/>
      <c r="RHB69" s="900"/>
      <c r="RHC69" s="1171"/>
      <c r="RHD69" s="910"/>
      <c r="RHE69" s="1191"/>
      <c r="RHF69" s="1189"/>
      <c r="RHG69" s="900"/>
      <c r="RHH69" s="318"/>
      <c r="RHI69" s="900"/>
      <c r="RHJ69" s="900"/>
      <c r="RHK69" s="900"/>
      <c r="RHL69" s="900"/>
      <c r="RHM69" s="1171"/>
      <c r="RHN69" s="910"/>
      <c r="RHO69" s="1191"/>
      <c r="RHP69" s="1189"/>
      <c r="RHQ69" s="900"/>
      <c r="RHR69" s="318"/>
      <c r="RHS69" s="900"/>
      <c r="RHT69" s="900"/>
      <c r="RHU69" s="900"/>
      <c r="RHV69" s="900"/>
      <c r="RHW69" s="1171"/>
      <c r="RHX69" s="910"/>
      <c r="RHY69" s="1191"/>
      <c r="RHZ69" s="1189"/>
      <c r="RIA69" s="900"/>
      <c r="RIB69" s="318"/>
      <c r="RIC69" s="900"/>
      <c r="RID69" s="900"/>
      <c r="RIE69" s="900"/>
      <c r="RIF69" s="900"/>
      <c r="RIG69" s="1171"/>
      <c r="RIH69" s="910"/>
      <c r="RII69" s="1191"/>
      <c r="RIJ69" s="1189"/>
      <c r="RIK69" s="900"/>
      <c r="RIL69" s="318"/>
      <c r="RIM69" s="900"/>
      <c r="RIN69" s="900"/>
      <c r="RIO69" s="900"/>
      <c r="RIP69" s="900"/>
      <c r="RIQ69" s="1171"/>
      <c r="RIR69" s="910"/>
      <c r="RIS69" s="1191"/>
      <c r="RIT69" s="1189"/>
      <c r="RIU69" s="900"/>
      <c r="RIV69" s="318"/>
      <c r="RIW69" s="900"/>
      <c r="RIX69" s="900"/>
      <c r="RIY69" s="900"/>
      <c r="RIZ69" s="900"/>
      <c r="RJA69" s="1171"/>
      <c r="RJB69" s="910"/>
      <c r="RJC69" s="1191"/>
      <c r="RJD69" s="1189"/>
      <c r="RJE69" s="900"/>
      <c r="RJF69" s="318"/>
      <c r="RJG69" s="900"/>
      <c r="RJH69" s="900"/>
      <c r="RJI69" s="900"/>
      <c r="RJJ69" s="900"/>
      <c r="RJK69" s="1171"/>
      <c r="RJL69" s="910"/>
      <c r="RJM69" s="1191"/>
      <c r="RJN69" s="1189"/>
      <c r="RJO69" s="900"/>
      <c r="RJP69" s="318"/>
      <c r="RJQ69" s="900"/>
      <c r="RJR69" s="900"/>
      <c r="RJS69" s="900"/>
      <c r="RJT69" s="900"/>
      <c r="RJU69" s="1171"/>
      <c r="RJV69" s="910"/>
      <c r="RJW69" s="1191"/>
      <c r="RJX69" s="1189"/>
      <c r="RJY69" s="900"/>
      <c r="RJZ69" s="318"/>
      <c r="RKA69" s="900"/>
      <c r="RKB69" s="900"/>
      <c r="RKC69" s="900"/>
      <c r="RKD69" s="900"/>
      <c r="RKE69" s="1171"/>
      <c r="RKF69" s="910"/>
      <c r="RKG69" s="1191"/>
      <c r="RKH69" s="1189"/>
      <c r="RKI69" s="900"/>
      <c r="RKJ69" s="318"/>
      <c r="RKK69" s="900"/>
      <c r="RKL69" s="900"/>
      <c r="RKM69" s="900"/>
      <c r="RKN69" s="900"/>
      <c r="RKO69" s="1171"/>
      <c r="RKP69" s="910"/>
      <c r="RKQ69" s="1191"/>
      <c r="RKR69" s="1189"/>
      <c r="RKS69" s="900"/>
      <c r="RKT69" s="318"/>
      <c r="RKU69" s="900"/>
      <c r="RKV69" s="900"/>
      <c r="RKW69" s="900"/>
      <c r="RKX69" s="900"/>
      <c r="RKY69" s="1171"/>
      <c r="RKZ69" s="910"/>
      <c r="RLA69" s="1191"/>
      <c r="RLB69" s="1189"/>
      <c r="RLC69" s="900"/>
      <c r="RLD69" s="318"/>
      <c r="RLE69" s="900"/>
      <c r="RLF69" s="900"/>
      <c r="RLG69" s="900"/>
      <c r="RLH69" s="900"/>
      <c r="RLI69" s="1171"/>
      <c r="RLJ69" s="910"/>
      <c r="RLK69" s="1191"/>
      <c r="RLL69" s="1189"/>
      <c r="RLM69" s="900"/>
      <c r="RLN69" s="318"/>
      <c r="RLO69" s="900"/>
      <c r="RLP69" s="900"/>
      <c r="RLQ69" s="900"/>
      <c r="RLR69" s="900"/>
      <c r="RLS69" s="1171"/>
      <c r="RLT69" s="910"/>
      <c r="RLU69" s="1191"/>
      <c r="RLV69" s="1189"/>
      <c r="RLW69" s="900"/>
      <c r="RLX69" s="318"/>
      <c r="RLY69" s="900"/>
      <c r="RLZ69" s="900"/>
      <c r="RMA69" s="900"/>
      <c r="RMB69" s="900"/>
      <c r="RMC69" s="1171"/>
      <c r="RMD69" s="910"/>
      <c r="RME69" s="1191"/>
      <c r="RMF69" s="1189"/>
      <c r="RMG69" s="900"/>
      <c r="RMH69" s="318"/>
      <c r="RMI69" s="900"/>
      <c r="RMJ69" s="900"/>
      <c r="RMK69" s="900"/>
      <c r="RML69" s="900"/>
      <c r="RMM69" s="1171"/>
      <c r="RMN69" s="910"/>
      <c r="RMO69" s="1191"/>
      <c r="RMP69" s="1189"/>
      <c r="RMQ69" s="900"/>
      <c r="RMR69" s="318"/>
      <c r="RMS69" s="900"/>
      <c r="RMT69" s="900"/>
      <c r="RMU69" s="900"/>
      <c r="RMV69" s="900"/>
      <c r="RMW69" s="1171"/>
      <c r="RMX69" s="910"/>
      <c r="RMY69" s="1191"/>
      <c r="RMZ69" s="1189"/>
      <c r="RNA69" s="900"/>
      <c r="RNB69" s="318"/>
      <c r="RNC69" s="900"/>
      <c r="RND69" s="900"/>
      <c r="RNE69" s="900"/>
      <c r="RNF69" s="900"/>
      <c r="RNG69" s="1171"/>
      <c r="RNH69" s="910"/>
      <c r="RNI69" s="1191"/>
      <c r="RNJ69" s="1189"/>
      <c r="RNK69" s="900"/>
      <c r="RNL69" s="318"/>
      <c r="RNM69" s="900"/>
      <c r="RNN69" s="900"/>
      <c r="RNO69" s="900"/>
      <c r="RNP69" s="900"/>
      <c r="RNQ69" s="1171"/>
      <c r="RNR69" s="910"/>
      <c r="RNS69" s="1191"/>
      <c r="RNT69" s="1189"/>
      <c r="RNU69" s="900"/>
      <c r="RNV69" s="318"/>
      <c r="RNW69" s="900"/>
      <c r="RNX69" s="900"/>
      <c r="RNY69" s="900"/>
      <c r="RNZ69" s="900"/>
      <c r="ROA69" s="1171"/>
      <c r="ROB69" s="910"/>
      <c r="ROC69" s="1191"/>
      <c r="ROD69" s="1189"/>
      <c r="ROE69" s="900"/>
      <c r="ROF69" s="318"/>
      <c r="ROG69" s="900"/>
      <c r="ROH69" s="900"/>
      <c r="ROI69" s="900"/>
      <c r="ROJ69" s="900"/>
      <c r="ROK69" s="1171"/>
      <c r="ROL69" s="910"/>
      <c r="ROM69" s="1191"/>
      <c r="RON69" s="1189"/>
      <c r="ROO69" s="900"/>
      <c r="ROP69" s="318"/>
      <c r="ROQ69" s="900"/>
      <c r="ROR69" s="900"/>
      <c r="ROS69" s="900"/>
      <c r="ROT69" s="900"/>
      <c r="ROU69" s="1171"/>
      <c r="ROV69" s="910"/>
      <c r="ROW69" s="1191"/>
      <c r="ROX69" s="1189"/>
      <c r="ROY69" s="900"/>
      <c r="ROZ69" s="318"/>
      <c r="RPA69" s="900"/>
      <c r="RPB69" s="900"/>
      <c r="RPC69" s="900"/>
      <c r="RPD69" s="900"/>
      <c r="RPE69" s="1171"/>
      <c r="RPF69" s="910"/>
      <c r="RPG69" s="1191"/>
      <c r="RPH69" s="1189"/>
      <c r="RPI69" s="900"/>
      <c r="RPJ69" s="318"/>
      <c r="RPK69" s="900"/>
      <c r="RPL69" s="900"/>
      <c r="RPM69" s="900"/>
      <c r="RPN69" s="900"/>
      <c r="RPO69" s="1171"/>
      <c r="RPP69" s="910"/>
      <c r="RPQ69" s="1191"/>
      <c r="RPR69" s="1189"/>
      <c r="RPS69" s="900"/>
      <c r="RPT69" s="318"/>
      <c r="RPU69" s="900"/>
      <c r="RPV69" s="900"/>
      <c r="RPW69" s="900"/>
      <c r="RPX69" s="900"/>
      <c r="RPY69" s="1171"/>
      <c r="RPZ69" s="910"/>
      <c r="RQA69" s="1191"/>
      <c r="RQB69" s="1189"/>
      <c r="RQC69" s="900"/>
      <c r="RQD69" s="318"/>
      <c r="RQE69" s="900"/>
      <c r="RQF69" s="900"/>
      <c r="RQG69" s="900"/>
      <c r="RQH69" s="900"/>
      <c r="RQI69" s="1171"/>
      <c r="RQJ69" s="910"/>
      <c r="RQK69" s="1191"/>
      <c r="RQL69" s="1189"/>
      <c r="RQM69" s="900"/>
      <c r="RQN69" s="318"/>
      <c r="RQO69" s="900"/>
      <c r="RQP69" s="900"/>
      <c r="RQQ69" s="900"/>
      <c r="RQR69" s="900"/>
      <c r="RQS69" s="1171"/>
      <c r="RQT69" s="910"/>
      <c r="RQU69" s="1191"/>
      <c r="RQV69" s="1189"/>
      <c r="RQW69" s="900"/>
      <c r="RQX69" s="318"/>
      <c r="RQY69" s="900"/>
      <c r="RQZ69" s="900"/>
      <c r="RRA69" s="900"/>
      <c r="RRB69" s="900"/>
      <c r="RRC69" s="1171"/>
      <c r="RRD69" s="910"/>
      <c r="RRE69" s="1191"/>
      <c r="RRF69" s="1189"/>
      <c r="RRG69" s="900"/>
      <c r="RRH69" s="318"/>
      <c r="RRI69" s="900"/>
      <c r="RRJ69" s="900"/>
      <c r="RRK69" s="900"/>
      <c r="RRL69" s="900"/>
      <c r="RRM69" s="1171"/>
      <c r="RRN69" s="910"/>
      <c r="RRO69" s="1191"/>
      <c r="RRP69" s="1189"/>
      <c r="RRQ69" s="900"/>
      <c r="RRR69" s="318"/>
      <c r="RRS69" s="900"/>
      <c r="RRT69" s="900"/>
      <c r="RRU69" s="900"/>
      <c r="RRV69" s="900"/>
      <c r="RRW69" s="1171"/>
      <c r="RRX69" s="910"/>
      <c r="RRY69" s="1191"/>
      <c r="RRZ69" s="1189"/>
      <c r="RSA69" s="900"/>
      <c r="RSB69" s="318"/>
      <c r="RSC69" s="900"/>
      <c r="RSD69" s="900"/>
      <c r="RSE69" s="900"/>
      <c r="RSF69" s="900"/>
      <c r="RSG69" s="1171"/>
      <c r="RSH69" s="910"/>
      <c r="RSI69" s="1191"/>
      <c r="RSJ69" s="1189"/>
      <c r="RSK69" s="900"/>
      <c r="RSL69" s="318"/>
      <c r="RSM69" s="900"/>
      <c r="RSN69" s="900"/>
      <c r="RSO69" s="900"/>
      <c r="RSP69" s="900"/>
      <c r="RSQ69" s="1171"/>
      <c r="RSR69" s="910"/>
      <c r="RSS69" s="1191"/>
      <c r="RST69" s="1189"/>
      <c r="RSU69" s="900"/>
      <c r="RSV69" s="318"/>
      <c r="RSW69" s="900"/>
      <c r="RSX69" s="900"/>
      <c r="RSY69" s="900"/>
      <c r="RSZ69" s="900"/>
      <c r="RTA69" s="1171"/>
      <c r="RTB69" s="910"/>
      <c r="RTC69" s="1191"/>
      <c r="RTD69" s="1189"/>
      <c r="RTE69" s="900"/>
      <c r="RTF69" s="318"/>
      <c r="RTG69" s="900"/>
      <c r="RTH69" s="900"/>
      <c r="RTI69" s="900"/>
      <c r="RTJ69" s="900"/>
      <c r="RTK69" s="1171"/>
      <c r="RTL69" s="910"/>
      <c r="RTM69" s="1191"/>
      <c r="RTN69" s="1189"/>
      <c r="RTO69" s="900"/>
      <c r="RTP69" s="318"/>
      <c r="RTQ69" s="900"/>
      <c r="RTR69" s="900"/>
      <c r="RTS69" s="900"/>
      <c r="RTT69" s="900"/>
      <c r="RTU69" s="1171"/>
      <c r="RTV69" s="910"/>
      <c r="RTW69" s="1191"/>
      <c r="RTX69" s="1189"/>
      <c r="RTY69" s="900"/>
      <c r="RTZ69" s="318"/>
      <c r="RUA69" s="900"/>
      <c r="RUB69" s="900"/>
      <c r="RUC69" s="900"/>
      <c r="RUD69" s="900"/>
      <c r="RUE69" s="1171"/>
      <c r="RUF69" s="910"/>
      <c r="RUG69" s="1191"/>
      <c r="RUH69" s="1189"/>
      <c r="RUI69" s="900"/>
      <c r="RUJ69" s="318"/>
      <c r="RUK69" s="900"/>
      <c r="RUL69" s="900"/>
      <c r="RUM69" s="900"/>
      <c r="RUN69" s="900"/>
      <c r="RUO69" s="1171"/>
      <c r="RUP69" s="910"/>
      <c r="RUQ69" s="1191"/>
      <c r="RUR69" s="1189"/>
      <c r="RUS69" s="900"/>
      <c r="RUT69" s="318"/>
      <c r="RUU69" s="900"/>
      <c r="RUV69" s="900"/>
      <c r="RUW69" s="900"/>
      <c r="RUX69" s="900"/>
      <c r="RUY69" s="1171"/>
      <c r="RUZ69" s="910"/>
      <c r="RVA69" s="1191"/>
      <c r="RVB69" s="1189"/>
      <c r="RVC69" s="900"/>
      <c r="RVD69" s="318"/>
      <c r="RVE69" s="900"/>
      <c r="RVF69" s="900"/>
      <c r="RVG69" s="900"/>
      <c r="RVH69" s="900"/>
      <c r="RVI69" s="1171"/>
      <c r="RVJ69" s="910"/>
      <c r="RVK69" s="1191"/>
      <c r="RVL69" s="1189"/>
      <c r="RVM69" s="900"/>
      <c r="RVN69" s="318"/>
      <c r="RVO69" s="900"/>
      <c r="RVP69" s="900"/>
      <c r="RVQ69" s="900"/>
      <c r="RVR69" s="900"/>
      <c r="RVS69" s="1171"/>
      <c r="RVT69" s="910"/>
      <c r="RVU69" s="1191"/>
      <c r="RVV69" s="1189"/>
      <c r="RVW69" s="900"/>
      <c r="RVX69" s="318"/>
      <c r="RVY69" s="900"/>
      <c r="RVZ69" s="900"/>
      <c r="RWA69" s="900"/>
      <c r="RWB69" s="900"/>
      <c r="RWC69" s="1171"/>
      <c r="RWD69" s="910"/>
      <c r="RWE69" s="1191"/>
      <c r="RWF69" s="1189"/>
      <c r="RWG69" s="900"/>
      <c r="RWH69" s="318"/>
      <c r="RWI69" s="900"/>
      <c r="RWJ69" s="900"/>
      <c r="RWK69" s="900"/>
      <c r="RWL69" s="900"/>
      <c r="RWM69" s="1171"/>
      <c r="RWN69" s="910"/>
      <c r="RWO69" s="1191"/>
      <c r="RWP69" s="1189"/>
      <c r="RWQ69" s="900"/>
      <c r="RWR69" s="318"/>
      <c r="RWS69" s="900"/>
      <c r="RWT69" s="900"/>
      <c r="RWU69" s="900"/>
      <c r="RWV69" s="900"/>
      <c r="RWW69" s="1171"/>
      <c r="RWX69" s="910"/>
      <c r="RWY69" s="1191"/>
      <c r="RWZ69" s="1189"/>
      <c r="RXA69" s="900"/>
      <c r="RXB69" s="318"/>
      <c r="RXC69" s="900"/>
      <c r="RXD69" s="900"/>
      <c r="RXE69" s="900"/>
      <c r="RXF69" s="900"/>
      <c r="RXG69" s="1171"/>
      <c r="RXH69" s="910"/>
      <c r="RXI69" s="1191"/>
      <c r="RXJ69" s="1189"/>
      <c r="RXK69" s="900"/>
      <c r="RXL69" s="318"/>
      <c r="RXM69" s="900"/>
      <c r="RXN69" s="900"/>
      <c r="RXO69" s="900"/>
      <c r="RXP69" s="900"/>
      <c r="RXQ69" s="1171"/>
      <c r="RXR69" s="910"/>
      <c r="RXS69" s="1191"/>
      <c r="RXT69" s="1189"/>
      <c r="RXU69" s="900"/>
      <c r="RXV69" s="318"/>
      <c r="RXW69" s="900"/>
      <c r="RXX69" s="900"/>
      <c r="RXY69" s="900"/>
      <c r="RXZ69" s="900"/>
      <c r="RYA69" s="1171"/>
      <c r="RYB69" s="910"/>
      <c r="RYC69" s="1191"/>
      <c r="RYD69" s="1189"/>
      <c r="RYE69" s="900"/>
      <c r="RYF69" s="318"/>
      <c r="RYG69" s="900"/>
      <c r="RYH69" s="900"/>
      <c r="RYI69" s="900"/>
      <c r="RYJ69" s="900"/>
      <c r="RYK69" s="1171"/>
      <c r="RYL69" s="910"/>
      <c r="RYM69" s="1191"/>
      <c r="RYN69" s="1189"/>
      <c r="RYO69" s="900"/>
      <c r="RYP69" s="318"/>
      <c r="RYQ69" s="900"/>
      <c r="RYR69" s="900"/>
      <c r="RYS69" s="900"/>
      <c r="RYT69" s="900"/>
      <c r="RYU69" s="1171"/>
      <c r="RYV69" s="910"/>
      <c r="RYW69" s="1191"/>
      <c r="RYX69" s="1189"/>
      <c r="RYY69" s="900"/>
      <c r="RYZ69" s="318"/>
      <c r="RZA69" s="900"/>
      <c r="RZB69" s="900"/>
      <c r="RZC69" s="900"/>
      <c r="RZD69" s="900"/>
      <c r="RZE69" s="1171"/>
      <c r="RZF69" s="910"/>
      <c r="RZG69" s="1191"/>
      <c r="RZH69" s="1189"/>
      <c r="RZI69" s="900"/>
      <c r="RZJ69" s="318"/>
      <c r="RZK69" s="900"/>
      <c r="RZL69" s="900"/>
      <c r="RZM69" s="900"/>
      <c r="RZN69" s="900"/>
      <c r="RZO69" s="1171"/>
      <c r="RZP69" s="910"/>
      <c r="RZQ69" s="1191"/>
      <c r="RZR69" s="1189"/>
      <c r="RZS69" s="900"/>
      <c r="RZT69" s="318"/>
      <c r="RZU69" s="900"/>
      <c r="RZV69" s="900"/>
      <c r="RZW69" s="900"/>
      <c r="RZX69" s="900"/>
      <c r="RZY69" s="1171"/>
      <c r="RZZ69" s="910"/>
      <c r="SAA69" s="1191"/>
      <c r="SAB69" s="1189"/>
      <c r="SAC69" s="900"/>
      <c r="SAD69" s="318"/>
      <c r="SAE69" s="900"/>
      <c r="SAF69" s="900"/>
      <c r="SAG69" s="900"/>
      <c r="SAH69" s="900"/>
      <c r="SAI69" s="1171"/>
      <c r="SAJ69" s="910"/>
      <c r="SAK69" s="1191"/>
      <c r="SAL69" s="1189"/>
      <c r="SAM69" s="900"/>
      <c r="SAN69" s="318"/>
      <c r="SAO69" s="900"/>
      <c r="SAP69" s="900"/>
      <c r="SAQ69" s="900"/>
      <c r="SAR69" s="900"/>
      <c r="SAS69" s="1171"/>
      <c r="SAT69" s="910"/>
      <c r="SAU69" s="1191"/>
      <c r="SAV69" s="1189"/>
      <c r="SAW69" s="900"/>
      <c r="SAX69" s="318"/>
      <c r="SAY69" s="900"/>
      <c r="SAZ69" s="900"/>
      <c r="SBA69" s="900"/>
      <c r="SBB69" s="900"/>
      <c r="SBC69" s="1171"/>
      <c r="SBD69" s="910"/>
      <c r="SBE69" s="1191"/>
      <c r="SBF69" s="1189"/>
      <c r="SBG69" s="900"/>
      <c r="SBH69" s="318"/>
      <c r="SBI69" s="900"/>
      <c r="SBJ69" s="900"/>
      <c r="SBK69" s="900"/>
      <c r="SBL69" s="900"/>
      <c r="SBM69" s="1171"/>
      <c r="SBN69" s="910"/>
      <c r="SBO69" s="1191"/>
      <c r="SBP69" s="1189"/>
      <c r="SBQ69" s="900"/>
      <c r="SBR69" s="318"/>
      <c r="SBS69" s="900"/>
      <c r="SBT69" s="900"/>
      <c r="SBU69" s="900"/>
      <c r="SBV69" s="900"/>
      <c r="SBW69" s="1171"/>
      <c r="SBX69" s="910"/>
      <c r="SBY69" s="1191"/>
      <c r="SBZ69" s="1189"/>
      <c r="SCA69" s="900"/>
      <c r="SCB69" s="318"/>
      <c r="SCC69" s="900"/>
      <c r="SCD69" s="900"/>
      <c r="SCE69" s="900"/>
      <c r="SCF69" s="900"/>
      <c r="SCG69" s="1171"/>
      <c r="SCH69" s="910"/>
      <c r="SCI69" s="1191"/>
      <c r="SCJ69" s="1189"/>
      <c r="SCK69" s="900"/>
      <c r="SCL69" s="318"/>
      <c r="SCM69" s="900"/>
      <c r="SCN69" s="900"/>
      <c r="SCO69" s="900"/>
      <c r="SCP69" s="900"/>
      <c r="SCQ69" s="1171"/>
      <c r="SCR69" s="910"/>
      <c r="SCS69" s="1191"/>
      <c r="SCT69" s="1189"/>
      <c r="SCU69" s="900"/>
      <c r="SCV69" s="318"/>
      <c r="SCW69" s="900"/>
      <c r="SCX69" s="900"/>
      <c r="SCY69" s="900"/>
      <c r="SCZ69" s="900"/>
      <c r="SDA69" s="1171"/>
      <c r="SDB69" s="910"/>
      <c r="SDC69" s="1191"/>
      <c r="SDD69" s="1189"/>
      <c r="SDE69" s="900"/>
      <c r="SDF69" s="318"/>
      <c r="SDG69" s="900"/>
      <c r="SDH69" s="900"/>
      <c r="SDI69" s="900"/>
      <c r="SDJ69" s="900"/>
      <c r="SDK69" s="1171"/>
      <c r="SDL69" s="910"/>
      <c r="SDM69" s="1191"/>
      <c r="SDN69" s="1189"/>
      <c r="SDO69" s="900"/>
      <c r="SDP69" s="318"/>
      <c r="SDQ69" s="900"/>
      <c r="SDR69" s="900"/>
      <c r="SDS69" s="900"/>
      <c r="SDT69" s="900"/>
      <c r="SDU69" s="1171"/>
      <c r="SDV69" s="910"/>
      <c r="SDW69" s="1191"/>
      <c r="SDX69" s="1189"/>
      <c r="SDY69" s="900"/>
      <c r="SDZ69" s="318"/>
      <c r="SEA69" s="900"/>
      <c r="SEB69" s="900"/>
      <c r="SEC69" s="900"/>
      <c r="SED69" s="900"/>
      <c r="SEE69" s="1171"/>
      <c r="SEF69" s="910"/>
      <c r="SEG69" s="1191"/>
      <c r="SEH69" s="1189"/>
      <c r="SEI69" s="900"/>
      <c r="SEJ69" s="318"/>
      <c r="SEK69" s="900"/>
      <c r="SEL69" s="900"/>
      <c r="SEM69" s="900"/>
      <c r="SEN69" s="900"/>
      <c r="SEO69" s="1171"/>
      <c r="SEP69" s="910"/>
      <c r="SEQ69" s="1191"/>
      <c r="SER69" s="1189"/>
      <c r="SES69" s="900"/>
      <c r="SET69" s="318"/>
      <c r="SEU69" s="900"/>
      <c r="SEV69" s="900"/>
      <c r="SEW69" s="900"/>
      <c r="SEX69" s="900"/>
      <c r="SEY69" s="1171"/>
      <c r="SEZ69" s="910"/>
      <c r="SFA69" s="1191"/>
      <c r="SFB69" s="1189"/>
      <c r="SFC69" s="900"/>
      <c r="SFD69" s="318"/>
      <c r="SFE69" s="900"/>
      <c r="SFF69" s="900"/>
      <c r="SFG69" s="900"/>
      <c r="SFH69" s="900"/>
      <c r="SFI69" s="1171"/>
      <c r="SFJ69" s="910"/>
      <c r="SFK69" s="1191"/>
      <c r="SFL69" s="1189"/>
      <c r="SFM69" s="900"/>
      <c r="SFN69" s="318"/>
      <c r="SFO69" s="900"/>
      <c r="SFP69" s="900"/>
      <c r="SFQ69" s="900"/>
      <c r="SFR69" s="900"/>
      <c r="SFS69" s="1171"/>
      <c r="SFT69" s="910"/>
      <c r="SFU69" s="1191"/>
      <c r="SFV69" s="1189"/>
      <c r="SFW69" s="900"/>
      <c r="SFX69" s="318"/>
      <c r="SFY69" s="900"/>
      <c r="SFZ69" s="900"/>
      <c r="SGA69" s="900"/>
      <c r="SGB69" s="900"/>
      <c r="SGC69" s="1171"/>
      <c r="SGD69" s="910"/>
      <c r="SGE69" s="1191"/>
      <c r="SGF69" s="1189"/>
      <c r="SGG69" s="900"/>
      <c r="SGH69" s="318"/>
      <c r="SGI69" s="900"/>
      <c r="SGJ69" s="900"/>
      <c r="SGK69" s="900"/>
      <c r="SGL69" s="900"/>
      <c r="SGM69" s="1171"/>
      <c r="SGN69" s="910"/>
      <c r="SGO69" s="1191"/>
      <c r="SGP69" s="1189"/>
      <c r="SGQ69" s="900"/>
      <c r="SGR69" s="318"/>
      <c r="SGS69" s="900"/>
      <c r="SGT69" s="900"/>
      <c r="SGU69" s="900"/>
      <c r="SGV69" s="900"/>
      <c r="SGW69" s="1171"/>
      <c r="SGX69" s="910"/>
      <c r="SGY69" s="1191"/>
      <c r="SGZ69" s="1189"/>
      <c r="SHA69" s="900"/>
      <c r="SHB69" s="318"/>
      <c r="SHC69" s="900"/>
      <c r="SHD69" s="900"/>
      <c r="SHE69" s="900"/>
      <c r="SHF69" s="900"/>
      <c r="SHG69" s="1171"/>
      <c r="SHH69" s="910"/>
      <c r="SHI69" s="1191"/>
      <c r="SHJ69" s="1189"/>
      <c r="SHK69" s="900"/>
      <c r="SHL69" s="318"/>
      <c r="SHM69" s="900"/>
      <c r="SHN69" s="900"/>
      <c r="SHO69" s="900"/>
      <c r="SHP69" s="900"/>
      <c r="SHQ69" s="1171"/>
      <c r="SHR69" s="910"/>
      <c r="SHS69" s="1191"/>
      <c r="SHT69" s="1189"/>
      <c r="SHU69" s="900"/>
      <c r="SHV69" s="318"/>
      <c r="SHW69" s="900"/>
      <c r="SHX69" s="900"/>
      <c r="SHY69" s="900"/>
      <c r="SHZ69" s="900"/>
      <c r="SIA69" s="1171"/>
      <c r="SIB69" s="910"/>
      <c r="SIC69" s="1191"/>
      <c r="SID69" s="1189"/>
      <c r="SIE69" s="900"/>
      <c r="SIF69" s="318"/>
      <c r="SIG69" s="900"/>
      <c r="SIH69" s="900"/>
      <c r="SII69" s="900"/>
      <c r="SIJ69" s="900"/>
      <c r="SIK69" s="1171"/>
      <c r="SIL69" s="910"/>
      <c r="SIM69" s="1191"/>
      <c r="SIN69" s="1189"/>
      <c r="SIO69" s="900"/>
      <c r="SIP69" s="318"/>
      <c r="SIQ69" s="900"/>
      <c r="SIR69" s="900"/>
      <c r="SIS69" s="900"/>
      <c r="SIT69" s="900"/>
      <c r="SIU69" s="1171"/>
      <c r="SIV69" s="910"/>
      <c r="SIW69" s="1191"/>
      <c r="SIX69" s="1189"/>
      <c r="SIY69" s="900"/>
      <c r="SIZ69" s="318"/>
      <c r="SJA69" s="900"/>
      <c r="SJB69" s="900"/>
      <c r="SJC69" s="900"/>
      <c r="SJD69" s="900"/>
      <c r="SJE69" s="1171"/>
      <c r="SJF69" s="910"/>
      <c r="SJG69" s="1191"/>
      <c r="SJH69" s="1189"/>
      <c r="SJI69" s="900"/>
      <c r="SJJ69" s="318"/>
      <c r="SJK69" s="900"/>
      <c r="SJL69" s="900"/>
      <c r="SJM69" s="900"/>
      <c r="SJN69" s="900"/>
      <c r="SJO69" s="1171"/>
      <c r="SJP69" s="910"/>
      <c r="SJQ69" s="1191"/>
      <c r="SJR69" s="1189"/>
      <c r="SJS69" s="900"/>
      <c r="SJT69" s="318"/>
      <c r="SJU69" s="900"/>
      <c r="SJV69" s="900"/>
      <c r="SJW69" s="900"/>
      <c r="SJX69" s="900"/>
      <c r="SJY69" s="1171"/>
      <c r="SJZ69" s="910"/>
      <c r="SKA69" s="1191"/>
      <c r="SKB69" s="1189"/>
      <c r="SKC69" s="900"/>
      <c r="SKD69" s="318"/>
      <c r="SKE69" s="900"/>
      <c r="SKF69" s="900"/>
      <c r="SKG69" s="900"/>
      <c r="SKH69" s="900"/>
      <c r="SKI69" s="1171"/>
      <c r="SKJ69" s="910"/>
      <c r="SKK69" s="1191"/>
      <c r="SKL69" s="1189"/>
      <c r="SKM69" s="900"/>
      <c r="SKN69" s="318"/>
      <c r="SKO69" s="900"/>
      <c r="SKP69" s="900"/>
      <c r="SKQ69" s="900"/>
      <c r="SKR69" s="900"/>
      <c r="SKS69" s="1171"/>
      <c r="SKT69" s="910"/>
      <c r="SKU69" s="1191"/>
      <c r="SKV69" s="1189"/>
      <c r="SKW69" s="900"/>
      <c r="SKX69" s="318"/>
      <c r="SKY69" s="900"/>
      <c r="SKZ69" s="900"/>
      <c r="SLA69" s="900"/>
      <c r="SLB69" s="900"/>
      <c r="SLC69" s="1171"/>
      <c r="SLD69" s="910"/>
      <c r="SLE69" s="1191"/>
      <c r="SLF69" s="1189"/>
      <c r="SLG69" s="900"/>
      <c r="SLH69" s="318"/>
      <c r="SLI69" s="900"/>
      <c r="SLJ69" s="900"/>
      <c r="SLK69" s="900"/>
      <c r="SLL69" s="900"/>
      <c r="SLM69" s="1171"/>
      <c r="SLN69" s="910"/>
      <c r="SLO69" s="1191"/>
      <c r="SLP69" s="1189"/>
      <c r="SLQ69" s="900"/>
      <c r="SLR69" s="318"/>
      <c r="SLS69" s="900"/>
      <c r="SLT69" s="900"/>
      <c r="SLU69" s="900"/>
      <c r="SLV69" s="900"/>
      <c r="SLW69" s="1171"/>
      <c r="SLX69" s="910"/>
      <c r="SLY69" s="1191"/>
      <c r="SLZ69" s="1189"/>
      <c r="SMA69" s="900"/>
      <c r="SMB69" s="318"/>
      <c r="SMC69" s="900"/>
      <c r="SMD69" s="900"/>
      <c r="SME69" s="900"/>
      <c r="SMF69" s="900"/>
      <c r="SMG69" s="1171"/>
      <c r="SMH69" s="910"/>
      <c r="SMI69" s="1191"/>
      <c r="SMJ69" s="1189"/>
      <c r="SMK69" s="900"/>
      <c r="SML69" s="318"/>
      <c r="SMM69" s="900"/>
      <c r="SMN69" s="900"/>
      <c r="SMO69" s="900"/>
      <c r="SMP69" s="900"/>
      <c r="SMQ69" s="1171"/>
      <c r="SMR69" s="910"/>
      <c r="SMS69" s="1191"/>
      <c r="SMT69" s="1189"/>
      <c r="SMU69" s="900"/>
      <c r="SMV69" s="318"/>
      <c r="SMW69" s="900"/>
      <c r="SMX69" s="900"/>
      <c r="SMY69" s="900"/>
      <c r="SMZ69" s="900"/>
      <c r="SNA69" s="1171"/>
      <c r="SNB69" s="910"/>
      <c r="SNC69" s="1191"/>
      <c r="SND69" s="1189"/>
      <c r="SNE69" s="900"/>
      <c r="SNF69" s="318"/>
      <c r="SNG69" s="900"/>
      <c r="SNH69" s="900"/>
      <c r="SNI69" s="900"/>
      <c r="SNJ69" s="900"/>
      <c r="SNK69" s="1171"/>
      <c r="SNL69" s="910"/>
      <c r="SNM69" s="1191"/>
      <c r="SNN69" s="1189"/>
      <c r="SNO69" s="900"/>
      <c r="SNP69" s="318"/>
      <c r="SNQ69" s="900"/>
      <c r="SNR69" s="900"/>
      <c r="SNS69" s="900"/>
      <c r="SNT69" s="900"/>
      <c r="SNU69" s="1171"/>
      <c r="SNV69" s="910"/>
      <c r="SNW69" s="1191"/>
      <c r="SNX69" s="1189"/>
      <c r="SNY69" s="900"/>
      <c r="SNZ69" s="318"/>
      <c r="SOA69" s="900"/>
      <c r="SOB69" s="900"/>
      <c r="SOC69" s="900"/>
      <c r="SOD69" s="900"/>
      <c r="SOE69" s="1171"/>
      <c r="SOF69" s="910"/>
      <c r="SOG69" s="1191"/>
      <c r="SOH69" s="1189"/>
      <c r="SOI69" s="900"/>
      <c r="SOJ69" s="318"/>
      <c r="SOK69" s="900"/>
      <c r="SOL69" s="900"/>
      <c r="SOM69" s="900"/>
      <c r="SON69" s="900"/>
      <c r="SOO69" s="1171"/>
      <c r="SOP69" s="910"/>
      <c r="SOQ69" s="1191"/>
      <c r="SOR69" s="1189"/>
      <c r="SOS69" s="900"/>
      <c r="SOT69" s="318"/>
      <c r="SOU69" s="900"/>
      <c r="SOV69" s="900"/>
      <c r="SOW69" s="900"/>
      <c r="SOX69" s="900"/>
      <c r="SOY69" s="1171"/>
      <c r="SOZ69" s="910"/>
      <c r="SPA69" s="1191"/>
      <c r="SPB69" s="1189"/>
      <c r="SPC69" s="900"/>
      <c r="SPD69" s="318"/>
      <c r="SPE69" s="900"/>
      <c r="SPF69" s="900"/>
      <c r="SPG69" s="900"/>
      <c r="SPH69" s="900"/>
      <c r="SPI69" s="1171"/>
      <c r="SPJ69" s="910"/>
      <c r="SPK69" s="1191"/>
      <c r="SPL69" s="1189"/>
      <c r="SPM69" s="900"/>
      <c r="SPN69" s="318"/>
      <c r="SPO69" s="900"/>
      <c r="SPP69" s="900"/>
      <c r="SPQ69" s="900"/>
      <c r="SPR69" s="900"/>
      <c r="SPS69" s="1171"/>
      <c r="SPT69" s="910"/>
      <c r="SPU69" s="1191"/>
      <c r="SPV69" s="1189"/>
      <c r="SPW69" s="900"/>
      <c r="SPX69" s="318"/>
      <c r="SPY69" s="900"/>
      <c r="SPZ69" s="900"/>
      <c r="SQA69" s="900"/>
      <c r="SQB69" s="900"/>
      <c r="SQC69" s="1171"/>
      <c r="SQD69" s="910"/>
      <c r="SQE69" s="1191"/>
      <c r="SQF69" s="1189"/>
      <c r="SQG69" s="900"/>
      <c r="SQH69" s="318"/>
      <c r="SQI69" s="900"/>
      <c r="SQJ69" s="900"/>
      <c r="SQK69" s="900"/>
      <c r="SQL69" s="900"/>
      <c r="SQM69" s="1171"/>
      <c r="SQN69" s="910"/>
      <c r="SQO69" s="1191"/>
      <c r="SQP69" s="1189"/>
      <c r="SQQ69" s="900"/>
      <c r="SQR69" s="318"/>
      <c r="SQS69" s="900"/>
      <c r="SQT69" s="900"/>
      <c r="SQU69" s="900"/>
      <c r="SQV69" s="900"/>
      <c r="SQW69" s="1171"/>
      <c r="SQX69" s="910"/>
      <c r="SQY69" s="1191"/>
      <c r="SQZ69" s="1189"/>
      <c r="SRA69" s="900"/>
      <c r="SRB69" s="318"/>
      <c r="SRC69" s="900"/>
      <c r="SRD69" s="900"/>
      <c r="SRE69" s="900"/>
      <c r="SRF69" s="900"/>
      <c r="SRG69" s="1171"/>
      <c r="SRH69" s="910"/>
      <c r="SRI69" s="1191"/>
      <c r="SRJ69" s="1189"/>
      <c r="SRK69" s="900"/>
      <c r="SRL69" s="318"/>
      <c r="SRM69" s="900"/>
      <c r="SRN69" s="900"/>
      <c r="SRO69" s="900"/>
      <c r="SRP69" s="900"/>
      <c r="SRQ69" s="1171"/>
      <c r="SRR69" s="910"/>
      <c r="SRS69" s="1191"/>
      <c r="SRT69" s="1189"/>
      <c r="SRU69" s="900"/>
      <c r="SRV69" s="318"/>
      <c r="SRW69" s="900"/>
      <c r="SRX69" s="900"/>
      <c r="SRY69" s="900"/>
      <c r="SRZ69" s="900"/>
      <c r="SSA69" s="1171"/>
      <c r="SSB69" s="910"/>
      <c r="SSC69" s="1191"/>
      <c r="SSD69" s="1189"/>
      <c r="SSE69" s="900"/>
      <c r="SSF69" s="318"/>
      <c r="SSG69" s="900"/>
      <c r="SSH69" s="900"/>
      <c r="SSI69" s="900"/>
      <c r="SSJ69" s="900"/>
      <c r="SSK69" s="1171"/>
      <c r="SSL69" s="910"/>
      <c r="SSM69" s="1191"/>
      <c r="SSN69" s="1189"/>
      <c r="SSO69" s="900"/>
      <c r="SSP69" s="318"/>
      <c r="SSQ69" s="900"/>
      <c r="SSR69" s="900"/>
      <c r="SSS69" s="900"/>
      <c r="SST69" s="900"/>
      <c r="SSU69" s="1171"/>
      <c r="SSV69" s="910"/>
      <c r="SSW69" s="1191"/>
      <c r="SSX69" s="1189"/>
      <c r="SSY69" s="900"/>
      <c r="SSZ69" s="318"/>
      <c r="STA69" s="900"/>
      <c r="STB69" s="900"/>
      <c r="STC69" s="900"/>
      <c r="STD69" s="900"/>
      <c r="STE69" s="1171"/>
      <c r="STF69" s="910"/>
      <c r="STG69" s="1191"/>
      <c r="STH69" s="1189"/>
      <c r="STI69" s="900"/>
      <c r="STJ69" s="318"/>
      <c r="STK69" s="900"/>
      <c r="STL69" s="900"/>
      <c r="STM69" s="900"/>
      <c r="STN69" s="900"/>
      <c r="STO69" s="1171"/>
      <c r="STP69" s="910"/>
      <c r="STQ69" s="1191"/>
      <c r="STR69" s="1189"/>
      <c r="STS69" s="900"/>
      <c r="STT69" s="318"/>
      <c r="STU69" s="900"/>
      <c r="STV69" s="900"/>
      <c r="STW69" s="900"/>
      <c r="STX69" s="900"/>
      <c r="STY69" s="1171"/>
      <c r="STZ69" s="910"/>
      <c r="SUA69" s="1191"/>
      <c r="SUB69" s="1189"/>
      <c r="SUC69" s="900"/>
      <c r="SUD69" s="318"/>
      <c r="SUE69" s="900"/>
      <c r="SUF69" s="900"/>
      <c r="SUG69" s="900"/>
      <c r="SUH69" s="900"/>
      <c r="SUI69" s="1171"/>
      <c r="SUJ69" s="910"/>
      <c r="SUK69" s="1191"/>
      <c r="SUL69" s="1189"/>
      <c r="SUM69" s="900"/>
      <c r="SUN69" s="318"/>
      <c r="SUO69" s="900"/>
      <c r="SUP69" s="900"/>
      <c r="SUQ69" s="900"/>
      <c r="SUR69" s="900"/>
      <c r="SUS69" s="1171"/>
      <c r="SUT69" s="910"/>
      <c r="SUU69" s="1191"/>
      <c r="SUV69" s="1189"/>
      <c r="SUW69" s="900"/>
      <c r="SUX69" s="318"/>
      <c r="SUY69" s="900"/>
      <c r="SUZ69" s="900"/>
      <c r="SVA69" s="900"/>
      <c r="SVB69" s="900"/>
      <c r="SVC69" s="1171"/>
      <c r="SVD69" s="910"/>
      <c r="SVE69" s="1191"/>
      <c r="SVF69" s="1189"/>
      <c r="SVG69" s="900"/>
      <c r="SVH69" s="318"/>
      <c r="SVI69" s="900"/>
      <c r="SVJ69" s="900"/>
      <c r="SVK69" s="900"/>
      <c r="SVL69" s="900"/>
      <c r="SVM69" s="1171"/>
      <c r="SVN69" s="910"/>
      <c r="SVO69" s="1191"/>
      <c r="SVP69" s="1189"/>
      <c r="SVQ69" s="900"/>
      <c r="SVR69" s="318"/>
      <c r="SVS69" s="900"/>
      <c r="SVT69" s="900"/>
      <c r="SVU69" s="900"/>
      <c r="SVV69" s="900"/>
      <c r="SVW69" s="1171"/>
      <c r="SVX69" s="910"/>
      <c r="SVY69" s="1191"/>
      <c r="SVZ69" s="1189"/>
      <c r="SWA69" s="900"/>
      <c r="SWB69" s="318"/>
      <c r="SWC69" s="900"/>
      <c r="SWD69" s="900"/>
      <c r="SWE69" s="900"/>
      <c r="SWF69" s="900"/>
      <c r="SWG69" s="1171"/>
      <c r="SWH69" s="910"/>
      <c r="SWI69" s="1191"/>
      <c r="SWJ69" s="1189"/>
      <c r="SWK69" s="900"/>
      <c r="SWL69" s="318"/>
      <c r="SWM69" s="900"/>
      <c r="SWN69" s="900"/>
      <c r="SWO69" s="900"/>
      <c r="SWP69" s="900"/>
      <c r="SWQ69" s="1171"/>
      <c r="SWR69" s="910"/>
      <c r="SWS69" s="1191"/>
      <c r="SWT69" s="1189"/>
      <c r="SWU69" s="900"/>
      <c r="SWV69" s="318"/>
      <c r="SWW69" s="900"/>
      <c r="SWX69" s="900"/>
      <c r="SWY69" s="900"/>
      <c r="SWZ69" s="900"/>
      <c r="SXA69" s="1171"/>
      <c r="SXB69" s="910"/>
      <c r="SXC69" s="1191"/>
      <c r="SXD69" s="1189"/>
      <c r="SXE69" s="900"/>
      <c r="SXF69" s="318"/>
      <c r="SXG69" s="900"/>
      <c r="SXH69" s="900"/>
      <c r="SXI69" s="900"/>
      <c r="SXJ69" s="900"/>
      <c r="SXK69" s="1171"/>
      <c r="SXL69" s="910"/>
      <c r="SXM69" s="1191"/>
      <c r="SXN69" s="1189"/>
      <c r="SXO69" s="900"/>
      <c r="SXP69" s="318"/>
      <c r="SXQ69" s="900"/>
      <c r="SXR69" s="900"/>
      <c r="SXS69" s="900"/>
      <c r="SXT69" s="900"/>
      <c r="SXU69" s="1171"/>
      <c r="SXV69" s="910"/>
      <c r="SXW69" s="1191"/>
      <c r="SXX69" s="1189"/>
      <c r="SXY69" s="900"/>
      <c r="SXZ69" s="318"/>
      <c r="SYA69" s="900"/>
      <c r="SYB69" s="900"/>
      <c r="SYC69" s="900"/>
      <c r="SYD69" s="900"/>
      <c r="SYE69" s="1171"/>
      <c r="SYF69" s="910"/>
      <c r="SYG69" s="1191"/>
      <c r="SYH69" s="1189"/>
      <c r="SYI69" s="900"/>
      <c r="SYJ69" s="318"/>
      <c r="SYK69" s="900"/>
      <c r="SYL69" s="900"/>
      <c r="SYM69" s="900"/>
      <c r="SYN69" s="900"/>
      <c r="SYO69" s="1171"/>
      <c r="SYP69" s="910"/>
      <c r="SYQ69" s="1191"/>
      <c r="SYR69" s="1189"/>
      <c r="SYS69" s="900"/>
      <c r="SYT69" s="318"/>
      <c r="SYU69" s="900"/>
      <c r="SYV69" s="900"/>
      <c r="SYW69" s="900"/>
      <c r="SYX69" s="900"/>
      <c r="SYY69" s="1171"/>
      <c r="SYZ69" s="910"/>
      <c r="SZA69" s="1191"/>
      <c r="SZB69" s="1189"/>
      <c r="SZC69" s="900"/>
      <c r="SZD69" s="318"/>
      <c r="SZE69" s="900"/>
      <c r="SZF69" s="900"/>
      <c r="SZG69" s="900"/>
      <c r="SZH69" s="900"/>
      <c r="SZI69" s="1171"/>
      <c r="SZJ69" s="910"/>
      <c r="SZK69" s="1191"/>
      <c r="SZL69" s="1189"/>
      <c r="SZM69" s="900"/>
      <c r="SZN69" s="318"/>
      <c r="SZO69" s="900"/>
      <c r="SZP69" s="900"/>
      <c r="SZQ69" s="900"/>
      <c r="SZR69" s="900"/>
      <c r="SZS69" s="1171"/>
      <c r="SZT69" s="910"/>
      <c r="SZU69" s="1191"/>
      <c r="SZV69" s="1189"/>
      <c r="SZW69" s="900"/>
      <c r="SZX69" s="318"/>
      <c r="SZY69" s="900"/>
      <c r="SZZ69" s="900"/>
      <c r="TAA69" s="900"/>
      <c r="TAB69" s="900"/>
      <c r="TAC69" s="1171"/>
      <c r="TAD69" s="910"/>
      <c r="TAE69" s="1191"/>
      <c r="TAF69" s="1189"/>
      <c r="TAG69" s="900"/>
      <c r="TAH69" s="318"/>
      <c r="TAI69" s="900"/>
      <c r="TAJ69" s="900"/>
      <c r="TAK69" s="900"/>
      <c r="TAL69" s="900"/>
      <c r="TAM69" s="1171"/>
      <c r="TAN69" s="910"/>
      <c r="TAO69" s="1191"/>
      <c r="TAP69" s="1189"/>
      <c r="TAQ69" s="900"/>
      <c r="TAR69" s="318"/>
      <c r="TAS69" s="900"/>
      <c r="TAT69" s="900"/>
      <c r="TAU69" s="900"/>
      <c r="TAV69" s="900"/>
      <c r="TAW69" s="1171"/>
      <c r="TAX69" s="910"/>
      <c r="TAY69" s="1191"/>
      <c r="TAZ69" s="1189"/>
      <c r="TBA69" s="900"/>
      <c r="TBB69" s="318"/>
      <c r="TBC69" s="900"/>
      <c r="TBD69" s="900"/>
      <c r="TBE69" s="900"/>
      <c r="TBF69" s="900"/>
      <c r="TBG69" s="1171"/>
      <c r="TBH69" s="910"/>
      <c r="TBI69" s="1191"/>
      <c r="TBJ69" s="1189"/>
      <c r="TBK69" s="900"/>
      <c r="TBL69" s="318"/>
      <c r="TBM69" s="900"/>
      <c r="TBN69" s="900"/>
      <c r="TBO69" s="900"/>
      <c r="TBP69" s="900"/>
      <c r="TBQ69" s="1171"/>
      <c r="TBR69" s="910"/>
      <c r="TBS69" s="1191"/>
      <c r="TBT69" s="1189"/>
      <c r="TBU69" s="900"/>
      <c r="TBV69" s="318"/>
      <c r="TBW69" s="900"/>
      <c r="TBX69" s="900"/>
      <c r="TBY69" s="900"/>
      <c r="TBZ69" s="900"/>
      <c r="TCA69" s="1171"/>
      <c r="TCB69" s="910"/>
      <c r="TCC69" s="1191"/>
      <c r="TCD69" s="1189"/>
      <c r="TCE69" s="900"/>
      <c r="TCF69" s="318"/>
      <c r="TCG69" s="900"/>
      <c r="TCH69" s="900"/>
      <c r="TCI69" s="900"/>
      <c r="TCJ69" s="900"/>
      <c r="TCK69" s="1171"/>
      <c r="TCL69" s="910"/>
      <c r="TCM69" s="1191"/>
      <c r="TCN69" s="1189"/>
      <c r="TCO69" s="900"/>
      <c r="TCP69" s="318"/>
      <c r="TCQ69" s="900"/>
      <c r="TCR69" s="900"/>
      <c r="TCS69" s="900"/>
      <c r="TCT69" s="900"/>
      <c r="TCU69" s="1171"/>
      <c r="TCV69" s="910"/>
      <c r="TCW69" s="1191"/>
      <c r="TCX69" s="1189"/>
      <c r="TCY69" s="900"/>
      <c r="TCZ69" s="318"/>
      <c r="TDA69" s="900"/>
      <c r="TDB69" s="900"/>
      <c r="TDC69" s="900"/>
      <c r="TDD69" s="900"/>
      <c r="TDE69" s="1171"/>
      <c r="TDF69" s="910"/>
      <c r="TDG69" s="1191"/>
      <c r="TDH69" s="1189"/>
      <c r="TDI69" s="900"/>
      <c r="TDJ69" s="318"/>
      <c r="TDK69" s="900"/>
      <c r="TDL69" s="900"/>
      <c r="TDM69" s="900"/>
      <c r="TDN69" s="900"/>
      <c r="TDO69" s="1171"/>
      <c r="TDP69" s="910"/>
      <c r="TDQ69" s="1191"/>
      <c r="TDR69" s="1189"/>
      <c r="TDS69" s="900"/>
      <c r="TDT69" s="318"/>
      <c r="TDU69" s="900"/>
      <c r="TDV69" s="900"/>
      <c r="TDW69" s="900"/>
      <c r="TDX69" s="900"/>
      <c r="TDY69" s="1171"/>
      <c r="TDZ69" s="910"/>
      <c r="TEA69" s="1191"/>
      <c r="TEB69" s="1189"/>
      <c r="TEC69" s="900"/>
      <c r="TED69" s="318"/>
      <c r="TEE69" s="900"/>
      <c r="TEF69" s="900"/>
      <c r="TEG69" s="900"/>
      <c r="TEH69" s="900"/>
      <c r="TEI69" s="1171"/>
      <c r="TEJ69" s="910"/>
      <c r="TEK69" s="1191"/>
      <c r="TEL69" s="1189"/>
      <c r="TEM69" s="900"/>
      <c r="TEN69" s="318"/>
      <c r="TEO69" s="900"/>
      <c r="TEP69" s="900"/>
      <c r="TEQ69" s="900"/>
      <c r="TER69" s="900"/>
      <c r="TES69" s="1171"/>
      <c r="TET69" s="910"/>
      <c r="TEU69" s="1191"/>
      <c r="TEV69" s="1189"/>
      <c r="TEW69" s="900"/>
      <c r="TEX69" s="318"/>
      <c r="TEY69" s="900"/>
      <c r="TEZ69" s="900"/>
      <c r="TFA69" s="900"/>
      <c r="TFB69" s="900"/>
      <c r="TFC69" s="1171"/>
      <c r="TFD69" s="910"/>
      <c r="TFE69" s="1191"/>
      <c r="TFF69" s="1189"/>
      <c r="TFG69" s="900"/>
      <c r="TFH69" s="318"/>
      <c r="TFI69" s="900"/>
      <c r="TFJ69" s="900"/>
      <c r="TFK69" s="900"/>
      <c r="TFL69" s="900"/>
      <c r="TFM69" s="1171"/>
      <c r="TFN69" s="910"/>
      <c r="TFO69" s="1191"/>
      <c r="TFP69" s="1189"/>
      <c r="TFQ69" s="900"/>
      <c r="TFR69" s="318"/>
      <c r="TFS69" s="900"/>
      <c r="TFT69" s="900"/>
      <c r="TFU69" s="900"/>
      <c r="TFV69" s="900"/>
      <c r="TFW69" s="1171"/>
      <c r="TFX69" s="910"/>
      <c r="TFY69" s="1191"/>
      <c r="TFZ69" s="1189"/>
      <c r="TGA69" s="900"/>
      <c r="TGB69" s="318"/>
      <c r="TGC69" s="900"/>
      <c r="TGD69" s="900"/>
      <c r="TGE69" s="900"/>
      <c r="TGF69" s="900"/>
      <c r="TGG69" s="1171"/>
      <c r="TGH69" s="910"/>
      <c r="TGI69" s="1191"/>
      <c r="TGJ69" s="1189"/>
      <c r="TGK69" s="900"/>
      <c r="TGL69" s="318"/>
      <c r="TGM69" s="900"/>
      <c r="TGN69" s="900"/>
      <c r="TGO69" s="900"/>
      <c r="TGP69" s="900"/>
      <c r="TGQ69" s="1171"/>
      <c r="TGR69" s="910"/>
      <c r="TGS69" s="1191"/>
      <c r="TGT69" s="1189"/>
      <c r="TGU69" s="900"/>
      <c r="TGV69" s="318"/>
      <c r="TGW69" s="900"/>
      <c r="TGX69" s="900"/>
      <c r="TGY69" s="900"/>
      <c r="TGZ69" s="900"/>
      <c r="THA69" s="1171"/>
      <c r="THB69" s="910"/>
      <c r="THC69" s="1191"/>
      <c r="THD69" s="1189"/>
      <c r="THE69" s="900"/>
      <c r="THF69" s="318"/>
      <c r="THG69" s="900"/>
      <c r="THH69" s="900"/>
      <c r="THI69" s="900"/>
      <c r="THJ69" s="900"/>
      <c r="THK69" s="1171"/>
      <c r="THL69" s="910"/>
      <c r="THM69" s="1191"/>
      <c r="THN69" s="1189"/>
      <c r="THO69" s="900"/>
      <c r="THP69" s="318"/>
      <c r="THQ69" s="900"/>
      <c r="THR69" s="900"/>
      <c r="THS69" s="900"/>
      <c r="THT69" s="900"/>
      <c r="THU69" s="1171"/>
      <c r="THV69" s="910"/>
      <c r="THW69" s="1191"/>
      <c r="THX69" s="1189"/>
      <c r="THY69" s="900"/>
      <c r="THZ69" s="318"/>
      <c r="TIA69" s="900"/>
      <c r="TIB69" s="900"/>
      <c r="TIC69" s="900"/>
      <c r="TID69" s="900"/>
      <c r="TIE69" s="1171"/>
      <c r="TIF69" s="910"/>
      <c r="TIG69" s="1191"/>
      <c r="TIH69" s="1189"/>
      <c r="TII69" s="900"/>
      <c r="TIJ69" s="318"/>
      <c r="TIK69" s="900"/>
      <c r="TIL69" s="900"/>
      <c r="TIM69" s="900"/>
      <c r="TIN69" s="900"/>
      <c r="TIO69" s="1171"/>
      <c r="TIP69" s="910"/>
      <c r="TIQ69" s="1191"/>
      <c r="TIR69" s="1189"/>
      <c r="TIS69" s="900"/>
      <c r="TIT69" s="318"/>
      <c r="TIU69" s="900"/>
      <c r="TIV69" s="900"/>
      <c r="TIW69" s="900"/>
      <c r="TIX69" s="900"/>
      <c r="TIY69" s="1171"/>
      <c r="TIZ69" s="910"/>
      <c r="TJA69" s="1191"/>
      <c r="TJB69" s="1189"/>
      <c r="TJC69" s="900"/>
      <c r="TJD69" s="318"/>
      <c r="TJE69" s="900"/>
      <c r="TJF69" s="900"/>
      <c r="TJG69" s="900"/>
      <c r="TJH69" s="900"/>
      <c r="TJI69" s="1171"/>
      <c r="TJJ69" s="910"/>
      <c r="TJK69" s="1191"/>
      <c r="TJL69" s="1189"/>
      <c r="TJM69" s="900"/>
      <c r="TJN69" s="318"/>
      <c r="TJO69" s="900"/>
      <c r="TJP69" s="900"/>
      <c r="TJQ69" s="900"/>
      <c r="TJR69" s="900"/>
      <c r="TJS69" s="1171"/>
      <c r="TJT69" s="910"/>
      <c r="TJU69" s="1191"/>
      <c r="TJV69" s="1189"/>
      <c r="TJW69" s="900"/>
      <c r="TJX69" s="318"/>
      <c r="TJY69" s="900"/>
      <c r="TJZ69" s="900"/>
      <c r="TKA69" s="900"/>
      <c r="TKB69" s="900"/>
      <c r="TKC69" s="1171"/>
      <c r="TKD69" s="910"/>
      <c r="TKE69" s="1191"/>
      <c r="TKF69" s="1189"/>
      <c r="TKG69" s="900"/>
      <c r="TKH69" s="318"/>
      <c r="TKI69" s="900"/>
      <c r="TKJ69" s="900"/>
      <c r="TKK69" s="900"/>
      <c r="TKL69" s="900"/>
      <c r="TKM69" s="1171"/>
      <c r="TKN69" s="910"/>
      <c r="TKO69" s="1191"/>
      <c r="TKP69" s="1189"/>
      <c r="TKQ69" s="900"/>
      <c r="TKR69" s="318"/>
      <c r="TKS69" s="900"/>
      <c r="TKT69" s="900"/>
      <c r="TKU69" s="900"/>
      <c r="TKV69" s="900"/>
      <c r="TKW69" s="1171"/>
      <c r="TKX69" s="910"/>
      <c r="TKY69" s="1191"/>
      <c r="TKZ69" s="1189"/>
      <c r="TLA69" s="900"/>
      <c r="TLB69" s="318"/>
      <c r="TLC69" s="900"/>
      <c r="TLD69" s="900"/>
      <c r="TLE69" s="900"/>
      <c r="TLF69" s="900"/>
      <c r="TLG69" s="1171"/>
      <c r="TLH69" s="910"/>
      <c r="TLI69" s="1191"/>
      <c r="TLJ69" s="1189"/>
      <c r="TLK69" s="900"/>
      <c r="TLL69" s="318"/>
      <c r="TLM69" s="900"/>
      <c r="TLN69" s="900"/>
      <c r="TLO69" s="900"/>
      <c r="TLP69" s="900"/>
      <c r="TLQ69" s="1171"/>
      <c r="TLR69" s="910"/>
      <c r="TLS69" s="1191"/>
      <c r="TLT69" s="1189"/>
      <c r="TLU69" s="900"/>
      <c r="TLV69" s="318"/>
      <c r="TLW69" s="900"/>
      <c r="TLX69" s="900"/>
      <c r="TLY69" s="900"/>
      <c r="TLZ69" s="900"/>
      <c r="TMA69" s="1171"/>
      <c r="TMB69" s="910"/>
      <c r="TMC69" s="1191"/>
      <c r="TMD69" s="1189"/>
      <c r="TME69" s="900"/>
      <c r="TMF69" s="318"/>
      <c r="TMG69" s="900"/>
      <c r="TMH69" s="900"/>
      <c r="TMI69" s="900"/>
      <c r="TMJ69" s="900"/>
      <c r="TMK69" s="1171"/>
      <c r="TML69" s="910"/>
      <c r="TMM69" s="1191"/>
      <c r="TMN69" s="1189"/>
      <c r="TMO69" s="900"/>
      <c r="TMP69" s="318"/>
      <c r="TMQ69" s="900"/>
      <c r="TMR69" s="900"/>
      <c r="TMS69" s="900"/>
      <c r="TMT69" s="900"/>
      <c r="TMU69" s="1171"/>
      <c r="TMV69" s="910"/>
      <c r="TMW69" s="1191"/>
      <c r="TMX69" s="1189"/>
      <c r="TMY69" s="900"/>
      <c r="TMZ69" s="318"/>
      <c r="TNA69" s="900"/>
      <c r="TNB69" s="900"/>
      <c r="TNC69" s="900"/>
      <c r="TND69" s="900"/>
      <c r="TNE69" s="1171"/>
      <c r="TNF69" s="910"/>
      <c r="TNG69" s="1191"/>
      <c r="TNH69" s="1189"/>
      <c r="TNI69" s="900"/>
      <c r="TNJ69" s="318"/>
      <c r="TNK69" s="900"/>
      <c r="TNL69" s="900"/>
      <c r="TNM69" s="900"/>
      <c r="TNN69" s="900"/>
      <c r="TNO69" s="1171"/>
      <c r="TNP69" s="910"/>
      <c r="TNQ69" s="1191"/>
      <c r="TNR69" s="1189"/>
      <c r="TNS69" s="900"/>
      <c r="TNT69" s="318"/>
      <c r="TNU69" s="900"/>
      <c r="TNV69" s="900"/>
      <c r="TNW69" s="900"/>
      <c r="TNX69" s="900"/>
      <c r="TNY69" s="1171"/>
      <c r="TNZ69" s="910"/>
      <c r="TOA69" s="1191"/>
      <c r="TOB69" s="1189"/>
      <c r="TOC69" s="900"/>
      <c r="TOD69" s="318"/>
      <c r="TOE69" s="900"/>
      <c r="TOF69" s="900"/>
      <c r="TOG69" s="900"/>
      <c r="TOH69" s="900"/>
      <c r="TOI69" s="1171"/>
      <c r="TOJ69" s="910"/>
      <c r="TOK69" s="1191"/>
      <c r="TOL69" s="1189"/>
      <c r="TOM69" s="900"/>
      <c r="TON69" s="318"/>
      <c r="TOO69" s="900"/>
      <c r="TOP69" s="900"/>
      <c r="TOQ69" s="900"/>
      <c r="TOR69" s="900"/>
      <c r="TOS69" s="1171"/>
      <c r="TOT69" s="910"/>
      <c r="TOU69" s="1191"/>
      <c r="TOV69" s="1189"/>
      <c r="TOW69" s="900"/>
      <c r="TOX69" s="318"/>
      <c r="TOY69" s="900"/>
      <c r="TOZ69" s="900"/>
      <c r="TPA69" s="900"/>
      <c r="TPB69" s="900"/>
      <c r="TPC69" s="1171"/>
      <c r="TPD69" s="910"/>
      <c r="TPE69" s="1191"/>
      <c r="TPF69" s="1189"/>
      <c r="TPG69" s="900"/>
      <c r="TPH69" s="318"/>
      <c r="TPI69" s="900"/>
      <c r="TPJ69" s="900"/>
      <c r="TPK69" s="900"/>
      <c r="TPL69" s="900"/>
      <c r="TPM69" s="1171"/>
      <c r="TPN69" s="910"/>
      <c r="TPO69" s="1191"/>
      <c r="TPP69" s="1189"/>
      <c r="TPQ69" s="900"/>
      <c r="TPR69" s="318"/>
      <c r="TPS69" s="900"/>
      <c r="TPT69" s="900"/>
      <c r="TPU69" s="900"/>
      <c r="TPV69" s="900"/>
      <c r="TPW69" s="1171"/>
      <c r="TPX69" s="910"/>
      <c r="TPY69" s="1191"/>
      <c r="TPZ69" s="1189"/>
      <c r="TQA69" s="900"/>
      <c r="TQB69" s="318"/>
      <c r="TQC69" s="900"/>
      <c r="TQD69" s="900"/>
      <c r="TQE69" s="900"/>
      <c r="TQF69" s="900"/>
      <c r="TQG69" s="1171"/>
      <c r="TQH69" s="910"/>
      <c r="TQI69" s="1191"/>
      <c r="TQJ69" s="1189"/>
      <c r="TQK69" s="900"/>
      <c r="TQL69" s="318"/>
      <c r="TQM69" s="900"/>
      <c r="TQN69" s="900"/>
      <c r="TQO69" s="900"/>
      <c r="TQP69" s="900"/>
      <c r="TQQ69" s="1171"/>
      <c r="TQR69" s="910"/>
      <c r="TQS69" s="1191"/>
      <c r="TQT69" s="1189"/>
      <c r="TQU69" s="900"/>
      <c r="TQV69" s="318"/>
      <c r="TQW69" s="900"/>
      <c r="TQX69" s="900"/>
      <c r="TQY69" s="900"/>
      <c r="TQZ69" s="900"/>
      <c r="TRA69" s="1171"/>
      <c r="TRB69" s="910"/>
      <c r="TRC69" s="1191"/>
      <c r="TRD69" s="1189"/>
      <c r="TRE69" s="900"/>
      <c r="TRF69" s="318"/>
      <c r="TRG69" s="900"/>
      <c r="TRH69" s="900"/>
      <c r="TRI69" s="900"/>
      <c r="TRJ69" s="900"/>
      <c r="TRK69" s="1171"/>
      <c r="TRL69" s="910"/>
      <c r="TRM69" s="1191"/>
      <c r="TRN69" s="1189"/>
      <c r="TRO69" s="900"/>
      <c r="TRP69" s="318"/>
      <c r="TRQ69" s="900"/>
      <c r="TRR69" s="900"/>
      <c r="TRS69" s="900"/>
      <c r="TRT69" s="900"/>
      <c r="TRU69" s="1171"/>
      <c r="TRV69" s="910"/>
      <c r="TRW69" s="1191"/>
      <c r="TRX69" s="1189"/>
      <c r="TRY69" s="900"/>
      <c r="TRZ69" s="318"/>
      <c r="TSA69" s="900"/>
      <c r="TSB69" s="900"/>
      <c r="TSC69" s="900"/>
      <c r="TSD69" s="900"/>
      <c r="TSE69" s="1171"/>
      <c r="TSF69" s="910"/>
      <c r="TSG69" s="1191"/>
      <c r="TSH69" s="1189"/>
      <c r="TSI69" s="900"/>
      <c r="TSJ69" s="318"/>
      <c r="TSK69" s="900"/>
      <c r="TSL69" s="900"/>
      <c r="TSM69" s="900"/>
      <c r="TSN69" s="900"/>
      <c r="TSO69" s="1171"/>
      <c r="TSP69" s="910"/>
      <c r="TSQ69" s="1191"/>
      <c r="TSR69" s="1189"/>
      <c r="TSS69" s="900"/>
      <c r="TST69" s="318"/>
      <c r="TSU69" s="900"/>
      <c r="TSV69" s="900"/>
      <c r="TSW69" s="900"/>
      <c r="TSX69" s="900"/>
      <c r="TSY69" s="1171"/>
      <c r="TSZ69" s="910"/>
      <c r="TTA69" s="1191"/>
      <c r="TTB69" s="1189"/>
      <c r="TTC69" s="900"/>
      <c r="TTD69" s="318"/>
      <c r="TTE69" s="900"/>
      <c r="TTF69" s="900"/>
      <c r="TTG69" s="900"/>
      <c r="TTH69" s="900"/>
      <c r="TTI69" s="1171"/>
      <c r="TTJ69" s="910"/>
      <c r="TTK69" s="1191"/>
      <c r="TTL69" s="1189"/>
      <c r="TTM69" s="900"/>
      <c r="TTN69" s="318"/>
      <c r="TTO69" s="900"/>
      <c r="TTP69" s="900"/>
      <c r="TTQ69" s="900"/>
      <c r="TTR69" s="900"/>
      <c r="TTS69" s="1171"/>
      <c r="TTT69" s="910"/>
      <c r="TTU69" s="1191"/>
      <c r="TTV69" s="1189"/>
      <c r="TTW69" s="900"/>
      <c r="TTX69" s="318"/>
      <c r="TTY69" s="900"/>
      <c r="TTZ69" s="900"/>
      <c r="TUA69" s="900"/>
      <c r="TUB69" s="900"/>
      <c r="TUC69" s="1171"/>
      <c r="TUD69" s="910"/>
      <c r="TUE69" s="1191"/>
      <c r="TUF69" s="1189"/>
      <c r="TUG69" s="900"/>
      <c r="TUH69" s="318"/>
      <c r="TUI69" s="900"/>
      <c r="TUJ69" s="900"/>
      <c r="TUK69" s="900"/>
      <c r="TUL69" s="900"/>
      <c r="TUM69" s="1171"/>
      <c r="TUN69" s="910"/>
      <c r="TUO69" s="1191"/>
      <c r="TUP69" s="1189"/>
      <c r="TUQ69" s="900"/>
      <c r="TUR69" s="318"/>
      <c r="TUS69" s="900"/>
      <c r="TUT69" s="900"/>
      <c r="TUU69" s="900"/>
      <c r="TUV69" s="900"/>
      <c r="TUW69" s="1171"/>
      <c r="TUX69" s="910"/>
      <c r="TUY69" s="1191"/>
      <c r="TUZ69" s="1189"/>
      <c r="TVA69" s="900"/>
      <c r="TVB69" s="318"/>
      <c r="TVC69" s="900"/>
      <c r="TVD69" s="900"/>
      <c r="TVE69" s="900"/>
      <c r="TVF69" s="900"/>
      <c r="TVG69" s="1171"/>
      <c r="TVH69" s="910"/>
      <c r="TVI69" s="1191"/>
      <c r="TVJ69" s="1189"/>
      <c r="TVK69" s="900"/>
      <c r="TVL69" s="318"/>
      <c r="TVM69" s="900"/>
      <c r="TVN69" s="900"/>
      <c r="TVO69" s="900"/>
      <c r="TVP69" s="900"/>
      <c r="TVQ69" s="1171"/>
      <c r="TVR69" s="910"/>
      <c r="TVS69" s="1191"/>
      <c r="TVT69" s="1189"/>
      <c r="TVU69" s="900"/>
      <c r="TVV69" s="318"/>
      <c r="TVW69" s="900"/>
      <c r="TVX69" s="900"/>
      <c r="TVY69" s="900"/>
      <c r="TVZ69" s="900"/>
      <c r="TWA69" s="1171"/>
      <c r="TWB69" s="910"/>
      <c r="TWC69" s="1191"/>
      <c r="TWD69" s="1189"/>
      <c r="TWE69" s="900"/>
      <c r="TWF69" s="318"/>
      <c r="TWG69" s="900"/>
      <c r="TWH69" s="900"/>
      <c r="TWI69" s="900"/>
      <c r="TWJ69" s="900"/>
      <c r="TWK69" s="1171"/>
      <c r="TWL69" s="910"/>
      <c r="TWM69" s="1191"/>
      <c r="TWN69" s="1189"/>
      <c r="TWO69" s="900"/>
      <c r="TWP69" s="318"/>
      <c r="TWQ69" s="900"/>
      <c r="TWR69" s="900"/>
      <c r="TWS69" s="900"/>
      <c r="TWT69" s="900"/>
      <c r="TWU69" s="1171"/>
      <c r="TWV69" s="910"/>
      <c r="TWW69" s="1191"/>
      <c r="TWX69" s="1189"/>
      <c r="TWY69" s="900"/>
      <c r="TWZ69" s="318"/>
      <c r="TXA69" s="900"/>
      <c r="TXB69" s="900"/>
      <c r="TXC69" s="900"/>
      <c r="TXD69" s="900"/>
      <c r="TXE69" s="1171"/>
      <c r="TXF69" s="910"/>
      <c r="TXG69" s="1191"/>
      <c r="TXH69" s="1189"/>
      <c r="TXI69" s="900"/>
      <c r="TXJ69" s="318"/>
      <c r="TXK69" s="900"/>
      <c r="TXL69" s="900"/>
      <c r="TXM69" s="900"/>
      <c r="TXN69" s="900"/>
      <c r="TXO69" s="1171"/>
      <c r="TXP69" s="910"/>
      <c r="TXQ69" s="1191"/>
      <c r="TXR69" s="1189"/>
      <c r="TXS69" s="900"/>
      <c r="TXT69" s="318"/>
      <c r="TXU69" s="900"/>
      <c r="TXV69" s="900"/>
      <c r="TXW69" s="900"/>
      <c r="TXX69" s="900"/>
      <c r="TXY69" s="1171"/>
      <c r="TXZ69" s="910"/>
      <c r="TYA69" s="1191"/>
      <c r="TYB69" s="1189"/>
      <c r="TYC69" s="900"/>
      <c r="TYD69" s="318"/>
      <c r="TYE69" s="900"/>
      <c r="TYF69" s="900"/>
      <c r="TYG69" s="900"/>
      <c r="TYH69" s="900"/>
      <c r="TYI69" s="1171"/>
      <c r="TYJ69" s="910"/>
      <c r="TYK69" s="1191"/>
      <c r="TYL69" s="1189"/>
      <c r="TYM69" s="900"/>
      <c r="TYN69" s="318"/>
      <c r="TYO69" s="900"/>
      <c r="TYP69" s="900"/>
      <c r="TYQ69" s="900"/>
      <c r="TYR69" s="900"/>
      <c r="TYS69" s="1171"/>
      <c r="TYT69" s="910"/>
      <c r="TYU69" s="1191"/>
      <c r="TYV69" s="1189"/>
      <c r="TYW69" s="900"/>
      <c r="TYX69" s="318"/>
      <c r="TYY69" s="900"/>
      <c r="TYZ69" s="900"/>
      <c r="TZA69" s="900"/>
      <c r="TZB69" s="900"/>
      <c r="TZC69" s="1171"/>
      <c r="TZD69" s="910"/>
      <c r="TZE69" s="1191"/>
      <c r="TZF69" s="1189"/>
      <c r="TZG69" s="900"/>
      <c r="TZH69" s="318"/>
      <c r="TZI69" s="900"/>
      <c r="TZJ69" s="900"/>
      <c r="TZK69" s="900"/>
      <c r="TZL69" s="900"/>
      <c r="TZM69" s="1171"/>
      <c r="TZN69" s="910"/>
      <c r="TZO69" s="1191"/>
      <c r="TZP69" s="1189"/>
      <c r="TZQ69" s="900"/>
      <c r="TZR69" s="318"/>
      <c r="TZS69" s="900"/>
      <c r="TZT69" s="900"/>
      <c r="TZU69" s="900"/>
      <c r="TZV69" s="900"/>
      <c r="TZW69" s="1171"/>
      <c r="TZX69" s="910"/>
      <c r="TZY69" s="1191"/>
      <c r="TZZ69" s="1189"/>
      <c r="UAA69" s="900"/>
      <c r="UAB69" s="318"/>
      <c r="UAC69" s="900"/>
      <c r="UAD69" s="900"/>
      <c r="UAE69" s="900"/>
      <c r="UAF69" s="900"/>
      <c r="UAG69" s="1171"/>
      <c r="UAH69" s="910"/>
      <c r="UAI69" s="1191"/>
      <c r="UAJ69" s="1189"/>
      <c r="UAK69" s="900"/>
      <c r="UAL69" s="318"/>
      <c r="UAM69" s="900"/>
      <c r="UAN69" s="900"/>
      <c r="UAO69" s="900"/>
      <c r="UAP69" s="900"/>
      <c r="UAQ69" s="1171"/>
      <c r="UAR69" s="910"/>
      <c r="UAS69" s="1191"/>
      <c r="UAT69" s="1189"/>
      <c r="UAU69" s="900"/>
      <c r="UAV69" s="318"/>
      <c r="UAW69" s="900"/>
      <c r="UAX69" s="900"/>
      <c r="UAY69" s="900"/>
      <c r="UAZ69" s="900"/>
      <c r="UBA69" s="1171"/>
      <c r="UBB69" s="910"/>
      <c r="UBC69" s="1191"/>
      <c r="UBD69" s="1189"/>
      <c r="UBE69" s="900"/>
      <c r="UBF69" s="318"/>
      <c r="UBG69" s="900"/>
      <c r="UBH69" s="900"/>
      <c r="UBI69" s="900"/>
      <c r="UBJ69" s="900"/>
      <c r="UBK69" s="1171"/>
      <c r="UBL69" s="910"/>
      <c r="UBM69" s="1191"/>
      <c r="UBN69" s="1189"/>
      <c r="UBO69" s="900"/>
      <c r="UBP69" s="318"/>
      <c r="UBQ69" s="900"/>
      <c r="UBR69" s="900"/>
      <c r="UBS69" s="900"/>
      <c r="UBT69" s="900"/>
      <c r="UBU69" s="1171"/>
      <c r="UBV69" s="910"/>
      <c r="UBW69" s="1191"/>
      <c r="UBX69" s="1189"/>
      <c r="UBY69" s="900"/>
      <c r="UBZ69" s="318"/>
      <c r="UCA69" s="900"/>
      <c r="UCB69" s="900"/>
      <c r="UCC69" s="900"/>
      <c r="UCD69" s="900"/>
      <c r="UCE69" s="1171"/>
      <c r="UCF69" s="910"/>
      <c r="UCG69" s="1191"/>
      <c r="UCH69" s="1189"/>
      <c r="UCI69" s="900"/>
      <c r="UCJ69" s="318"/>
      <c r="UCK69" s="900"/>
      <c r="UCL69" s="900"/>
      <c r="UCM69" s="900"/>
      <c r="UCN69" s="900"/>
      <c r="UCO69" s="1171"/>
      <c r="UCP69" s="910"/>
      <c r="UCQ69" s="1191"/>
      <c r="UCR69" s="1189"/>
      <c r="UCS69" s="900"/>
      <c r="UCT69" s="318"/>
      <c r="UCU69" s="900"/>
      <c r="UCV69" s="900"/>
      <c r="UCW69" s="900"/>
      <c r="UCX69" s="900"/>
      <c r="UCY69" s="1171"/>
      <c r="UCZ69" s="910"/>
      <c r="UDA69" s="1191"/>
      <c r="UDB69" s="1189"/>
      <c r="UDC69" s="900"/>
      <c r="UDD69" s="318"/>
      <c r="UDE69" s="900"/>
      <c r="UDF69" s="900"/>
      <c r="UDG69" s="900"/>
      <c r="UDH69" s="900"/>
      <c r="UDI69" s="1171"/>
      <c r="UDJ69" s="910"/>
      <c r="UDK69" s="1191"/>
      <c r="UDL69" s="1189"/>
      <c r="UDM69" s="900"/>
      <c r="UDN69" s="318"/>
      <c r="UDO69" s="900"/>
      <c r="UDP69" s="900"/>
      <c r="UDQ69" s="900"/>
      <c r="UDR69" s="900"/>
      <c r="UDS69" s="1171"/>
      <c r="UDT69" s="910"/>
      <c r="UDU69" s="1191"/>
      <c r="UDV69" s="1189"/>
      <c r="UDW69" s="900"/>
      <c r="UDX69" s="318"/>
      <c r="UDY69" s="900"/>
      <c r="UDZ69" s="900"/>
      <c r="UEA69" s="900"/>
      <c r="UEB69" s="900"/>
      <c r="UEC69" s="1171"/>
      <c r="UED69" s="910"/>
      <c r="UEE69" s="1191"/>
      <c r="UEF69" s="1189"/>
      <c r="UEG69" s="900"/>
      <c r="UEH69" s="318"/>
      <c r="UEI69" s="900"/>
      <c r="UEJ69" s="900"/>
      <c r="UEK69" s="900"/>
      <c r="UEL69" s="900"/>
      <c r="UEM69" s="1171"/>
      <c r="UEN69" s="910"/>
      <c r="UEO69" s="1191"/>
      <c r="UEP69" s="1189"/>
      <c r="UEQ69" s="900"/>
      <c r="UER69" s="318"/>
      <c r="UES69" s="900"/>
      <c r="UET69" s="900"/>
      <c r="UEU69" s="900"/>
      <c r="UEV69" s="900"/>
      <c r="UEW69" s="1171"/>
      <c r="UEX69" s="910"/>
      <c r="UEY69" s="1191"/>
      <c r="UEZ69" s="1189"/>
      <c r="UFA69" s="900"/>
      <c r="UFB69" s="318"/>
      <c r="UFC69" s="900"/>
      <c r="UFD69" s="900"/>
      <c r="UFE69" s="900"/>
      <c r="UFF69" s="900"/>
      <c r="UFG69" s="1171"/>
      <c r="UFH69" s="910"/>
      <c r="UFI69" s="1191"/>
      <c r="UFJ69" s="1189"/>
      <c r="UFK69" s="900"/>
      <c r="UFL69" s="318"/>
      <c r="UFM69" s="900"/>
      <c r="UFN69" s="900"/>
      <c r="UFO69" s="900"/>
      <c r="UFP69" s="900"/>
      <c r="UFQ69" s="1171"/>
      <c r="UFR69" s="910"/>
      <c r="UFS69" s="1191"/>
      <c r="UFT69" s="1189"/>
      <c r="UFU69" s="900"/>
      <c r="UFV69" s="318"/>
      <c r="UFW69" s="900"/>
      <c r="UFX69" s="900"/>
      <c r="UFY69" s="900"/>
      <c r="UFZ69" s="900"/>
      <c r="UGA69" s="1171"/>
      <c r="UGB69" s="910"/>
      <c r="UGC69" s="1191"/>
      <c r="UGD69" s="1189"/>
      <c r="UGE69" s="900"/>
      <c r="UGF69" s="318"/>
      <c r="UGG69" s="900"/>
      <c r="UGH69" s="900"/>
      <c r="UGI69" s="900"/>
      <c r="UGJ69" s="900"/>
      <c r="UGK69" s="1171"/>
      <c r="UGL69" s="910"/>
      <c r="UGM69" s="1191"/>
      <c r="UGN69" s="1189"/>
      <c r="UGO69" s="900"/>
      <c r="UGP69" s="318"/>
      <c r="UGQ69" s="900"/>
      <c r="UGR69" s="900"/>
      <c r="UGS69" s="900"/>
      <c r="UGT69" s="900"/>
      <c r="UGU69" s="1171"/>
      <c r="UGV69" s="910"/>
      <c r="UGW69" s="1191"/>
      <c r="UGX69" s="1189"/>
      <c r="UGY69" s="900"/>
      <c r="UGZ69" s="318"/>
      <c r="UHA69" s="900"/>
      <c r="UHB69" s="900"/>
      <c r="UHC69" s="900"/>
      <c r="UHD69" s="900"/>
      <c r="UHE69" s="1171"/>
      <c r="UHF69" s="910"/>
      <c r="UHG69" s="1191"/>
      <c r="UHH69" s="1189"/>
      <c r="UHI69" s="900"/>
      <c r="UHJ69" s="318"/>
      <c r="UHK69" s="900"/>
      <c r="UHL69" s="900"/>
      <c r="UHM69" s="900"/>
      <c r="UHN69" s="900"/>
      <c r="UHO69" s="1171"/>
      <c r="UHP69" s="910"/>
      <c r="UHQ69" s="1191"/>
      <c r="UHR69" s="1189"/>
      <c r="UHS69" s="900"/>
      <c r="UHT69" s="318"/>
      <c r="UHU69" s="900"/>
      <c r="UHV69" s="900"/>
      <c r="UHW69" s="900"/>
      <c r="UHX69" s="900"/>
      <c r="UHY69" s="1171"/>
      <c r="UHZ69" s="910"/>
      <c r="UIA69" s="1191"/>
      <c r="UIB69" s="1189"/>
      <c r="UIC69" s="900"/>
      <c r="UID69" s="318"/>
      <c r="UIE69" s="900"/>
      <c r="UIF69" s="900"/>
      <c r="UIG69" s="900"/>
      <c r="UIH69" s="900"/>
      <c r="UII69" s="1171"/>
      <c r="UIJ69" s="910"/>
      <c r="UIK69" s="1191"/>
      <c r="UIL69" s="1189"/>
      <c r="UIM69" s="900"/>
      <c r="UIN69" s="318"/>
      <c r="UIO69" s="900"/>
      <c r="UIP69" s="900"/>
      <c r="UIQ69" s="900"/>
      <c r="UIR69" s="900"/>
      <c r="UIS69" s="1171"/>
      <c r="UIT69" s="910"/>
      <c r="UIU69" s="1191"/>
      <c r="UIV69" s="1189"/>
      <c r="UIW69" s="900"/>
      <c r="UIX69" s="318"/>
      <c r="UIY69" s="900"/>
      <c r="UIZ69" s="900"/>
      <c r="UJA69" s="900"/>
      <c r="UJB69" s="900"/>
      <c r="UJC69" s="1171"/>
      <c r="UJD69" s="910"/>
      <c r="UJE69" s="1191"/>
      <c r="UJF69" s="1189"/>
      <c r="UJG69" s="900"/>
      <c r="UJH69" s="318"/>
      <c r="UJI69" s="900"/>
      <c r="UJJ69" s="900"/>
      <c r="UJK69" s="900"/>
      <c r="UJL69" s="900"/>
      <c r="UJM69" s="1171"/>
      <c r="UJN69" s="910"/>
      <c r="UJO69" s="1191"/>
      <c r="UJP69" s="1189"/>
      <c r="UJQ69" s="900"/>
      <c r="UJR69" s="318"/>
      <c r="UJS69" s="900"/>
      <c r="UJT69" s="900"/>
      <c r="UJU69" s="900"/>
      <c r="UJV69" s="900"/>
      <c r="UJW69" s="1171"/>
      <c r="UJX69" s="910"/>
      <c r="UJY69" s="1191"/>
      <c r="UJZ69" s="1189"/>
      <c r="UKA69" s="900"/>
      <c r="UKB69" s="318"/>
      <c r="UKC69" s="900"/>
      <c r="UKD69" s="900"/>
      <c r="UKE69" s="900"/>
      <c r="UKF69" s="900"/>
      <c r="UKG69" s="1171"/>
      <c r="UKH69" s="910"/>
      <c r="UKI69" s="1191"/>
      <c r="UKJ69" s="1189"/>
      <c r="UKK69" s="900"/>
      <c r="UKL69" s="318"/>
      <c r="UKM69" s="900"/>
      <c r="UKN69" s="900"/>
      <c r="UKO69" s="900"/>
      <c r="UKP69" s="900"/>
      <c r="UKQ69" s="1171"/>
      <c r="UKR69" s="910"/>
      <c r="UKS69" s="1191"/>
      <c r="UKT69" s="1189"/>
      <c r="UKU69" s="900"/>
      <c r="UKV69" s="318"/>
      <c r="UKW69" s="900"/>
      <c r="UKX69" s="900"/>
      <c r="UKY69" s="900"/>
      <c r="UKZ69" s="900"/>
      <c r="ULA69" s="1171"/>
      <c r="ULB69" s="910"/>
      <c r="ULC69" s="1191"/>
      <c r="ULD69" s="1189"/>
      <c r="ULE69" s="900"/>
      <c r="ULF69" s="318"/>
      <c r="ULG69" s="900"/>
      <c r="ULH69" s="900"/>
      <c r="ULI69" s="900"/>
      <c r="ULJ69" s="900"/>
      <c r="ULK69" s="1171"/>
      <c r="ULL69" s="910"/>
      <c r="ULM69" s="1191"/>
      <c r="ULN69" s="1189"/>
      <c r="ULO69" s="900"/>
      <c r="ULP69" s="318"/>
      <c r="ULQ69" s="900"/>
      <c r="ULR69" s="900"/>
      <c r="ULS69" s="900"/>
      <c r="ULT69" s="900"/>
      <c r="ULU69" s="1171"/>
      <c r="ULV69" s="910"/>
      <c r="ULW69" s="1191"/>
      <c r="ULX69" s="1189"/>
      <c r="ULY69" s="900"/>
      <c r="ULZ69" s="318"/>
      <c r="UMA69" s="900"/>
      <c r="UMB69" s="900"/>
      <c r="UMC69" s="900"/>
      <c r="UMD69" s="900"/>
      <c r="UME69" s="1171"/>
      <c r="UMF69" s="910"/>
      <c r="UMG69" s="1191"/>
      <c r="UMH69" s="1189"/>
      <c r="UMI69" s="900"/>
      <c r="UMJ69" s="318"/>
      <c r="UMK69" s="900"/>
      <c r="UML69" s="900"/>
      <c r="UMM69" s="900"/>
      <c r="UMN69" s="900"/>
      <c r="UMO69" s="1171"/>
      <c r="UMP69" s="910"/>
      <c r="UMQ69" s="1191"/>
      <c r="UMR69" s="1189"/>
      <c r="UMS69" s="900"/>
      <c r="UMT69" s="318"/>
      <c r="UMU69" s="900"/>
      <c r="UMV69" s="900"/>
      <c r="UMW69" s="900"/>
      <c r="UMX69" s="900"/>
      <c r="UMY69" s="1171"/>
      <c r="UMZ69" s="910"/>
      <c r="UNA69" s="1191"/>
      <c r="UNB69" s="1189"/>
      <c r="UNC69" s="900"/>
      <c r="UND69" s="318"/>
      <c r="UNE69" s="900"/>
      <c r="UNF69" s="900"/>
      <c r="UNG69" s="900"/>
      <c r="UNH69" s="900"/>
      <c r="UNI69" s="1171"/>
      <c r="UNJ69" s="910"/>
      <c r="UNK69" s="1191"/>
      <c r="UNL69" s="1189"/>
      <c r="UNM69" s="900"/>
      <c r="UNN69" s="318"/>
      <c r="UNO69" s="900"/>
      <c r="UNP69" s="900"/>
      <c r="UNQ69" s="900"/>
      <c r="UNR69" s="900"/>
      <c r="UNS69" s="1171"/>
      <c r="UNT69" s="910"/>
      <c r="UNU69" s="1191"/>
      <c r="UNV69" s="1189"/>
      <c r="UNW69" s="900"/>
      <c r="UNX69" s="318"/>
      <c r="UNY69" s="900"/>
      <c r="UNZ69" s="900"/>
      <c r="UOA69" s="900"/>
      <c r="UOB69" s="900"/>
      <c r="UOC69" s="1171"/>
      <c r="UOD69" s="910"/>
      <c r="UOE69" s="1191"/>
      <c r="UOF69" s="1189"/>
      <c r="UOG69" s="900"/>
      <c r="UOH69" s="318"/>
      <c r="UOI69" s="900"/>
      <c r="UOJ69" s="900"/>
      <c r="UOK69" s="900"/>
      <c r="UOL69" s="900"/>
      <c r="UOM69" s="1171"/>
      <c r="UON69" s="910"/>
      <c r="UOO69" s="1191"/>
      <c r="UOP69" s="1189"/>
      <c r="UOQ69" s="900"/>
      <c r="UOR69" s="318"/>
      <c r="UOS69" s="900"/>
      <c r="UOT69" s="900"/>
      <c r="UOU69" s="900"/>
      <c r="UOV69" s="900"/>
      <c r="UOW69" s="1171"/>
      <c r="UOX69" s="910"/>
      <c r="UOY69" s="1191"/>
      <c r="UOZ69" s="1189"/>
      <c r="UPA69" s="900"/>
      <c r="UPB69" s="318"/>
      <c r="UPC69" s="900"/>
      <c r="UPD69" s="900"/>
      <c r="UPE69" s="900"/>
      <c r="UPF69" s="900"/>
      <c r="UPG69" s="1171"/>
      <c r="UPH69" s="910"/>
      <c r="UPI69" s="1191"/>
      <c r="UPJ69" s="1189"/>
      <c r="UPK69" s="900"/>
      <c r="UPL69" s="318"/>
      <c r="UPM69" s="900"/>
      <c r="UPN69" s="900"/>
      <c r="UPO69" s="900"/>
      <c r="UPP69" s="900"/>
      <c r="UPQ69" s="1171"/>
      <c r="UPR69" s="910"/>
      <c r="UPS69" s="1191"/>
      <c r="UPT69" s="1189"/>
      <c r="UPU69" s="900"/>
      <c r="UPV69" s="318"/>
      <c r="UPW69" s="900"/>
      <c r="UPX69" s="900"/>
      <c r="UPY69" s="900"/>
      <c r="UPZ69" s="900"/>
      <c r="UQA69" s="1171"/>
      <c r="UQB69" s="910"/>
      <c r="UQC69" s="1191"/>
      <c r="UQD69" s="1189"/>
      <c r="UQE69" s="900"/>
      <c r="UQF69" s="318"/>
      <c r="UQG69" s="900"/>
      <c r="UQH69" s="900"/>
      <c r="UQI69" s="900"/>
      <c r="UQJ69" s="900"/>
      <c r="UQK69" s="1171"/>
      <c r="UQL69" s="910"/>
      <c r="UQM69" s="1191"/>
      <c r="UQN69" s="1189"/>
      <c r="UQO69" s="900"/>
      <c r="UQP69" s="318"/>
      <c r="UQQ69" s="900"/>
      <c r="UQR69" s="900"/>
      <c r="UQS69" s="900"/>
      <c r="UQT69" s="900"/>
      <c r="UQU69" s="1171"/>
      <c r="UQV69" s="910"/>
      <c r="UQW69" s="1191"/>
      <c r="UQX69" s="1189"/>
      <c r="UQY69" s="900"/>
      <c r="UQZ69" s="318"/>
      <c r="URA69" s="900"/>
      <c r="URB69" s="900"/>
      <c r="URC69" s="900"/>
      <c r="URD69" s="900"/>
      <c r="URE69" s="1171"/>
      <c r="URF69" s="910"/>
      <c r="URG69" s="1191"/>
      <c r="URH69" s="1189"/>
      <c r="URI69" s="900"/>
      <c r="URJ69" s="318"/>
      <c r="URK69" s="900"/>
      <c r="URL69" s="900"/>
      <c r="URM69" s="900"/>
      <c r="URN69" s="900"/>
      <c r="URO69" s="1171"/>
      <c r="URP69" s="910"/>
      <c r="URQ69" s="1191"/>
      <c r="URR69" s="1189"/>
      <c r="URS69" s="900"/>
      <c r="URT69" s="318"/>
      <c r="URU69" s="900"/>
      <c r="URV69" s="900"/>
      <c r="URW69" s="900"/>
      <c r="URX69" s="900"/>
      <c r="URY69" s="1171"/>
      <c r="URZ69" s="910"/>
      <c r="USA69" s="1191"/>
      <c r="USB69" s="1189"/>
      <c r="USC69" s="900"/>
      <c r="USD69" s="318"/>
      <c r="USE69" s="900"/>
      <c r="USF69" s="900"/>
      <c r="USG69" s="900"/>
      <c r="USH69" s="900"/>
      <c r="USI69" s="1171"/>
      <c r="USJ69" s="910"/>
      <c r="USK69" s="1191"/>
      <c r="USL69" s="1189"/>
      <c r="USM69" s="900"/>
      <c r="USN69" s="318"/>
      <c r="USO69" s="900"/>
      <c r="USP69" s="900"/>
      <c r="USQ69" s="900"/>
      <c r="USR69" s="900"/>
      <c r="USS69" s="1171"/>
      <c r="UST69" s="910"/>
      <c r="USU69" s="1191"/>
      <c r="USV69" s="1189"/>
      <c r="USW69" s="900"/>
      <c r="USX69" s="318"/>
      <c r="USY69" s="900"/>
      <c r="USZ69" s="900"/>
      <c r="UTA69" s="900"/>
      <c r="UTB69" s="900"/>
      <c r="UTC69" s="1171"/>
      <c r="UTD69" s="910"/>
      <c r="UTE69" s="1191"/>
      <c r="UTF69" s="1189"/>
      <c r="UTG69" s="900"/>
      <c r="UTH69" s="318"/>
      <c r="UTI69" s="900"/>
      <c r="UTJ69" s="900"/>
      <c r="UTK69" s="900"/>
      <c r="UTL69" s="900"/>
      <c r="UTM69" s="1171"/>
      <c r="UTN69" s="910"/>
      <c r="UTO69" s="1191"/>
      <c r="UTP69" s="1189"/>
      <c r="UTQ69" s="900"/>
      <c r="UTR69" s="318"/>
      <c r="UTS69" s="900"/>
      <c r="UTT69" s="900"/>
      <c r="UTU69" s="900"/>
      <c r="UTV69" s="900"/>
      <c r="UTW69" s="1171"/>
      <c r="UTX69" s="910"/>
      <c r="UTY69" s="1191"/>
      <c r="UTZ69" s="1189"/>
      <c r="UUA69" s="900"/>
      <c r="UUB69" s="318"/>
      <c r="UUC69" s="900"/>
      <c r="UUD69" s="900"/>
      <c r="UUE69" s="900"/>
      <c r="UUF69" s="900"/>
      <c r="UUG69" s="1171"/>
      <c r="UUH69" s="910"/>
      <c r="UUI69" s="1191"/>
      <c r="UUJ69" s="1189"/>
      <c r="UUK69" s="900"/>
      <c r="UUL69" s="318"/>
      <c r="UUM69" s="900"/>
      <c r="UUN69" s="900"/>
      <c r="UUO69" s="900"/>
      <c r="UUP69" s="900"/>
      <c r="UUQ69" s="1171"/>
      <c r="UUR69" s="910"/>
      <c r="UUS69" s="1191"/>
      <c r="UUT69" s="1189"/>
      <c r="UUU69" s="900"/>
      <c r="UUV69" s="318"/>
      <c r="UUW69" s="900"/>
      <c r="UUX69" s="900"/>
      <c r="UUY69" s="900"/>
      <c r="UUZ69" s="900"/>
      <c r="UVA69" s="1171"/>
      <c r="UVB69" s="910"/>
      <c r="UVC69" s="1191"/>
      <c r="UVD69" s="1189"/>
      <c r="UVE69" s="900"/>
      <c r="UVF69" s="318"/>
      <c r="UVG69" s="900"/>
      <c r="UVH69" s="900"/>
      <c r="UVI69" s="900"/>
      <c r="UVJ69" s="900"/>
      <c r="UVK69" s="1171"/>
      <c r="UVL69" s="910"/>
      <c r="UVM69" s="1191"/>
      <c r="UVN69" s="1189"/>
      <c r="UVO69" s="900"/>
      <c r="UVP69" s="318"/>
      <c r="UVQ69" s="900"/>
      <c r="UVR69" s="900"/>
      <c r="UVS69" s="900"/>
      <c r="UVT69" s="900"/>
      <c r="UVU69" s="1171"/>
      <c r="UVV69" s="910"/>
      <c r="UVW69" s="1191"/>
      <c r="UVX69" s="1189"/>
      <c r="UVY69" s="900"/>
      <c r="UVZ69" s="318"/>
      <c r="UWA69" s="900"/>
      <c r="UWB69" s="900"/>
      <c r="UWC69" s="900"/>
      <c r="UWD69" s="900"/>
      <c r="UWE69" s="1171"/>
      <c r="UWF69" s="910"/>
      <c r="UWG69" s="1191"/>
      <c r="UWH69" s="1189"/>
      <c r="UWI69" s="900"/>
      <c r="UWJ69" s="318"/>
      <c r="UWK69" s="900"/>
      <c r="UWL69" s="900"/>
      <c r="UWM69" s="900"/>
      <c r="UWN69" s="900"/>
      <c r="UWO69" s="1171"/>
      <c r="UWP69" s="910"/>
      <c r="UWQ69" s="1191"/>
      <c r="UWR69" s="1189"/>
      <c r="UWS69" s="900"/>
      <c r="UWT69" s="318"/>
      <c r="UWU69" s="900"/>
      <c r="UWV69" s="900"/>
      <c r="UWW69" s="900"/>
      <c r="UWX69" s="900"/>
      <c r="UWY69" s="1171"/>
      <c r="UWZ69" s="910"/>
      <c r="UXA69" s="1191"/>
      <c r="UXB69" s="1189"/>
      <c r="UXC69" s="900"/>
      <c r="UXD69" s="318"/>
      <c r="UXE69" s="900"/>
      <c r="UXF69" s="900"/>
      <c r="UXG69" s="900"/>
      <c r="UXH69" s="900"/>
      <c r="UXI69" s="1171"/>
      <c r="UXJ69" s="910"/>
      <c r="UXK69" s="1191"/>
      <c r="UXL69" s="1189"/>
      <c r="UXM69" s="900"/>
      <c r="UXN69" s="318"/>
      <c r="UXO69" s="900"/>
      <c r="UXP69" s="900"/>
      <c r="UXQ69" s="900"/>
      <c r="UXR69" s="900"/>
      <c r="UXS69" s="1171"/>
      <c r="UXT69" s="910"/>
      <c r="UXU69" s="1191"/>
      <c r="UXV69" s="1189"/>
      <c r="UXW69" s="900"/>
      <c r="UXX69" s="318"/>
      <c r="UXY69" s="900"/>
      <c r="UXZ69" s="900"/>
      <c r="UYA69" s="900"/>
      <c r="UYB69" s="900"/>
      <c r="UYC69" s="1171"/>
      <c r="UYD69" s="910"/>
      <c r="UYE69" s="1191"/>
      <c r="UYF69" s="1189"/>
      <c r="UYG69" s="900"/>
      <c r="UYH69" s="318"/>
      <c r="UYI69" s="900"/>
      <c r="UYJ69" s="900"/>
      <c r="UYK69" s="900"/>
      <c r="UYL69" s="900"/>
      <c r="UYM69" s="1171"/>
      <c r="UYN69" s="910"/>
      <c r="UYO69" s="1191"/>
      <c r="UYP69" s="1189"/>
      <c r="UYQ69" s="900"/>
      <c r="UYR69" s="318"/>
      <c r="UYS69" s="900"/>
      <c r="UYT69" s="900"/>
      <c r="UYU69" s="900"/>
      <c r="UYV69" s="900"/>
      <c r="UYW69" s="1171"/>
      <c r="UYX69" s="910"/>
      <c r="UYY69" s="1191"/>
      <c r="UYZ69" s="1189"/>
      <c r="UZA69" s="900"/>
      <c r="UZB69" s="318"/>
      <c r="UZC69" s="900"/>
      <c r="UZD69" s="900"/>
      <c r="UZE69" s="900"/>
      <c r="UZF69" s="900"/>
      <c r="UZG69" s="1171"/>
      <c r="UZH69" s="910"/>
      <c r="UZI69" s="1191"/>
      <c r="UZJ69" s="1189"/>
      <c r="UZK69" s="900"/>
      <c r="UZL69" s="318"/>
      <c r="UZM69" s="900"/>
      <c r="UZN69" s="900"/>
      <c r="UZO69" s="900"/>
      <c r="UZP69" s="900"/>
      <c r="UZQ69" s="1171"/>
      <c r="UZR69" s="910"/>
      <c r="UZS69" s="1191"/>
      <c r="UZT69" s="1189"/>
      <c r="UZU69" s="900"/>
      <c r="UZV69" s="318"/>
      <c r="UZW69" s="900"/>
      <c r="UZX69" s="900"/>
      <c r="UZY69" s="900"/>
      <c r="UZZ69" s="900"/>
      <c r="VAA69" s="1171"/>
      <c r="VAB69" s="910"/>
      <c r="VAC69" s="1191"/>
      <c r="VAD69" s="1189"/>
      <c r="VAE69" s="900"/>
      <c r="VAF69" s="318"/>
      <c r="VAG69" s="900"/>
      <c r="VAH69" s="900"/>
      <c r="VAI69" s="900"/>
      <c r="VAJ69" s="900"/>
      <c r="VAK69" s="1171"/>
      <c r="VAL69" s="910"/>
      <c r="VAM69" s="1191"/>
      <c r="VAN69" s="1189"/>
      <c r="VAO69" s="900"/>
      <c r="VAP69" s="318"/>
      <c r="VAQ69" s="900"/>
      <c r="VAR69" s="900"/>
      <c r="VAS69" s="900"/>
      <c r="VAT69" s="900"/>
      <c r="VAU69" s="1171"/>
      <c r="VAV69" s="910"/>
      <c r="VAW69" s="1191"/>
      <c r="VAX69" s="1189"/>
      <c r="VAY69" s="900"/>
      <c r="VAZ69" s="318"/>
      <c r="VBA69" s="900"/>
      <c r="VBB69" s="900"/>
      <c r="VBC69" s="900"/>
      <c r="VBD69" s="900"/>
      <c r="VBE69" s="1171"/>
      <c r="VBF69" s="910"/>
      <c r="VBG69" s="1191"/>
      <c r="VBH69" s="1189"/>
      <c r="VBI69" s="900"/>
      <c r="VBJ69" s="318"/>
      <c r="VBK69" s="900"/>
      <c r="VBL69" s="900"/>
      <c r="VBM69" s="900"/>
      <c r="VBN69" s="900"/>
      <c r="VBO69" s="1171"/>
      <c r="VBP69" s="910"/>
      <c r="VBQ69" s="1191"/>
      <c r="VBR69" s="1189"/>
      <c r="VBS69" s="900"/>
      <c r="VBT69" s="318"/>
      <c r="VBU69" s="900"/>
      <c r="VBV69" s="900"/>
      <c r="VBW69" s="900"/>
      <c r="VBX69" s="900"/>
      <c r="VBY69" s="1171"/>
      <c r="VBZ69" s="910"/>
      <c r="VCA69" s="1191"/>
      <c r="VCB69" s="1189"/>
      <c r="VCC69" s="900"/>
      <c r="VCD69" s="318"/>
      <c r="VCE69" s="900"/>
      <c r="VCF69" s="900"/>
      <c r="VCG69" s="900"/>
      <c r="VCH69" s="900"/>
      <c r="VCI69" s="1171"/>
      <c r="VCJ69" s="910"/>
      <c r="VCK69" s="1191"/>
      <c r="VCL69" s="1189"/>
      <c r="VCM69" s="900"/>
      <c r="VCN69" s="318"/>
      <c r="VCO69" s="900"/>
      <c r="VCP69" s="900"/>
      <c r="VCQ69" s="900"/>
      <c r="VCR69" s="900"/>
      <c r="VCS69" s="1171"/>
      <c r="VCT69" s="910"/>
      <c r="VCU69" s="1191"/>
      <c r="VCV69" s="1189"/>
      <c r="VCW69" s="900"/>
      <c r="VCX69" s="318"/>
      <c r="VCY69" s="900"/>
      <c r="VCZ69" s="900"/>
      <c r="VDA69" s="900"/>
      <c r="VDB69" s="900"/>
      <c r="VDC69" s="1171"/>
      <c r="VDD69" s="910"/>
      <c r="VDE69" s="1191"/>
      <c r="VDF69" s="1189"/>
      <c r="VDG69" s="900"/>
      <c r="VDH69" s="318"/>
      <c r="VDI69" s="900"/>
      <c r="VDJ69" s="900"/>
      <c r="VDK69" s="900"/>
      <c r="VDL69" s="900"/>
      <c r="VDM69" s="1171"/>
      <c r="VDN69" s="910"/>
      <c r="VDO69" s="1191"/>
      <c r="VDP69" s="1189"/>
      <c r="VDQ69" s="900"/>
      <c r="VDR69" s="318"/>
      <c r="VDS69" s="900"/>
      <c r="VDT69" s="900"/>
      <c r="VDU69" s="900"/>
      <c r="VDV69" s="900"/>
      <c r="VDW69" s="1171"/>
      <c r="VDX69" s="910"/>
      <c r="VDY69" s="1191"/>
      <c r="VDZ69" s="1189"/>
      <c r="VEA69" s="900"/>
      <c r="VEB69" s="318"/>
      <c r="VEC69" s="900"/>
      <c r="VED69" s="900"/>
      <c r="VEE69" s="900"/>
      <c r="VEF69" s="900"/>
      <c r="VEG69" s="1171"/>
      <c r="VEH69" s="910"/>
      <c r="VEI69" s="1191"/>
      <c r="VEJ69" s="1189"/>
      <c r="VEK69" s="900"/>
      <c r="VEL69" s="318"/>
      <c r="VEM69" s="900"/>
      <c r="VEN69" s="900"/>
      <c r="VEO69" s="900"/>
      <c r="VEP69" s="900"/>
      <c r="VEQ69" s="1171"/>
      <c r="VER69" s="910"/>
      <c r="VES69" s="1191"/>
      <c r="VET69" s="1189"/>
      <c r="VEU69" s="900"/>
      <c r="VEV69" s="318"/>
      <c r="VEW69" s="900"/>
      <c r="VEX69" s="900"/>
      <c r="VEY69" s="900"/>
      <c r="VEZ69" s="900"/>
      <c r="VFA69" s="1171"/>
      <c r="VFB69" s="910"/>
      <c r="VFC69" s="1191"/>
      <c r="VFD69" s="1189"/>
      <c r="VFE69" s="900"/>
      <c r="VFF69" s="318"/>
      <c r="VFG69" s="900"/>
      <c r="VFH69" s="900"/>
      <c r="VFI69" s="900"/>
      <c r="VFJ69" s="900"/>
      <c r="VFK69" s="1171"/>
      <c r="VFL69" s="910"/>
      <c r="VFM69" s="1191"/>
      <c r="VFN69" s="1189"/>
      <c r="VFO69" s="900"/>
      <c r="VFP69" s="318"/>
      <c r="VFQ69" s="900"/>
      <c r="VFR69" s="900"/>
      <c r="VFS69" s="900"/>
      <c r="VFT69" s="900"/>
      <c r="VFU69" s="1171"/>
      <c r="VFV69" s="910"/>
      <c r="VFW69" s="1191"/>
      <c r="VFX69" s="1189"/>
      <c r="VFY69" s="900"/>
      <c r="VFZ69" s="318"/>
      <c r="VGA69" s="900"/>
      <c r="VGB69" s="900"/>
      <c r="VGC69" s="900"/>
      <c r="VGD69" s="900"/>
      <c r="VGE69" s="1171"/>
      <c r="VGF69" s="910"/>
      <c r="VGG69" s="1191"/>
      <c r="VGH69" s="1189"/>
      <c r="VGI69" s="900"/>
      <c r="VGJ69" s="318"/>
      <c r="VGK69" s="900"/>
      <c r="VGL69" s="900"/>
      <c r="VGM69" s="900"/>
      <c r="VGN69" s="900"/>
      <c r="VGO69" s="1171"/>
      <c r="VGP69" s="910"/>
      <c r="VGQ69" s="1191"/>
      <c r="VGR69" s="1189"/>
      <c r="VGS69" s="900"/>
      <c r="VGT69" s="318"/>
      <c r="VGU69" s="900"/>
      <c r="VGV69" s="900"/>
      <c r="VGW69" s="900"/>
      <c r="VGX69" s="900"/>
      <c r="VGY69" s="1171"/>
      <c r="VGZ69" s="910"/>
      <c r="VHA69" s="1191"/>
      <c r="VHB69" s="1189"/>
      <c r="VHC69" s="900"/>
      <c r="VHD69" s="318"/>
      <c r="VHE69" s="900"/>
      <c r="VHF69" s="900"/>
      <c r="VHG69" s="900"/>
      <c r="VHH69" s="900"/>
      <c r="VHI69" s="1171"/>
      <c r="VHJ69" s="910"/>
      <c r="VHK69" s="1191"/>
      <c r="VHL69" s="1189"/>
      <c r="VHM69" s="900"/>
      <c r="VHN69" s="318"/>
      <c r="VHO69" s="900"/>
      <c r="VHP69" s="900"/>
      <c r="VHQ69" s="900"/>
      <c r="VHR69" s="900"/>
      <c r="VHS69" s="1171"/>
      <c r="VHT69" s="910"/>
      <c r="VHU69" s="1191"/>
      <c r="VHV69" s="1189"/>
      <c r="VHW69" s="900"/>
      <c r="VHX69" s="318"/>
      <c r="VHY69" s="900"/>
      <c r="VHZ69" s="900"/>
      <c r="VIA69" s="900"/>
      <c r="VIB69" s="900"/>
      <c r="VIC69" s="1171"/>
      <c r="VID69" s="910"/>
      <c r="VIE69" s="1191"/>
      <c r="VIF69" s="1189"/>
      <c r="VIG69" s="900"/>
      <c r="VIH69" s="318"/>
      <c r="VII69" s="900"/>
      <c r="VIJ69" s="900"/>
      <c r="VIK69" s="900"/>
      <c r="VIL69" s="900"/>
      <c r="VIM69" s="1171"/>
      <c r="VIN69" s="910"/>
      <c r="VIO69" s="1191"/>
      <c r="VIP69" s="1189"/>
      <c r="VIQ69" s="900"/>
      <c r="VIR69" s="318"/>
      <c r="VIS69" s="900"/>
      <c r="VIT69" s="900"/>
      <c r="VIU69" s="900"/>
      <c r="VIV69" s="900"/>
      <c r="VIW69" s="1171"/>
      <c r="VIX69" s="910"/>
      <c r="VIY69" s="1191"/>
      <c r="VIZ69" s="1189"/>
      <c r="VJA69" s="900"/>
      <c r="VJB69" s="318"/>
      <c r="VJC69" s="900"/>
      <c r="VJD69" s="900"/>
      <c r="VJE69" s="900"/>
      <c r="VJF69" s="900"/>
      <c r="VJG69" s="1171"/>
      <c r="VJH69" s="910"/>
      <c r="VJI69" s="1191"/>
      <c r="VJJ69" s="1189"/>
      <c r="VJK69" s="900"/>
      <c r="VJL69" s="318"/>
      <c r="VJM69" s="900"/>
      <c r="VJN69" s="900"/>
      <c r="VJO69" s="900"/>
      <c r="VJP69" s="900"/>
      <c r="VJQ69" s="1171"/>
      <c r="VJR69" s="910"/>
      <c r="VJS69" s="1191"/>
      <c r="VJT69" s="1189"/>
      <c r="VJU69" s="900"/>
      <c r="VJV69" s="318"/>
      <c r="VJW69" s="900"/>
      <c r="VJX69" s="900"/>
      <c r="VJY69" s="900"/>
      <c r="VJZ69" s="900"/>
      <c r="VKA69" s="1171"/>
      <c r="VKB69" s="910"/>
      <c r="VKC69" s="1191"/>
      <c r="VKD69" s="1189"/>
      <c r="VKE69" s="900"/>
      <c r="VKF69" s="318"/>
      <c r="VKG69" s="900"/>
      <c r="VKH69" s="900"/>
      <c r="VKI69" s="900"/>
      <c r="VKJ69" s="900"/>
      <c r="VKK69" s="1171"/>
      <c r="VKL69" s="910"/>
      <c r="VKM69" s="1191"/>
      <c r="VKN69" s="1189"/>
      <c r="VKO69" s="900"/>
      <c r="VKP69" s="318"/>
      <c r="VKQ69" s="900"/>
      <c r="VKR69" s="900"/>
      <c r="VKS69" s="900"/>
      <c r="VKT69" s="900"/>
      <c r="VKU69" s="1171"/>
      <c r="VKV69" s="910"/>
      <c r="VKW69" s="1191"/>
      <c r="VKX69" s="1189"/>
      <c r="VKY69" s="900"/>
      <c r="VKZ69" s="318"/>
      <c r="VLA69" s="900"/>
      <c r="VLB69" s="900"/>
      <c r="VLC69" s="900"/>
      <c r="VLD69" s="900"/>
      <c r="VLE69" s="1171"/>
      <c r="VLF69" s="910"/>
      <c r="VLG69" s="1191"/>
      <c r="VLH69" s="1189"/>
      <c r="VLI69" s="900"/>
      <c r="VLJ69" s="318"/>
      <c r="VLK69" s="900"/>
      <c r="VLL69" s="900"/>
      <c r="VLM69" s="900"/>
      <c r="VLN69" s="900"/>
      <c r="VLO69" s="1171"/>
      <c r="VLP69" s="910"/>
      <c r="VLQ69" s="1191"/>
      <c r="VLR69" s="1189"/>
      <c r="VLS69" s="900"/>
      <c r="VLT69" s="318"/>
      <c r="VLU69" s="900"/>
      <c r="VLV69" s="900"/>
      <c r="VLW69" s="900"/>
      <c r="VLX69" s="900"/>
      <c r="VLY69" s="1171"/>
      <c r="VLZ69" s="910"/>
      <c r="VMA69" s="1191"/>
      <c r="VMB69" s="1189"/>
      <c r="VMC69" s="900"/>
      <c r="VMD69" s="318"/>
      <c r="VME69" s="900"/>
      <c r="VMF69" s="900"/>
      <c r="VMG69" s="900"/>
      <c r="VMH69" s="900"/>
      <c r="VMI69" s="1171"/>
      <c r="VMJ69" s="910"/>
      <c r="VMK69" s="1191"/>
      <c r="VML69" s="1189"/>
      <c r="VMM69" s="900"/>
      <c r="VMN69" s="318"/>
      <c r="VMO69" s="900"/>
      <c r="VMP69" s="900"/>
      <c r="VMQ69" s="900"/>
      <c r="VMR69" s="900"/>
      <c r="VMS69" s="1171"/>
      <c r="VMT69" s="910"/>
      <c r="VMU69" s="1191"/>
      <c r="VMV69" s="1189"/>
      <c r="VMW69" s="900"/>
      <c r="VMX69" s="318"/>
      <c r="VMY69" s="900"/>
      <c r="VMZ69" s="900"/>
      <c r="VNA69" s="900"/>
      <c r="VNB69" s="900"/>
      <c r="VNC69" s="1171"/>
      <c r="VND69" s="910"/>
      <c r="VNE69" s="1191"/>
      <c r="VNF69" s="1189"/>
      <c r="VNG69" s="900"/>
      <c r="VNH69" s="318"/>
      <c r="VNI69" s="900"/>
      <c r="VNJ69" s="900"/>
      <c r="VNK69" s="900"/>
      <c r="VNL69" s="900"/>
      <c r="VNM69" s="1171"/>
      <c r="VNN69" s="910"/>
      <c r="VNO69" s="1191"/>
      <c r="VNP69" s="1189"/>
      <c r="VNQ69" s="900"/>
      <c r="VNR69" s="318"/>
      <c r="VNS69" s="900"/>
      <c r="VNT69" s="900"/>
      <c r="VNU69" s="900"/>
      <c r="VNV69" s="900"/>
      <c r="VNW69" s="1171"/>
      <c r="VNX69" s="910"/>
      <c r="VNY69" s="1191"/>
      <c r="VNZ69" s="1189"/>
      <c r="VOA69" s="900"/>
      <c r="VOB69" s="318"/>
      <c r="VOC69" s="900"/>
      <c r="VOD69" s="900"/>
      <c r="VOE69" s="900"/>
      <c r="VOF69" s="900"/>
      <c r="VOG69" s="1171"/>
      <c r="VOH69" s="910"/>
      <c r="VOI69" s="1191"/>
      <c r="VOJ69" s="1189"/>
      <c r="VOK69" s="900"/>
      <c r="VOL69" s="318"/>
      <c r="VOM69" s="900"/>
      <c r="VON69" s="900"/>
      <c r="VOO69" s="900"/>
      <c r="VOP69" s="900"/>
      <c r="VOQ69" s="1171"/>
      <c r="VOR69" s="910"/>
      <c r="VOS69" s="1191"/>
      <c r="VOT69" s="1189"/>
      <c r="VOU69" s="900"/>
      <c r="VOV69" s="318"/>
      <c r="VOW69" s="900"/>
      <c r="VOX69" s="900"/>
      <c r="VOY69" s="900"/>
      <c r="VOZ69" s="900"/>
      <c r="VPA69" s="1171"/>
      <c r="VPB69" s="910"/>
      <c r="VPC69" s="1191"/>
      <c r="VPD69" s="1189"/>
      <c r="VPE69" s="900"/>
      <c r="VPF69" s="318"/>
      <c r="VPG69" s="900"/>
      <c r="VPH69" s="900"/>
      <c r="VPI69" s="900"/>
      <c r="VPJ69" s="900"/>
      <c r="VPK69" s="1171"/>
      <c r="VPL69" s="910"/>
      <c r="VPM69" s="1191"/>
      <c r="VPN69" s="1189"/>
      <c r="VPO69" s="900"/>
      <c r="VPP69" s="318"/>
      <c r="VPQ69" s="900"/>
      <c r="VPR69" s="900"/>
      <c r="VPS69" s="900"/>
      <c r="VPT69" s="900"/>
      <c r="VPU69" s="1171"/>
      <c r="VPV69" s="910"/>
      <c r="VPW69" s="1191"/>
      <c r="VPX69" s="1189"/>
      <c r="VPY69" s="900"/>
      <c r="VPZ69" s="318"/>
      <c r="VQA69" s="900"/>
      <c r="VQB69" s="900"/>
      <c r="VQC69" s="900"/>
      <c r="VQD69" s="900"/>
      <c r="VQE69" s="1171"/>
      <c r="VQF69" s="910"/>
      <c r="VQG69" s="1191"/>
      <c r="VQH69" s="1189"/>
      <c r="VQI69" s="900"/>
      <c r="VQJ69" s="318"/>
      <c r="VQK69" s="900"/>
      <c r="VQL69" s="900"/>
      <c r="VQM69" s="900"/>
      <c r="VQN69" s="900"/>
      <c r="VQO69" s="1171"/>
      <c r="VQP69" s="910"/>
      <c r="VQQ69" s="1191"/>
      <c r="VQR69" s="1189"/>
      <c r="VQS69" s="900"/>
      <c r="VQT69" s="318"/>
      <c r="VQU69" s="900"/>
      <c r="VQV69" s="900"/>
      <c r="VQW69" s="900"/>
      <c r="VQX69" s="900"/>
      <c r="VQY69" s="1171"/>
      <c r="VQZ69" s="910"/>
      <c r="VRA69" s="1191"/>
      <c r="VRB69" s="1189"/>
      <c r="VRC69" s="900"/>
      <c r="VRD69" s="318"/>
      <c r="VRE69" s="900"/>
      <c r="VRF69" s="900"/>
      <c r="VRG69" s="900"/>
      <c r="VRH69" s="900"/>
      <c r="VRI69" s="1171"/>
      <c r="VRJ69" s="910"/>
      <c r="VRK69" s="1191"/>
      <c r="VRL69" s="1189"/>
      <c r="VRM69" s="900"/>
      <c r="VRN69" s="318"/>
      <c r="VRO69" s="900"/>
      <c r="VRP69" s="900"/>
      <c r="VRQ69" s="900"/>
      <c r="VRR69" s="900"/>
      <c r="VRS69" s="1171"/>
      <c r="VRT69" s="910"/>
      <c r="VRU69" s="1191"/>
      <c r="VRV69" s="1189"/>
      <c r="VRW69" s="900"/>
      <c r="VRX69" s="318"/>
      <c r="VRY69" s="900"/>
      <c r="VRZ69" s="900"/>
      <c r="VSA69" s="900"/>
      <c r="VSB69" s="900"/>
      <c r="VSC69" s="1171"/>
      <c r="VSD69" s="910"/>
      <c r="VSE69" s="1191"/>
      <c r="VSF69" s="1189"/>
      <c r="VSG69" s="900"/>
      <c r="VSH69" s="318"/>
      <c r="VSI69" s="900"/>
      <c r="VSJ69" s="900"/>
      <c r="VSK69" s="900"/>
      <c r="VSL69" s="900"/>
      <c r="VSM69" s="1171"/>
      <c r="VSN69" s="910"/>
      <c r="VSO69" s="1191"/>
      <c r="VSP69" s="1189"/>
      <c r="VSQ69" s="900"/>
      <c r="VSR69" s="318"/>
      <c r="VSS69" s="900"/>
      <c r="VST69" s="900"/>
      <c r="VSU69" s="900"/>
      <c r="VSV69" s="900"/>
      <c r="VSW69" s="1171"/>
      <c r="VSX69" s="910"/>
      <c r="VSY69" s="1191"/>
      <c r="VSZ69" s="1189"/>
      <c r="VTA69" s="900"/>
      <c r="VTB69" s="318"/>
      <c r="VTC69" s="900"/>
      <c r="VTD69" s="900"/>
      <c r="VTE69" s="900"/>
      <c r="VTF69" s="900"/>
      <c r="VTG69" s="1171"/>
      <c r="VTH69" s="910"/>
      <c r="VTI69" s="1191"/>
      <c r="VTJ69" s="1189"/>
      <c r="VTK69" s="900"/>
      <c r="VTL69" s="318"/>
      <c r="VTM69" s="900"/>
      <c r="VTN69" s="900"/>
      <c r="VTO69" s="900"/>
      <c r="VTP69" s="900"/>
      <c r="VTQ69" s="1171"/>
      <c r="VTR69" s="910"/>
      <c r="VTS69" s="1191"/>
      <c r="VTT69" s="1189"/>
      <c r="VTU69" s="900"/>
      <c r="VTV69" s="318"/>
      <c r="VTW69" s="900"/>
      <c r="VTX69" s="900"/>
      <c r="VTY69" s="900"/>
      <c r="VTZ69" s="900"/>
      <c r="VUA69" s="1171"/>
      <c r="VUB69" s="910"/>
      <c r="VUC69" s="1191"/>
      <c r="VUD69" s="1189"/>
      <c r="VUE69" s="900"/>
      <c r="VUF69" s="318"/>
      <c r="VUG69" s="900"/>
      <c r="VUH69" s="900"/>
      <c r="VUI69" s="900"/>
      <c r="VUJ69" s="900"/>
      <c r="VUK69" s="1171"/>
      <c r="VUL69" s="910"/>
      <c r="VUM69" s="1191"/>
      <c r="VUN69" s="1189"/>
      <c r="VUO69" s="900"/>
      <c r="VUP69" s="318"/>
      <c r="VUQ69" s="900"/>
      <c r="VUR69" s="900"/>
      <c r="VUS69" s="900"/>
      <c r="VUT69" s="900"/>
      <c r="VUU69" s="1171"/>
      <c r="VUV69" s="910"/>
      <c r="VUW69" s="1191"/>
      <c r="VUX69" s="1189"/>
      <c r="VUY69" s="900"/>
      <c r="VUZ69" s="318"/>
      <c r="VVA69" s="900"/>
      <c r="VVB69" s="900"/>
      <c r="VVC69" s="900"/>
      <c r="VVD69" s="900"/>
      <c r="VVE69" s="1171"/>
      <c r="VVF69" s="910"/>
      <c r="VVG69" s="1191"/>
      <c r="VVH69" s="1189"/>
      <c r="VVI69" s="900"/>
      <c r="VVJ69" s="318"/>
      <c r="VVK69" s="900"/>
      <c r="VVL69" s="900"/>
      <c r="VVM69" s="900"/>
      <c r="VVN69" s="900"/>
      <c r="VVO69" s="1171"/>
      <c r="VVP69" s="910"/>
      <c r="VVQ69" s="1191"/>
      <c r="VVR69" s="1189"/>
      <c r="VVS69" s="900"/>
      <c r="VVT69" s="318"/>
      <c r="VVU69" s="900"/>
      <c r="VVV69" s="900"/>
      <c r="VVW69" s="900"/>
      <c r="VVX69" s="900"/>
      <c r="VVY69" s="1171"/>
      <c r="VVZ69" s="910"/>
      <c r="VWA69" s="1191"/>
      <c r="VWB69" s="1189"/>
      <c r="VWC69" s="900"/>
      <c r="VWD69" s="318"/>
      <c r="VWE69" s="900"/>
      <c r="VWF69" s="900"/>
      <c r="VWG69" s="900"/>
      <c r="VWH69" s="900"/>
      <c r="VWI69" s="1171"/>
      <c r="VWJ69" s="910"/>
      <c r="VWK69" s="1191"/>
      <c r="VWL69" s="1189"/>
      <c r="VWM69" s="900"/>
      <c r="VWN69" s="318"/>
      <c r="VWO69" s="900"/>
      <c r="VWP69" s="900"/>
      <c r="VWQ69" s="900"/>
      <c r="VWR69" s="900"/>
      <c r="VWS69" s="1171"/>
      <c r="VWT69" s="910"/>
      <c r="VWU69" s="1191"/>
      <c r="VWV69" s="1189"/>
      <c r="VWW69" s="900"/>
      <c r="VWX69" s="318"/>
      <c r="VWY69" s="900"/>
      <c r="VWZ69" s="900"/>
      <c r="VXA69" s="900"/>
      <c r="VXB69" s="900"/>
      <c r="VXC69" s="1171"/>
      <c r="VXD69" s="910"/>
      <c r="VXE69" s="1191"/>
      <c r="VXF69" s="1189"/>
      <c r="VXG69" s="900"/>
      <c r="VXH69" s="318"/>
      <c r="VXI69" s="900"/>
      <c r="VXJ69" s="900"/>
      <c r="VXK69" s="900"/>
      <c r="VXL69" s="900"/>
      <c r="VXM69" s="1171"/>
      <c r="VXN69" s="910"/>
      <c r="VXO69" s="1191"/>
      <c r="VXP69" s="1189"/>
      <c r="VXQ69" s="900"/>
      <c r="VXR69" s="318"/>
      <c r="VXS69" s="900"/>
      <c r="VXT69" s="900"/>
      <c r="VXU69" s="900"/>
      <c r="VXV69" s="900"/>
      <c r="VXW69" s="1171"/>
      <c r="VXX69" s="910"/>
      <c r="VXY69" s="1191"/>
      <c r="VXZ69" s="1189"/>
      <c r="VYA69" s="900"/>
      <c r="VYB69" s="318"/>
      <c r="VYC69" s="900"/>
      <c r="VYD69" s="900"/>
      <c r="VYE69" s="900"/>
      <c r="VYF69" s="900"/>
      <c r="VYG69" s="1171"/>
      <c r="VYH69" s="910"/>
      <c r="VYI69" s="1191"/>
      <c r="VYJ69" s="1189"/>
      <c r="VYK69" s="900"/>
      <c r="VYL69" s="318"/>
      <c r="VYM69" s="900"/>
      <c r="VYN69" s="900"/>
      <c r="VYO69" s="900"/>
      <c r="VYP69" s="900"/>
      <c r="VYQ69" s="1171"/>
      <c r="VYR69" s="910"/>
      <c r="VYS69" s="1191"/>
      <c r="VYT69" s="1189"/>
      <c r="VYU69" s="900"/>
      <c r="VYV69" s="318"/>
      <c r="VYW69" s="900"/>
      <c r="VYX69" s="900"/>
      <c r="VYY69" s="900"/>
      <c r="VYZ69" s="900"/>
      <c r="VZA69" s="1171"/>
      <c r="VZB69" s="910"/>
      <c r="VZC69" s="1191"/>
      <c r="VZD69" s="1189"/>
      <c r="VZE69" s="900"/>
      <c r="VZF69" s="318"/>
      <c r="VZG69" s="900"/>
      <c r="VZH69" s="900"/>
      <c r="VZI69" s="900"/>
      <c r="VZJ69" s="900"/>
      <c r="VZK69" s="1171"/>
      <c r="VZL69" s="910"/>
      <c r="VZM69" s="1191"/>
      <c r="VZN69" s="1189"/>
      <c r="VZO69" s="900"/>
      <c r="VZP69" s="318"/>
      <c r="VZQ69" s="900"/>
      <c r="VZR69" s="900"/>
      <c r="VZS69" s="900"/>
      <c r="VZT69" s="900"/>
      <c r="VZU69" s="1171"/>
      <c r="VZV69" s="910"/>
      <c r="VZW69" s="1191"/>
      <c r="VZX69" s="1189"/>
      <c r="VZY69" s="900"/>
      <c r="VZZ69" s="318"/>
      <c r="WAA69" s="900"/>
      <c r="WAB69" s="900"/>
      <c r="WAC69" s="900"/>
      <c r="WAD69" s="900"/>
      <c r="WAE69" s="1171"/>
      <c r="WAF69" s="910"/>
      <c r="WAG69" s="1191"/>
      <c r="WAH69" s="1189"/>
      <c r="WAI69" s="900"/>
      <c r="WAJ69" s="318"/>
      <c r="WAK69" s="900"/>
      <c r="WAL69" s="900"/>
      <c r="WAM69" s="900"/>
      <c r="WAN69" s="900"/>
      <c r="WAO69" s="1171"/>
      <c r="WAP69" s="910"/>
      <c r="WAQ69" s="1191"/>
      <c r="WAR69" s="1189"/>
      <c r="WAS69" s="900"/>
      <c r="WAT69" s="318"/>
      <c r="WAU69" s="900"/>
      <c r="WAV69" s="900"/>
      <c r="WAW69" s="900"/>
      <c r="WAX69" s="900"/>
      <c r="WAY69" s="1171"/>
      <c r="WAZ69" s="910"/>
      <c r="WBA69" s="1191"/>
      <c r="WBB69" s="1189"/>
      <c r="WBC69" s="900"/>
      <c r="WBD69" s="318"/>
      <c r="WBE69" s="900"/>
      <c r="WBF69" s="900"/>
      <c r="WBG69" s="900"/>
      <c r="WBH69" s="900"/>
      <c r="WBI69" s="1171"/>
      <c r="WBJ69" s="910"/>
      <c r="WBK69" s="1191"/>
      <c r="WBL69" s="1189"/>
      <c r="WBM69" s="900"/>
      <c r="WBN69" s="318"/>
      <c r="WBO69" s="900"/>
      <c r="WBP69" s="900"/>
      <c r="WBQ69" s="900"/>
      <c r="WBR69" s="900"/>
      <c r="WBS69" s="1171"/>
      <c r="WBT69" s="910"/>
      <c r="WBU69" s="1191"/>
      <c r="WBV69" s="1189"/>
      <c r="WBW69" s="900"/>
      <c r="WBX69" s="318"/>
      <c r="WBY69" s="900"/>
      <c r="WBZ69" s="900"/>
      <c r="WCA69" s="900"/>
      <c r="WCB69" s="900"/>
      <c r="WCC69" s="1171"/>
      <c r="WCD69" s="910"/>
      <c r="WCE69" s="1191"/>
      <c r="WCF69" s="1189"/>
      <c r="WCG69" s="900"/>
      <c r="WCH69" s="318"/>
      <c r="WCI69" s="900"/>
      <c r="WCJ69" s="900"/>
      <c r="WCK69" s="900"/>
      <c r="WCL69" s="900"/>
      <c r="WCM69" s="1171"/>
      <c r="WCN69" s="910"/>
      <c r="WCO69" s="1191"/>
      <c r="WCP69" s="1189"/>
      <c r="WCQ69" s="900"/>
      <c r="WCR69" s="318"/>
      <c r="WCS69" s="900"/>
      <c r="WCT69" s="900"/>
      <c r="WCU69" s="900"/>
      <c r="WCV69" s="900"/>
      <c r="WCW69" s="1171"/>
      <c r="WCX69" s="910"/>
      <c r="WCY69" s="1191"/>
      <c r="WCZ69" s="1189"/>
      <c r="WDA69" s="900"/>
      <c r="WDB69" s="318"/>
      <c r="WDC69" s="900"/>
      <c r="WDD69" s="900"/>
      <c r="WDE69" s="900"/>
      <c r="WDF69" s="900"/>
      <c r="WDG69" s="1171"/>
      <c r="WDH69" s="910"/>
      <c r="WDI69" s="1191"/>
      <c r="WDJ69" s="1189"/>
      <c r="WDK69" s="900"/>
      <c r="WDL69" s="318"/>
      <c r="WDM69" s="900"/>
      <c r="WDN69" s="900"/>
      <c r="WDO69" s="900"/>
      <c r="WDP69" s="900"/>
      <c r="WDQ69" s="1171"/>
      <c r="WDR69" s="910"/>
      <c r="WDS69" s="1191"/>
      <c r="WDT69" s="1189"/>
      <c r="WDU69" s="900"/>
      <c r="WDV69" s="318"/>
      <c r="WDW69" s="900"/>
      <c r="WDX69" s="900"/>
      <c r="WDY69" s="900"/>
      <c r="WDZ69" s="900"/>
      <c r="WEA69" s="1171"/>
      <c r="WEB69" s="910"/>
      <c r="WEC69" s="1191"/>
      <c r="WED69" s="1189"/>
      <c r="WEE69" s="900"/>
      <c r="WEF69" s="318"/>
      <c r="WEG69" s="900"/>
      <c r="WEH69" s="900"/>
      <c r="WEI69" s="900"/>
      <c r="WEJ69" s="900"/>
      <c r="WEK69" s="1171"/>
      <c r="WEL69" s="910"/>
      <c r="WEM69" s="1191"/>
      <c r="WEN69" s="1189"/>
      <c r="WEO69" s="900"/>
      <c r="WEP69" s="318"/>
      <c r="WEQ69" s="900"/>
      <c r="WER69" s="900"/>
      <c r="WES69" s="900"/>
      <c r="WET69" s="900"/>
      <c r="WEU69" s="1171"/>
      <c r="WEV69" s="910"/>
      <c r="WEW69" s="1191"/>
      <c r="WEX69" s="1189"/>
      <c r="WEY69" s="900"/>
      <c r="WEZ69" s="318"/>
      <c r="WFA69" s="900"/>
      <c r="WFB69" s="900"/>
      <c r="WFC69" s="900"/>
      <c r="WFD69" s="900"/>
      <c r="WFE69" s="1171"/>
      <c r="WFF69" s="910"/>
      <c r="WFG69" s="1191"/>
      <c r="WFH69" s="1189"/>
      <c r="WFI69" s="900"/>
      <c r="WFJ69" s="318"/>
      <c r="WFK69" s="900"/>
      <c r="WFL69" s="900"/>
      <c r="WFM69" s="900"/>
      <c r="WFN69" s="900"/>
      <c r="WFO69" s="1171"/>
      <c r="WFP69" s="910"/>
      <c r="WFQ69" s="1191"/>
      <c r="WFR69" s="1189"/>
      <c r="WFS69" s="900"/>
      <c r="WFT69" s="318"/>
      <c r="WFU69" s="900"/>
      <c r="WFV69" s="900"/>
      <c r="WFW69" s="900"/>
      <c r="WFX69" s="900"/>
      <c r="WFY69" s="1171"/>
      <c r="WFZ69" s="910"/>
      <c r="WGA69" s="1191"/>
      <c r="WGB69" s="1189"/>
      <c r="WGC69" s="900"/>
      <c r="WGD69" s="318"/>
      <c r="WGE69" s="900"/>
      <c r="WGF69" s="900"/>
      <c r="WGG69" s="900"/>
      <c r="WGH69" s="900"/>
      <c r="WGI69" s="1171"/>
      <c r="WGJ69" s="910"/>
      <c r="WGK69" s="1191"/>
      <c r="WGL69" s="1189"/>
      <c r="WGM69" s="900"/>
      <c r="WGN69" s="318"/>
      <c r="WGO69" s="900"/>
      <c r="WGP69" s="900"/>
      <c r="WGQ69" s="900"/>
      <c r="WGR69" s="900"/>
      <c r="WGS69" s="1171"/>
      <c r="WGT69" s="910"/>
      <c r="WGU69" s="1191"/>
      <c r="WGV69" s="1189"/>
      <c r="WGW69" s="900"/>
      <c r="WGX69" s="318"/>
      <c r="WGY69" s="900"/>
      <c r="WGZ69" s="900"/>
      <c r="WHA69" s="900"/>
      <c r="WHB69" s="900"/>
      <c r="WHC69" s="1171"/>
      <c r="WHD69" s="910"/>
      <c r="WHE69" s="1191"/>
      <c r="WHF69" s="1189"/>
      <c r="WHG69" s="900"/>
      <c r="WHH69" s="318"/>
      <c r="WHI69" s="900"/>
      <c r="WHJ69" s="900"/>
      <c r="WHK69" s="900"/>
      <c r="WHL69" s="900"/>
      <c r="WHM69" s="1171"/>
      <c r="WHN69" s="910"/>
      <c r="WHO69" s="1191"/>
      <c r="WHP69" s="1189"/>
      <c r="WHQ69" s="900"/>
      <c r="WHR69" s="318"/>
      <c r="WHS69" s="900"/>
      <c r="WHT69" s="900"/>
      <c r="WHU69" s="900"/>
      <c r="WHV69" s="900"/>
      <c r="WHW69" s="1171"/>
      <c r="WHX69" s="910"/>
      <c r="WHY69" s="1191"/>
      <c r="WHZ69" s="1189"/>
      <c r="WIA69" s="900"/>
      <c r="WIB69" s="318"/>
      <c r="WIC69" s="900"/>
      <c r="WID69" s="900"/>
      <c r="WIE69" s="900"/>
      <c r="WIF69" s="900"/>
      <c r="WIG69" s="1171"/>
      <c r="WIH69" s="910"/>
      <c r="WII69" s="1191"/>
      <c r="WIJ69" s="1189"/>
      <c r="WIK69" s="900"/>
      <c r="WIL69" s="318"/>
      <c r="WIM69" s="900"/>
      <c r="WIN69" s="900"/>
      <c r="WIO69" s="900"/>
      <c r="WIP69" s="900"/>
      <c r="WIQ69" s="1171"/>
      <c r="WIR69" s="910"/>
      <c r="WIS69" s="1191"/>
      <c r="WIT69" s="1189"/>
      <c r="WIU69" s="900"/>
      <c r="WIV69" s="318"/>
      <c r="WIW69" s="900"/>
      <c r="WIX69" s="900"/>
      <c r="WIY69" s="900"/>
      <c r="WIZ69" s="900"/>
      <c r="WJA69" s="1171"/>
      <c r="WJB69" s="910"/>
      <c r="WJC69" s="1191"/>
      <c r="WJD69" s="1189"/>
      <c r="WJE69" s="900"/>
      <c r="WJF69" s="318"/>
      <c r="WJG69" s="900"/>
      <c r="WJH69" s="900"/>
      <c r="WJI69" s="900"/>
      <c r="WJJ69" s="900"/>
      <c r="WJK69" s="1171"/>
      <c r="WJL69" s="910"/>
      <c r="WJM69" s="1191"/>
      <c r="WJN69" s="1189"/>
      <c r="WJO69" s="900"/>
      <c r="WJP69" s="318"/>
      <c r="WJQ69" s="900"/>
      <c r="WJR69" s="900"/>
      <c r="WJS69" s="900"/>
      <c r="WJT69" s="900"/>
      <c r="WJU69" s="1171"/>
      <c r="WJV69" s="910"/>
      <c r="WJW69" s="1191"/>
      <c r="WJX69" s="1189"/>
      <c r="WJY69" s="900"/>
      <c r="WJZ69" s="318"/>
      <c r="WKA69" s="900"/>
      <c r="WKB69" s="900"/>
      <c r="WKC69" s="900"/>
      <c r="WKD69" s="900"/>
      <c r="WKE69" s="1171"/>
      <c r="WKF69" s="910"/>
      <c r="WKG69" s="1191"/>
      <c r="WKH69" s="1189"/>
      <c r="WKI69" s="900"/>
      <c r="WKJ69" s="318"/>
      <c r="WKK69" s="900"/>
      <c r="WKL69" s="900"/>
      <c r="WKM69" s="900"/>
      <c r="WKN69" s="900"/>
      <c r="WKO69" s="1171"/>
      <c r="WKP69" s="910"/>
      <c r="WKQ69" s="1191"/>
      <c r="WKR69" s="1189"/>
      <c r="WKS69" s="900"/>
      <c r="WKT69" s="318"/>
      <c r="WKU69" s="900"/>
      <c r="WKV69" s="900"/>
      <c r="WKW69" s="900"/>
      <c r="WKX69" s="900"/>
      <c r="WKY69" s="1171"/>
      <c r="WKZ69" s="910"/>
      <c r="WLA69" s="1191"/>
      <c r="WLB69" s="1189"/>
      <c r="WLC69" s="900"/>
      <c r="WLD69" s="318"/>
      <c r="WLE69" s="900"/>
      <c r="WLF69" s="900"/>
      <c r="WLG69" s="900"/>
      <c r="WLH69" s="900"/>
      <c r="WLI69" s="1171"/>
      <c r="WLJ69" s="910"/>
      <c r="WLK69" s="1191"/>
      <c r="WLL69" s="1189"/>
      <c r="WLM69" s="900"/>
      <c r="WLN69" s="318"/>
      <c r="WLO69" s="900"/>
      <c r="WLP69" s="900"/>
      <c r="WLQ69" s="900"/>
      <c r="WLR69" s="900"/>
      <c r="WLS69" s="1171"/>
      <c r="WLT69" s="910"/>
      <c r="WLU69" s="1191"/>
      <c r="WLV69" s="1189"/>
      <c r="WLW69" s="900"/>
      <c r="WLX69" s="318"/>
      <c r="WLY69" s="900"/>
      <c r="WLZ69" s="900"/>
      <c r="WMA69" s="900"/>
      <c r="WMB69" s="900"/>
      <c r="WMC69" s="1171"/>
      <c r="WMD69" s="910"/>
      <c r="WME69" s="1191"/>
      <c r="WMF69" s="1189"/>
      <c r="WMG69" s="900"/>
      <c r="WMH69" s="318"/>
      <c r="WMI69" s="900"/>
      <c r="WMJ69" s="900"/>
      <c r="WMK69" s="900"/>
      <c r="WML69" s="900"/>
      <c r="WMM69" s="1171"/>
      <c r="WMN69" s="910"/>
      <c r="WMO69" s="1191"/>
      <c r="WMP69" s="1189"/>
      <c r="WMQ69" s="900"/>
      <c r="WMR69" s="318"/>
      <c r="WMS69" s="900"/>
      <c r="WMT69" s="900"/>
      <c r="WMU69" s="900"/>
      <c r="WMV69" s="900"/>
      <c r="WMW69" s="1171"/>
      <c r="WMX69" s="910"/>
      <c r="WMY69" s="1191"/>
      <c r="WMZ69" s="1189"/>
      <c r="WNA69" s="900"/>
      <c r="WNB69" s="318"/>
      <c r="WNC69" s="900"/>
      <c r="WND69" s="900"/>
      <c r="WNE69" s="900"/>
      <c r="WNF69" s="900"/>
      <c r="WNG69" s="1171"/>
      <c r="WNH69" s="910"/>
      <c r="WNI69" s="1191"/>
      <c r="WNJ69" s="1189"/>
      <c r="WNK69" s="900"/>
      <c r="WNL69" s="318"/>
      <c r="WNM69" s="900"/>
      <c r="WNN69" s="900"/>
      <c r="WNO69" s="900"/>
      <c r="WNP69" s="900"/>
      <c r="WNQ69" s="1171"/>
      <c r="WNR69" s="910"/>
      <c r="WNS69" s="1191"/>
      <c r="WNT69" s="1189"/>
      <c r="WNU69" s="900"/>
      <c r="WNV69" s="318"/>
      <c r="WNW69" s="900"/>
      <c r="WNX69" s="900"/>
      <c r="WNY69" s="900"/>
      <c r="WNZ69" s="900"/>
      <c r="WOA69" s="1171"/>
      <c r="WOB69" s="910"/>
      <c r="WOC69" s="1191"/>
      <c r="WOD69" s="1189"/>
      <c r="WOE69" s="900"/>
      <c r="WOF69" s="318"/>
      <c r="WOG69" s="900"/>
      <c r="WOH69" s="900"/>
      <c r="WOI69" s="900"/>
      <c r="WOJ69" s="900"/>
      <c r="WOK69" s="1171"/>
      <c r="WOL69" s="910"/>
      <c r="WOM69" s="1191"/>
      <c r="WON69" s="1189"/>
      <c r="WOO69" s="900"/>
      <c r="WOP69" s="318"/>
      <c r="WOQ69" s="900"/>
      <c r="WOR69" s="900"/>
      <c r="WOS69" s="900"/>
      <c r="WOT69" s="900"/>
      <c r="WOU69" s="1171"/>
      <c r="WOV69" s="910"/>
      <c r="WOW69" s="1191"/>
      <c r="WOX69" s="1189"/>
      <c r="WOY69" s="900"/>
      <c r="WOZ69" s="318"/>
      <c r="WPA69" s="900"/>
      <c r="WPB69" s="900"/>
      <c r="WPC69" s="900"/>
      <c r="WPD69" s="900"/>
      <c r="WPE69" s="1171"/>
      <c r="WPF69" s="910"/>
      <c r="WPG69" s="1191"/>
      <c r="WPH69" s="1189"/>
      <c r="WPI69" s="900"/>
      <c r="WPJ69" s="318"/>
      <c r="WPK69" s="900"/>
      <c r="WPL69" s="900"/>
      <c r="WPM69" s="900"/>
      <c r="WPN69" s="900"/>
      <c r="WPO69" s="1171"/>
      <c r="WPP69" s="910"/>
      <c r="WPQ69" s="1191"/>
      <c r="WPR69" s="1189"/>
      <c r="WPS69" s="900"/>
      <c r="WPT69" s="318"/>
      <c r="WPU69" s="900"/>
      <c r="WPV69" s="900"/>
      <c r="WPW69" s="900"/>
      <c r="WPX69" s="900"/>
      <c r="WPY69" s="1171"/>
      <c r="WPZ69" s="910"/>
      <c r="WQA69" s="1191"/>
      <c r="WQB69" s="1189"/>
      <c r="WQC69" s="900"/>
      <c r="WQD69" s="318"/>
      <c r="WQE69" s="900"/>
      <c r="WQF69" s="900"/>
      <c r="WQG69" s="900"/>
      <c r="WQH69" s="900"/>
      <c r="WQI69" s="1171"/>
      <c r="WQJ69" s="910"/>
      <c r="WQK69" s="1191"/>
      <c r="WQL69" s="1189"/>
      <c r="WQM69" s="900"/>
      <c r="WQN69" s="318"/>
      <c r="WQO69" s="900"/>
      <c r="WQP69" s="900"/>
      <c r="WQQ69" s="900"/>
      <c r="WQR69" s="900"/>
      <c r="WQS69" s="1171"/>
      <c r="WQT69" s="910"/>
      <c r="WQU69" s="1191"/>
      <c r="WQV69" s="1189"/>
      <c r="WQW69" s="900"/>
      <c r="WQX69" s="318"/>
      <c r="WQY69" s="900"/>
      <c r="WQZ69" s="900"/>
      <c r="WRA69" s="900"/>
      <c r="WRB69" s="900"/>
      <c r="WRC69" s="1171"/>
      <c r="WRD69" s="910"/>
      <c r="WRE69" s="1191"/>
      <c r="WRF69" s="1189"/>
      <c r="WRG69" s="900"/>
      <c r="WRH69" s="318"/>
      <c r="WRI69" s="900"/>
      <c r="WRJ69" s="900"/>
      <c r="WRK69" s="900"/>
      <c r="WRL69" s="900"/>
      <c r="WRM69" s="1171"/>
      <c r="WRN69" s="910"/>
      <c r="WRO69" s="1191"/>
      <c r="WRP69" s="1189"/>
      <c r="WRQ69" s="900"/>
      <c r="WRR69" s="318"/>
      <c r="WRS69" s="900"/>
      <c r="WRT69" s="900"/>
      <c r="WRU69" s="900"/>
      <c r="WRV69" s="900"/>
      <c r="WRW69" s="1171"/>
      <c r="WRX69" s="910"/>
      <c r="WRY69" s="1191"/>
      <c r="WRZ69" s="1189"/>
      <c r="WSA69" s="900"/>
      <c r="WSB69" s="318"/>
      <c r="WSC69" s="900"/>
      <c r="WSD69" s="900"/>
      <c r="WSE69" s="900"/>
      <c r="WSF69" s="900"/>
      <c r="WSG69" s="1171"/>
      <c r="WSH69" s="910"/>
      <c r="WSI69" s="1191"/>
      <c r="WSJ69" s="1189"/>
      <c r="WSK69" s="900"/>
      <c r="WSL69" s="318"/>
      <c r="WSM69" s="900"/>
      <c r="WSN69" s="900"/>
      <c r="WSO69" s="900"/>
      <c r="WSP69" s="900"/>
      <c r="WSQ69" s="1171"/>
      <c r="WSR69" s="910"/>
      <c r="WSS69" s="1191"/>
      <c r="WST69" s="1189"/>
      <c r="WSU69" s="900"/>
      <c r="WSV69" s="318"/>
      <c r="WSW69" s="900"/>
      <c r="WSX69" s="900"/>
      <c r="WSY69" s="900"/>
      <c r="WSZ69" s="900"/>
      <c r="WTA69" s="1171"/>
      <c r="WTB69" s="910"/>
      <c r="WTC69" s="1191"/>
      <c r="WTD69" s="1189"/>
      <c r="WTE69" s="900"/>
      <c r="WTF69" s="318"/>
      <c r="WTG69" s="900"/>
      <c r="WTH69" s="900"/>
      <c r="WTI69" s="900"/>
      <c r="WTJ69" s="900"/>
      <c r="WTK69" s="1171"/>
      <c r="WTL69" s="910"/>
      <c r="WTM69" s="1191"/>
      <c r="WTN69" s="1189"/>
      <c r="WTO69" s="900"/>
      <c r="WTP69" s="318"/>
      <c r="WTQ69" s="900"/>
      <c r="WTR69" s="900"/>
      <c r="WTS69" s="900"/>
      <c r="WTT69" s="900"/>
      <c r="WTU69" s="1171"/>
      <c r="WTV69" s="910"/>
      <c r="WTW69" s="1191"/>
      <c r="WTX69" s="1189"/>
      <c r="WTY69" s="900"/>
      <c r="WTZ69" s="318"/>
      <c r="WUA69" s="900"/>
      <c r="WUB69" s="900"/>
      <c r="WUC69" s="900"/>
      <c r="WUD69" s="900"/>
      <c r="WUE69" s="1171"/>
      <c r="WUF69" s="910"/>
      <c r="WUG69" s="1191"/>
      <c r="WUH69" s="1189"/>
      <c r="WUI69" s="900"/>
      <c r="WUJ69" s="318"/>
      <c r="WUK69" s="900"/>
      <c r="WUL69" s="900"/>
      <c r="WUM69" s="900"/>
      <c r="WUN69" s="900"/>
      <c r="WUO69" s="1171"/>
      <c r="WUP69" s="910"/>
      <c r="WUQ69" s="1191"/>
      <c r="WUR69" s="1189"/>
      <c r="WUS69" s="900"/>
      <c r="WUT69" s="318"/>
      <c r="WUU69" s="900"/>
      <c r="WUV69" s="900"/>
      <c r="WUW69" s="900"/>
      <c r="WUX69" s="900"/>
      <c r="WUY69" s="1171"/>
      <c r="WUZ69" s="910"/>
      <c r="WVA69" s="1191"/>
      <c r="WVB69" s="1189"/>
      <c r="WVC69" s="900"/>
      <c r="WVD69" s="318"/>
      <c r="WVE69" s="900"/>
      <c r="WVF69" s="900"/>
      <c r="WVG69" s="900"/>
      <c r="WVH69" s="900"/>
      <c r="WVI69" s="1171"/>
      <c r="WVJ69" s="910"/>
      <c r="WVK69" s="1191"/>
      <c r="WVL69" s="1189"/>
      <c r="WVM69" s="900"/>
      <c r="WVN69" s="318"/>
      <c r="WVO69" s="900"/>
      <c r="WVP69" s="900"/>
      <c r="WVQ69" s="900"/>
      <c r="WVR69" s="900"/>
      <c r="WVS69" s="1171"/>
      <c r="WVT69" s="910"/>
      <c r="WVU69" s="1191"/>
      <c r="WVV69" s="1189"/>
      <c r="WVW69" s="900"/>
      <c r="WVX69" s="318"/>
      <c r="WVY69" s="900"/>
      <c r="WVZ69" s="900"/>
      <c r="WWA69" s="900"/>
      <c r="WWB69" s="900"/>
      <c r="WWC69" s="1171"/>
      <c r="WWD69" s="910"/>
      <c r="WWE69" s="1191"/>
      <c r="WWF69" s="1189"/>
      <c r="WWG69" s="900"/>
      <c r="WWH69" s="318"/>
      <c r="WWI69" s="900"/>
      <c r="WWJ69" s="900"/>
      <c r="WWK69" s="900"/>
      <c r="WWL69" s="900"/>
      <c r="WWM69" s="1171"/>
      <c r="WWN69" s="910"/>
      <c r="WWO69" s="1191"/>
      <c r="WWP69" s="1189"/>
      <c r="WWQ69" s="900"/>
      <c r="WWR69" s="318"/>
      <c r="WWS69" s="900"/>
      <c r="WWT69" s="900"/>
      <c r="WWU69" s="900"/>
      <c r="WWV69" s="900"/>
      <c r="WWW69" s="1171"/>
      <c r="WWX69" s="910"/>
      <c r="WWY69" s="1191"/>
      <c r="WWZ69" s="1189"/>
      <c r="WXA69" s="900"/>
      <c r="WXB69" s="318"/>
      <c r="WXC69" s="900"/>
      <c r="WXD69" s="900"/>
      <c r="WXE69" s="900"/>
      <c r="WXF69" s="900"/>
      <c r="WXG69" s="1171"/>
      <c r="WXH69" s="910"/>
      <c r="WXI69" s="1191"/>
      <c r="WXJ69" s="1189"/>
      <c r="WXK69" s="900"/>
      <c r="WXL69" s="318"/>
      <c r="WXM69" s="900"/>
      <c r="WXN69" s="900"/>
      <c r="WXO69" s="900"/>
      <c r="WXP69" s="900"/>
      <c r="WXQ69" s="1171"/>
      <c r="WXR69" s="910"/>
      <c r="WXS69" s="1191"/>
      <c r="WXT69" s="1189"/>
      <c r="WXU69" s="900"/>
      <c r="WXV69" s="318"/>
      <c r="WXW69" s="900"/>
      <c r="WXX69" s="900"/>
      <c r="WXY69" s="900"/>
      <c r="WXZ69" s="900"/>
      <c r="WYA69" s="1171"/>
      <c r="WYB69" s="910"/>
      <c r="WYC69" s="1191"/>
      <c r="WYD69" s="1189"/>
      <c r="WYE69" s="900"/>
      <c r="WYF69" s="318"/>
      <c r="WYG69" s="900"/>
      <c r="WYH69" s="900"/>
      <c r="WYI69" s="900"/>
      <c r="WYJ69" s="900"/>
      <c r="WYK69" s="1171"/>
      <c r="WYL69" s="910"/>
      <c r="WYM69" s="1191"/>
      <c r="WYN69" s="1189"/>
      <c r="WYO69" s="900"/>
      <c r="WYP69" s="318"/>
      <c r="WYQ69" s="900"/>
      <c r="WYR69" s="900"/>
      <c r="WYS69" s="900"/>
      <c r="WYT69" s="900"/>
      <c r="WYU69" s="1171"/>
      <c r="WYV69" s="910"/>
      <c r="WYW69" s="1191"/>
      <c r="WYX69" s="1189"/>
      <c r="WYY69" s="900"/>
      <c r="WYZ69" s="318"/>
      <c r="WZA69" s="900"/>
      <c r="WZB69" s="900"/>
      <c r="WZC69" s="900"/>
      <c r="WZD69" s="900"/>
      <c r="WZE69" s="1171"/>
      <c r="WZF69" s="910"/>
      <c r="WZG69" s="1191"/>
      <c r="WZH69" s="1189"/>
      <c r="WZI69" s="900"/>
      <c r="WZJ69" s="318"/>
      <c r="WZK69" s="900"/>
      <c r="WZL69" s="900"/>
      <c r="WZM69" s="900"/>
      <c r="WZN69" s="900"/>
      <c r="WZO69" s="1171"/>
      <c r="WZP69" s="910"/>
      <c r="WZQ69" s="1191"/>
      <c r="WZR69" s="1189"/>
      <c r="WZS69" s="900"/>
      <c r="WZT69" s="318"/>
      <c r="WZU69" s="900"/>
      <c r="WZV69" s="900"/>
      <c r="WZW69" s="900"/>
      <c r="WZX69" s="900"/>
      <c r="WZY69" s="1171"/>
      <c r="WZZ69" s="910"/>
      <c r="XAA69" s="1191"/>
      <c r="XAB69" s="1189"/>
      <c r="XAC69" s="900"/>
      <c r="XAD69" s="318"/>
      <c r="XAE69" s="900"/>
      <c r="XAF69" s="900"/>
      <c r="XAG69" s="900"/>
      <c r="XAH69" s="900"/>
      <c r="XAI69" s="1171"/>
      <c r="XAJ69" s="910"/>
      <c r="XAK69" s="1191"/>
      <c r="XAL69" s="1189"/>
      <c r="XAM69" s="900"/>
      <c r="XAN69" s="318"/>
      <c r="XAO69" s="900"/>
      <c r="XAP69" s="900"/>
      <c r="XAQ69" s="900"/>
      <c r="XAR69" s="900"/>
      <c r="XAS69" s="1171"/>
      <c r="XAT69" s="910"/>
      <c r="XAU69" s="1191"/>
      <c r="XAV69" s="1189"/>
      <c r="XAW69" s="900"/>
      <c r="XAX69" s="318"/>
      <c r="XAY69" s="900"/>
      <c r="XAZ69" s="900"/>
      <c r="XBA69" s="900"/>
      <c r="XBB69" s="900"/>
      <c r="XBC69" s="1171"/>
      <c r="XBD69" s="910"/>
      <c r="XBE69" s="1191"/>
      <c r="XBF69" s="1189"/>
      <c r="XBG69" s="900"/>
      <c r="XBH69" s="318"/>
      <c r="XBI69" s="900"/>
      <c r="XBJ69" s="900"/>
      <c r="XBK69" s="900"/>
      <c r="XBL69" s="900"/>
      <c r="XBM69" s="1171"/>
      <c r="XBN69" s="910"/>
      <c r="XBO69" s="1191"/>
      <c r="XBP69" s="1189"/>
      <c r="XBQ69" s="900"/>
      <c r="XBR69" s="318"/>
      <c r="XBS69" s="900"/>
      <c r="XBT69" s="900"/>
      <c r="XBU69" s="900"/>
      <c r="XBV69" s="900"/>
      <c r="XBW69" s="1171"/>
      <c r="XBX69" s="910"/>
      <c r="XBY69" s="1191"/>
      <c r="XBZ69" s="1189"/>
      <c r="XCA69" s="900"/>
      <c r="XCB69" s="318"/>
      <c r="XCC69" s="900"/>
      <c r="XCD69" s="900"/>
      <c r="XCE69" s="900"/>
      <c r="XCF69" s="900"/>
      <c r="XCG69" s="1171"/>
      <c r="XCH69" s="910"/>
      <c r="XCI69" s="1191"/>
      <c r="XCJ69" s="1189"/>
      <c r="XCK69" s="900"/>
      <c r="XCL69" s="318"/>
      <c r="XCM69" s="900"/>
      <c r="XCN69" s="900"/>
      <c r="XCO69" s="900"/>
      <c r="XCP69" s="900"/>
      <c r="XCQ69" s="1171"/>
      <c r="XCR69" s="910"/>
      <c r="XCS69" s="1191"/>
      <c r="XCT69" s="1189"/>
      <c r="XCU69" s="900"/>
      <c r="XCV69" s="318"/>
      <c r="XCW69" s="900"/>
      <c r="XCX69" s="900"/>
      <c r="XCY69" s="900"/>
      <c r="XCZ69" s="900"/>
      <c r="XDA69" s="1171"/>
      <c r="XDB69" s="910"/>
      <c r="XDC69" s="1191"/>
      <c r="XDD69" s="1189"/>
      <c r="XDE69" s="900"/>
      <c r="XDF69" s="318"/>
      <c r="XDG69" s="900"/>
      <c r="XDH69" s="900"/>
      <c r="XDI69" s="900"/>
      <c r="XDJ69" s="900"/>
      <c r="XDK69" s="1171"/>
      <c r="XDL69" s="910"/>
      <c r="XDM69" s="1191"/>
      <c r="XDN69" s="1189"/>
      <c r="XDO69" s="900"/>
      <c r="XDP69" s="318"/>
      <c r="XDQ69" s="900"/>
      <c r="XDR69" s="900"/>
      <c r="XDS69" s="900"/>
      <c r="XDT69" s="900"/>
      <c r="XDU69" s="1171"/>
      <c r="XDV69" s="910"/>
      <c r="XDW69" s="1191"/>
      <c r="XDX69" s="1189"/>
      <c r="XDY69" s="900"/>
      <c r="XDZ69" s="318"/>
      <c r="XEA69" s="900"/>
      <c r="XEB69" s="900"/>
      <c r="XEC69" s="900"/>
      <c r="XED69" s="900"/>
      <c r="XEE69" s="1171"/>
      <c r="XEF69" s="910"/>
      <c r="XEG69" s="1191"/>
      <c r="XEH69" s="1189"/>
      <c r="XEI69" s="900"/>
      <c r="XEJ69" s="318"/>
      <c r="XEK69" s="900"/>
      <c r="XEL69" s="900"/>
      <c r="XEM69" s="900"/>
      <c r="XEN69" s="900"/>
      <c r="XEO69" s="1171"/>
      <c r="XEP69" s="910"/>
      <c r="XEQ69" s="1191"/>
      <c r="XER69" s="1189"/>
      <c r="XES69" s="900"/>
      <c r="XET69" s="318"/>
      <c r="XEU69" s="900"/>
      <c r="XEV69" s="900"/>
      <c r="XEW69" s="900"/>
      <c r="XEX69" s="900"/>
      <c r="XEY69" s="1171"/>
      <c r="XEZ69" s="910"/>
      <c r="XFA69" s="1191"/>
      <c r="XFB69" s="1189"/>
      <c r="XFC69" s="900"/>
      <c r="XFD69" s="318"/>
    </row>
    <row r="70" spans="1:16384" ht="15" x14ac:dyDescent="0.2">
      <c r="A70" s="923" t="s">
        <v>1474</v>
      </c>
      <c r="B70" s="828" t="s">
        <v>576</v>
      </c>
      <c r="C70" s="894">
        <v>5</v>
      </c>
      <c r="D70" s="32"/>
      <c r="E70" s="842"/>
      <c r="F70" s="842"/>
      <c r="G70" s="842"/>
      <c r="H70" s="842"/>
      <c r="I70" s="1168"/>
      <c r="J70" s="99" t="s">
        <v>1718</v>
      </c>
    </row>
    <row r="71" spans="1:16384" ht="15" x14ac:dyDescent="0.2">
      <c r="A71" s="923" t="s">
        <v>1475</v>
      </c>
      <c r="B71" s="828" t="s">
        <v>577</v>
      </c>
      <c r="C71" s="894">
        <v>2</v>
      </c>
      <c r="D71" s="32"/>
      <c r="E71" s="842"/>
      <c r="F71" s="842"/>
      <c r="G71" s="842"/>
      <c r="H71" s="842"/>
      <c r="I71" s="1168"/>
      <c r="J71" s="99" t="s">
        <v>1718</v>
      </c>
    </row>
    <row r="72" spans="1:16384" s="1190" customFormat="1" ht="15" x14ac:dyDescent="0.2">
      <c r="A72" s="1209" t="s">
        <v>588</v>
      </c>
      <c r="B72" s="1202" t="s">
        <v>589</v>
      </c>
      <c r="C72" s="1198">
        <v>15</v>
      </c>
      <c r="D72" s="1197" t="str">
        <f>'3 Water'!C72</f>
        <v>0</v>
      </c>
      <c r="E72" s="1198"/>
      <c r="F72" s="1198"/>
      <c r="G72" s="1198"/>
      <c r="H72" s="1198"/>
      <c r="I72" s="1200"/>
      <c r="J72" s="1207" t="str">
        <f>'3 Water'!M72</f>
        <v>Irrigation system design drawing as installed and irrigation schedule.</v>
      </c>
      <c r="K72" s="1191"/>
      <c r="L72" s="1189"/>
      <c r="M72" s="900"/>
      <c r="N72" s="318"/>
      <c r="O72" s="900"/>
      <c r="P72" s="900"/>
      <c r="Q72" s="900"/>
      <c r="R72" s="900"/>
      <c r="S72" s="1171"/>
      <c r="T72" s="910"/>
      <c r="U72" s="1191"/>
      <c r="V72" s="1189"/>
      <c r="W72" s="900"/>
      <c r="X72" s="318"/>
      <c r="Y72" s="900"/>
      <c r="Z72" s="900"/>
      <c r="AA72" s="900"/>
      <c r="AB72" s="900"/>
      <c r="AC72" s="1171"/>
      <c r="AD72" s="910"/>
      <c r="AE72" s="1191"/>
      <c r="AF72" s="1189"/>
      <c r="AG72" s="900"/>
      <c r="AH72" s="318"/>
      <c r="AI72" s="900"/>
      <c r="AJ72" s="900"/>
      <c r="AK72" s="900"/>
      <c r="AL72" s="900"/>
      <c r="AM72" s="1171"/>
      <c r="AN72" s="910"/>
      <c r="AO72" s="1191"/>
      <c r="AP72" s="1189"/>
      <c r="AQ72" s="900"/>
      <c r="AR72" s="318"/>
      <c r="AS72" s="900"/>
      <c r="AT72" s="900"/>
      <c r="AU72" s="900"/>
      <c r="AV72" s="900"/>
      <c r="AW72" s="1171"/>
      <c r="AX72" s="910"/>
      <c r="AY72" s="1191"/>
      <c r="AZ72" s="1189"/>
      <c r="BA72" s="900"/>
      <c r="BB72" s="318"/>
      <c r="BC72" s="900"/>
      <c r="BD72" s="900"/>
      <c r="BE72" s="900"/>
      <c r="BF72" s="900"/>
      <c r="BG72" s="1171"/>
      <c r="BH72" s="910"/>
      <c r="BI72" s="1191"/>
      <c r="BJ72" s="1189"/>
      <c r="BK72" s="900"/>
      <c r="BL72" s="318"/>
      <c r="BM72" s="900"/>
      <c r="BN72" s="900"/>
      <c r="BO72" s="900"/>
      <c r="BP72" s="900"/>
      <c r="BQ72" s="1171"/>
      <c r="BR72" s="910"/>
      <c r="BS72" s="1191"/>
      <c r="BT72" s="1189"/>
      <c r="BU72" s="900"/>
      <c r="BV72" s="318"/>
      <c r="BW72" s="900"/>
      <c r="BX72" s="900"/>
      <c r="BY72" s="900"/>
      <c r="BZ72" s="900"/>
      <c r="CA72" s="1171"/>
      <c r="CB72" s="910"/>
      <c r="CC72" s="1191"/>
      <c r="CD72" s="1189"/>
      <c r="CE72" s="900"/>
      <c r="CF72" s="318"/>
      <c r="CG72" s="900"/>
      <c r="CH72" s="900"/>
      <c r="CI72" s="900"/>
      <c r="CJ72" s="900"/>
      <c r="CK72" s="1171"/>
      <c r="CL72" s="910"/>
      <c r="CM72" s="1191"/>
      <c r="CN72" s="1189"/>
      <c r="CO72" s="900"/>
      <c r="CP72" s="318"/>
      <c r="CQ72" s="900"/>
      <c r="CR72" s="900"/>
      <c r="CS72" s="900"/>
      <c r="CT72" s="900"/>
      <c r="CU72" s="1171"/>
      <c r="CV72" s="910"/>
      <c r="CW72" s="1191"/>
      <c r="CX72" s="1189"/>
      <c r="CY72" s="900"/>
      <c r="CZ72" s="318"/>
      <c r="DA72" s="900"/>
      <c r="DB72" s="900"/>
      <c r="DC72" s="900"/>
      <c r="DD72" s="900"/>
      <c r="DE72" s="1171"/>
      <c r="DF72" s="910"/>
      <c r="DG72" s="1191"/>
      <c r="DH72" s="1189"/>
      <c r="DI72" s="900"/>
      <c r="DJ72" s="318"/>
      <c r="DK72" s="900"/>
      <c r="DL72" s="900"/>
      <c r="DM72" s="900"/>
      <c r="DN72" s="900"/>
      <c r="DO72" s="1171"/>
      <c r="DP72" s="910"/>
      <c r="DQ72" s="1191"/>
      <c r="DR72" s="1189"/>
      <c r="DS72" s="900"/>
      <c r="DT72" s="318"/>
      <c r="DU72" s="900"/>
      <c r="DV72" s="900"/>
      <c r="DW72" s="900"/>
      <c r="DX72" s="900"/>
      <c r="DY72" s="1171"/>
      <c r="DZ72" s="910"/>
      <c r="EA72" s="1191"/>
      <c r="EB72" s="1189"/>
      <c r="EC72" s="900"/>
      <c r="ED72" s="318"/>
      <c r="EE72" s="900"/>
      <c r="EF72" s="900"/>
      <c r="EG72" s="900"/>
      <c r="EH72" s="900"/>
      <c r="EI72" s="1171"/>
      <c r="EJ72" s="910"/>
      <c r="EK72" s="1191"/>
      <c r="EL72" s="1189"/>
      <c r="EM72" s="900"/>
      <c r="EN72" s="318"/>
      <c r="EO72" s="900"/>
      <c r="EP72" s="900"/>
      <c r="EQ72" s="900"/>
      <c r="ER72" s="900"/>
      <c r="ES72" s="1171"/>
      <c r="ET72" s="910"/>
      <c r="EU72" s="1191"/>
      <c r="EV72" s="1189"/>
      <c r="EW72" s="900"/>
      <c r="EX72" s="318"/>
      <c r="EY72" s="900"/>
      <c r="EZ72" s="900"/>
      <c r="FA72" s="900"/>
      <c r="FB72" s="900"/>
      <c r="FC72" s="1171"/>
      <c r="FD72" s="910"/>
      <c r="FE72" s="1191"/>
      <c r="FF72" s="1189"/>
      <c r="FG72" s="900"/>
      <c r="FH72" s="318"/>
      <c r="FI72" s="900"/>
      <c r="FJ72" s="900"/>
      <c r="FK72" s="900"/>
      <c r="FL72" s="900"/>
      <c r="FM72" s="1171"/>
      <c r="FN72" s="910"/>
      <c r="FO72" s="1191"/>
      <c r="FP72" s="1189"/>
      <c r="FQ72" s="900"/>
      <c r="FR72" s="318"/>
      <c r="FS72" s="900"/>
      <c r="FT72" s="900"/>
      <c r="FU72" s="900"/>
      <c r="FV72" s="900"/>
      <c r="FW72" s="1171"/>
      <c r="FX72" s="910"/>
      <c r="FY72" s="1191"/>
      <c r="FZ72" s="1189"/>
      <c r="GA72" s="900"/>
      <c r="GB72" s="318"/>
      <c r="GC72" s="900"/>
      <c r="GD72" s="900"/>
      <c r="GE72" s="900"/>
      <c r="GF72" s="900"/>
      <c r="GG72" s="1171"/>
      <c r="GH72" s="910"/>
      <c r="GI72" s="1191"/>
      <c r="GJ72" s="1189"/>
      <c r="GK72" s="900"/>
      <c r="GL72" s="318"/>
      <c r="GM72" s="900"/>
      <c r="GN72" s="900"/>
      <c r="GO72" s="900"/>
      <c r="GP72" s="900"/>
      <c r="GQ72" s="1171"/>
      <c r="GR72" s="910"/>
      <c r="GS72" s="1191"/>
      <c r="GT72" s="1189"/>
      <c r="GU72" s="900"/>
      <c r="GV72" s="318"/>
      <c r="GW72" s="900"/>
      <c r="GX72" s="900"/>
      <c r="GY72" s="900"/>
      <c r="GZ72" s="900"/>
      <c r="HA72" s="1171"/>
      <c r="HB72" s="910"/>
      <c r="HC72" s="1191"/>
      <c r="HD72" s="1189"/>
      <c r="HE72" s="900"/>
      <c r="HF72" s="318"/>
      <c r="HG72" s="900"/>
      <c r="HH72" s="900"/>
      <c r="HI72" s="900"/>
      <c r="HJ72" s="900"/>
      <c r="HK72" s="1171"/>
      <c r="HL72" s="910"/>
      <c r="HM72" s="1191"/>
      <c r="HN72" s="1189"/>
      <c r="HO72" s="900"/>
      <c r="HP72" s="318"/>
      <c r="HQ72" s="900"/>
      <c r="HR72" s="900"/>
      <c r="HS72" s="900"/>
      <c r="HT72" s="900"/>
      <c r="HU72" s="1171"/>
      <c r="HV72" s="910"/>
      <c r="HW72" s="1191"/>
      <c r="HX72" s="1189"/>
      <c r="HY72" s="900"/>
      <c r="HZ72" s="318"/>
      <c r="IA72" s="900"/>
      <c r="IB72" s="900"/>
      <c r="IC72" s="900"/>
      <c r="ID72" s="900"/>
      <c r="IE72" s="1171"/>
      <c r="IF72" s="910"/>
      <c r="IG72" s="1191"/>
      <c r="IH72" s="1189"/>
      <c r="II72" s="900"/>
      <c r="IJ72" s="318"/>
      <c r="IK72" s="900"/>
      <c r="IL72" s="900"/>
      <c r="IM72" s="900"/>
      <c r="IN72" s="900"/>
      <c r="IO72" s="1171"/>
      <c r="IP72" s="910"/>
      <c r="IQ72" s="1191"/>
      <c r="IR72" s="1189"/>
      <c r="IS72" s="900"/>
      <c r="IT72" s="318"/>
      <c r="IU72" s="900"/>
      <c r="IV72" s="900"/>
      <c r="IW72" s="900"/>
      <c r="IX72" s="900"/>
      <c r="IY72" s="1171"/>
      <c r="IZ72" s="910"/>
      <c r="JA72" s="1191"/>
      <c r="JB72" s="1189"/>
      <c r="JC72" s="900"/>
      <c r="JD72" s="318"/>
      <c r="JE72" s="900"/>
      <c r="JF72" s="900"/>
      <c r="JG72" s="900"/>
      <c r="JH72" s="900"/>
      <c r="JI72" s="1171"/>
      <c r="JJ72" s="910"/>
      <c r="JK72" s="1191"/>
      <c r="JL72" s="1189"/>
      <c r="JM72" s="900"/>
      <c r="JN72" s="318"/>
      <c r="JO72" s="900"/>
      <c r="JP72" s="900"/>
      <c r="JQ72" s="900"/>
      <c r="JR72" s="900"/>
      <c r="JS72" s="1171"/>
      <c r="JT72" s="910"/>
      <c r="JU72" s="1191"/>
      <c r="JV72" s="1189"/>
      <c r="JW72" s="900"/>
      <c r="JX72" s="318"/>
      <c r="JY72" s="900"/>
      <c r="JZ72" s="900"/>
      <c r="KA72" s="900"/>
      <c r="KB72" s="900"/>
      <c r="KC72" s="1171"/>
      <c r="KD72" s="910"/>
      <c r="KE72" s="1191"/>
      <c r="KF72" s="1189"/>
      <c r="KG72" s="900"/>
      <c r="KH72" s="318"/>
      <c r="KI72" s="900"/>
      <c r="KJ72" s="900"/>
      <c r="KK72" s="900"/>
      <c r="KL72" s="900"/>
      <c r="KM72" s="1171"/>
      <c r="KN72" s="910"/>
      <c r="KO72" s="1191"/>
      <c r="KP72" s="1189"/>
      <c r="KQ72" s="900"/>
      <c r="KR72" s="318"/>
      <c r="KS72" s="900"/>
      <c r="KT72" s="900"/>
      <c r="KU72" s="900"/>
      <c r="KV72" s="900"/>
      <c r="KW72" s="1171"/>
      <c r="KX72" s="910"/>
      <c r="KY72" s="1191"/>
      <c r="KZ72" s="1189"/>
      <c r="LA72" s="900"/>
      <c r="LB72" s="318"/>
      <c r="LC72" s="900"/>
      <c r="LD72" s="900"/>
      <c r="LE72" s="900"/>
      <c r="LF72" s="900"/>
      <c r="LG72" s="1171"/>
      <c r="LH72" s="910"/>
      <c r="LI72" s="1191"/>
      <c r="LJ72" s="1189"/>
      <c r="LK72" s="900"/>
      <c r="LL72" s="318"/>
      <c r="LM72" s="900"/>
      <c r="LN72" s="900"/>
      <c r="LO72" s="900"/>
      <c r="LP72" s="900"/>
      <c r="LQ72" s="1171"/>
      <c r="LR72" s="910"/>
      <c r="LS72" s="1191"/>
      <c r="LT72" s="1189"/>
      <c r="LU72" s="900"/>
      <c r="LV72" s="318"/>
      <c r="LW72" s="900"/>
      <c r="LX72" s="900"/>
      <c r="LY72" s="900"/>
      <c r="LZ72" s="900"/>
      <c r="MA72" s="1171"/>
      <c r="MB72" s="910"/>
      <c r="MC72" s="1191"/>
      <c r="MD72" s="1189"/>
      <c r="ME72" s="900"/>
      <c r="MF72" s="318"/>
      <c r="MG72" s="900"/>
      <c r="MH72" s="900"/>
      <c r="MI72" s="900"/>
      <c r="MJ72" s="900"/>
      <c r="MK72" s="1171"/>
      <c r="ML72" s="910"/>
      <c r="MM72" s="1191"/>
      <c r="MN72" s="1189"/>
      <c r="MO72" s="900"/>
      <c r="MP72" s="318"/>
      <c r="MQ72" s="900"/>
      <c r="MR72" s="900"/>
      <c r="MS72" s="900"/>
      <c r="MT72" s="900"/>
      <c r="MU72" s="1171"/>
      <c r="MV72" s="910"/>
      <c r="MW72" s="1191"/>
      <c r="MX72" s="1189"/>
      <c r="MY72" s="900"/>
      <c r="MZ72" s="318"/>
      <c r="NA72" s="900"/>
      <c r="NB72" s="900"/>
      <c r="NC72" s="900"/>
      <c r="ND72" s="900"/>
      <c r="NE72" s="1171"/>
      <c r="NF72" s="910"/>
      <c r="NG72" s="1191"/>
      <c r="NH72" s="1189"/>
      <c r="NI72" s="900"/>
      <c r="NJ72" s="318"/>
      <c r="NK72" s="900"/>
      <c r="NL72" s="900"/>
      <c r="NM72" s="900"/>
      <c r="NN72" s="900"/>
      <c r="NO72" s="1171"/>
      <c r="NP72" s="910"/>
      <c r="NQ72" s="1191"/>
      <c r="NR72" s="1189"/>
      <c r="NS72" s="900"/>
      <c r="NT72" s="318"/>
      <c r="NU72" s="900"/>
      <c r="NV72" s="900"/>
      <c r="NW72" s="900"/>
      <c r="NX72" s="900"/>
      <c r="NY72" s="1171"/>
      <c r="NZ72" s="910"/>
      <c r="OA72" s="1191"/>
      <c r="OB72" s="1189"/>
      <c r="OC72" s="900"/>
      <c r="OD72" s="318"/>
      <c r="OE72" s="900"/>
      <c r="OF72" s="900"/>
      <c r="OG72" s="900"/>
      <c r="OH72" s="900"/>
      <c r="OI72" s="1171"/>
      <c r="OJ72" s="910"/>
      <c r="OK72" s="1191"/>
      <c r="OL72" s="1189"/>
      <c r="OM72" s="900"/>
      <c r="ON72" s="318"/>
      <c r="OO72" s="900"/>
      <c r="OP72" s="900"/>
      <c r="OQ72" s="900"/>
      <c r="OR72" s="900"/>
      <c r="OS72" s="1171"/>
      <c r="OT72" s="910"/>
      <c r="OU72" s="1191"/>
      <c r="OV72" s="1189"/>
      <c r="OW72" s="900"/>
      <c r="OX72" s="318"/>
      <c r="OY72" s="900"/>
      <c r="OZ72" s="900"/>
      <c r="PA72" s="900"/>
      <c r="PB72" s="900"/>
      <c r="PC72" s="1171"/>
      <c r="PD72" s="910"/>
      <c r="PE72" s="1191"/>
      <c r="PF72" s="1189"/>
      <c r="PG72" s="900"/>
      <c r="PH72" s="318"/>
      <c r="PI72" s="900"/>
      <c r="PJ72" s="900"/>
      <c r="PK72" s="900"/>
      <c r="PL72" s="900"/>
      <c r="PM72" s="1171"/>
      <c r="PN72" s="910"/>
      <c r="PO72" s="1191"/>
      <c r="PP72" s="1189"/>
      <c r="PQ72" s="900"/>
      <c r="PR72" s="318"/>
      <c r="PS72" s="900"/>
      <c r="PT72" s="900"/>
      <c r="PU72" s="900"/>
      <c r="PV72" s="900"/>
      <c r="PW72" s="1171"/>
      <c r="PX72" s="910"/>
      <c r="PY72" s="1191"/>
      <c r="PZ72" s="1189"/>
      <c r="QA72" s="900"/>
      <c r="QB72" s="318"/>
      <c r="QC72" s="900"/>
      <c r="QD72" s="900"/>
      <c r="QE72" s="900"/>
      <c r="QF72" s="900"/>
      <c r="QG72" s="1171"/>
      <c r="QH72" s="910"/>
      <c r="QI72" s="1191"/>
      <c r="QJ72" s="1189"/>
      <c r="QK72" s="900"/>
      <c r="QL72" s="318"/>
      <c r="QM72" s="900"/>
      <c r="QN72" s="900"/>
      <c r="QO72" s="900"/>
      <c r="QP72" s="900"/>
      <c r="QQ72" s="1171"/>
      <c r="QR72" s="910"/>
      <c r="QS72" s="1191"/>
      <c r="QT72" s="1189"/>
      <c r="QU72" s="900"/>
      <c r="QV72" s="318"/>
      <c r="QW72" s="900"/>
      <c r="QX72" s="900"/>
      <c r="QY72" s="900"/>
      <c r="QZ72" s="900"/>
      <c r="RA72" s="1171"/>
      <c r="RB72" s="910"/>
      <c r="RC72" s="1191"/>
      <c r="RD72" s="1189"/>
      <c r="RE72" s="900"/>
      <c r="RF72" s="318"/>
      <c r="RG72" s="900"/>
      <c r="RH72" s="900"/>
      <c r="RI72" s="900"/>
      <c r="RJ72" s="900"/>
      <c r="RK72" s="1171"/>
      <c r="RL72" s="910"/>
      <c r="RM72" s="1191"/>
      <c r="RN72" s="1189"/>
      <c r="RO72" s="900"/>
      <c r="RP72" s="318"/>
      <c r="RQ72" s="900"/>
      <c r="RR72" s="900"/>
      <c r="RS72" s="900"/>
      <c r="RT72" s="900"/>
      <c r="RU72" s="1171"/>
      <c r="RV72" s="910"/>
      <c r="RW72" s="1191"/>
      <c r="RX72" s="1189"/>
      <c r="RY72" s="900"/>
      <c r="RZ72" s="318"/>
      <c r="SA72" s="900"/>
      <c r="SB72" s="900"/>
      <c r="SC72" s="900"/>
      <c r="SD72" s="900"/>
      <c r="SE72" s="1171"/>
      <c r="SF72" s="910"/>
      <c r="SG72" s="1191"/>
      <c r="SH72" s="1189"/>
      <c r="SI72" s="900"/>
      <c r="SJ72" s="318"/>
      <c r="SK72" s="900"/>
      <c r="SL72" s="900"/>
      <c r="SM72" s="900"/>
      <c r="SN72" s="900"/>
      <c r="SO72" s="1171"/>
      <c r="SP72" s="910"/>
      <c r="SQ72" s="1191"/>
      <c r="SR72" s="1189"/>
      <c r="SS72" s="900"/>
      <c r="ST72" s="318"/>
      <c r="SU72" s="900"/>
      <c r="SV72" s="900"/>
      <c r="SW72" s="900"/>
      <c r="SX72" s="900"/>
      <c r="SY72" s="1171"/>
      <c r="SZ72" s="910"/>
      <c r="TA72" s="1191"/>
      <c r="TB72" s="1189"/>
      <c r="TC72" s="900"/>
      <c r="TD72" s="318"/>
      <c r="TE72" s="900"/>
      <c r="TF72" s="900"/>
      <c r="TG72" s="900"/>
      <c r="TH72" s="900"/>
      <c r="TI72" s="1171"/>
      <c r="TJ72" s="910"/>
      <c r="TK72" s="1191"/>
      <c r="TL72" s="1189"/>
      <c r="TM72" s="900"/>
      <c r="TN72" s="318"/>
      <c r="TO72" s="900"/>
      <c r="TP72" s="900"/>
      <c r="TQ72" s="900"/>
      <c r="TR72" s="900"/>
      <c r="TS72" s="1171"/>
      <c r="TT72" s="910"/>
      <c r="TU72" s="1191"/>
      <c r="TV72" s="1189"/>
      <c r="TW72" s="900"/>
      <c r="TX72" s="318"/>
      <c r="TY72" s="900"/>
      <c r="TZ72" s="900"/>
      <c r="UA72" s="900"/>
      <c r="UB72" s="900"/>
      <c r="UC72" s="1171"/>
      <c r="UD72" s="910"/>
      <c r="UE72" s="1191"/>
      <c r="UF72" s="1189"/>
      <c r="UG72" s="900"/>
      <c r="UH72" s="318"/>
      <c r="UI72" s="900"/>
      <c r="UJ72" s="900"/>
      <c r="UK72" s="900"/>
      <c r="UL72" s="900"/>
      <c r="UM72" s="1171"/>
      <c r="UN72" s="910"/>
      <c r="UO72" s="1191"/>
      <c r="UP72" s="1189"/>
      <c r="UQ72" s="900"/>
      <c r="UR72" s="318"/>
      <c r="US72" s="900"/>
      <c r="UT72" s="900"/>
      <c r="UU72" s="900"/>
      <c r="UV72" s="900"/>
      <c r="UW72" s="1171"/>
      <c r="UX72" s="910"/>
      <c r="UY72" s="1191"/>
      <c r="UZ72" s="1189"/>
      <c r="VA72" s="900"/>
      <c r="VB72" s="318"/>
      <c r="VC72" s="900"/>
      <c r="VD72" s="900"/>
      <c r="VE72" s="900"/>
      <c r="VF72" s="900"/>
      <c r="VG72" s="1171"/>
      <c r="VH72" s="910"/>
      <c r="VI72" s="1191"/>
      <c r="VJ72" s="1189"/>
      <c r="VK72" s="900"/>
      <c r="VL72" s="318"/>
      <c r="VM72" s="900"/>
      <c r="VN72" s="900"/>
      <c r="VO72" s="900"/>
      <c r="VP72" s="900"/>
      <c r="VQ72" s="1171"/>
      <c r="VR72" s="910"/>
      <c r="VS72" s="1191"/>
      <c r="VT72" s="1189"/>
      <c r="VU72" s="900"/>
      <c r="VV72" s="318"/>
      <c r="VW72" s="900"/>
      <c r="VX72" s="900"/>
      <c r="VY72" s="900"/>
      <c r="VZ72" s="900"/>
      <c r="WA72" s="1171"/>
      <c r="WB72" s="910"/>
      <c r="WC72" s="1191"/>
      <c r="WD72" s="1189"/>
      <c r="WE72" s="900"/>
      <c r="WF72" s="318"/>
      <c r="WG72" s="900"/>
      <c r="WH72" s="900"/>
      <c r="WI72" s="900"/>
      <c r="WJ72" s="900"/>
      <c r="WK72" s="1171"/>
      <c r="WL72" s="910"/>
      <c r="WM72" s="1191"/>
      <c r="WN72" s="1189"/>
      <c r="WO72" s="900"/>
      <c r="WP72" s="318"/>
      <c r="WQ72" s="900"/>
      <c r="WR72" s="900"/>
      <c r="WS72" s="900"/>
      <c r="WT72" s="900"/>
      <c r="WU72" s="1171"/>
      <c r="WV72" s="910"/>
      <c r="WW72" s="1191"/>
      <c r="WX72" s="1189"/>
      <c r="WY72" s="900"/>
      <c r="WZ72" s="318"/>
      <c r="XA72" s="900"/>
      <c r="XB72" s="900"/>
      <c r="XC72" s="900"/>
      <c r="XD72" s="900"/>
      <c r="XE72" s="1171"/>
      <c r="XF72" s="910"/>
      <c r="XG72" s="1191"/>
      <c r="XH72" s="1189"/>
      <c r="XI72" s="900"/>
      <c r="XJ72" s="318"/>
      <c r="XK72" s="900"/>
      <c r="XL72" s="900"/>
      <c r="XM72" s="900"/>
      <c r="XN72" s="900"/>
      <c r="XO72" s="1171"/>
      <c r="XP72" s="910"/>
      <c r="XQ72" s="1191"/>
      <c r="XR72" s="1189"/>
      <c r="XS72" s="900"/>
      <c r="XT72" s="318"/>
      <c r="XU72" s="900"/>
      <c r="XV72" s="900"/>
      <c r="XW72" s="900"/>
      <c r="XX72" s="900"/>
      <c r="XY72" s="1171"/>
      <c r="XZ72" s="910"/>
      <c r="YA72" s="1191"/>
      <c r="YB72" s="1189"/>
      <c r="YC72" s="900"/>
      <c r="YD72" s="318"/>
      <c r="YE72" s="900"/>
      <c r="YF72" s="900"/>
      <c r="YG72" s="900"/>
      <c r="YH72" s="900"/>
      <c r="YI72" s="1171"/>
      <c r="YJ72" s="910"/>
      <c r="YK72" s="1191"/>
      <c r="YL72" s="1189"/>
      <c r="YM72" s="900"/>
      <c r="YN72" s="318"/>
      <c r="YO72" s="900"/>
      <c r="YP72" s="900"/>
      <c r="YQ72" s="900"/>
      <c r="YR72" s="900"/>
      <c r="YS72" s="1171"/>
      <c r="YT72" s="910"/>
      <c r="YU72" s="1191"/>
      <c r="YV72" s="1189"/>
      <c r="YW72" s="900"/>
      <c r="YX72" s="318"/>
      <c r="YY72" s="900"/>
      <c r="YZ72" s="900"/>
      <c r="ZA72" s="900"/>
      <c r="ZB72" s="900"/>
      <c r="ZC72" s="1171"/>
      <c r="ZD72" s="910"/>
      <c r="ZE72" s="1191"/>
      <c r="ZF72" s="1189"/>
      <c r="ZG72" s="900"/>
      <c r="ZH72" s="318"/>
      <c r="ZI72" s="900"/>
      <c r="ZJ72" s="900"/>
      <c r="ZK72" s="900"/>
      <c r="ZL72" s="900"/>
      <c r="ZM72" s="1171"/>
      <c r="ZN72" s="910"/>
      <c r="ZO72" s="1191"/>
      <c r="ZP72" s="1189"/>
      <c r="ZQ72" s="900"/>
      <c r="ZR72" s="318"/>
      <c r="ZS72" s="900"/>
      <c r="ZT72" s="900"/>
      <c r="ZU72" s="900"/>
      <c r="ZV72" s="900"/>
      <c r="ZW72" s="1171"/>
      <c r="ZX72" s="910"/>
      <c r="ZY72" s="1191"/>
      <c r="ZZ72" s="1189"/>
      <c r="AAA72" s="900"/>
      <c r="AAB72" s="318"/>
      <c r="AAC72" s="900"/>
      <c r="AAD72" s="900"/>
      <c r="AAE72" s="900"/>
      <c r="AAF72" s="900"/>
      <c r="AAG72" s="1171"/>
      <c r="AAH72" s="910"/>
      <c r="AAI72" s="1191"/>
      <c r="AAJ72" s="1189"/>
      <c r="AAK72" s="900"/>
      <c r="AAL72" s="318"/>
      <c r="AAM72" s="900"/>
      <c r="AAN72" s="900"/>
      <c r="AAO72" s="900"/>
      <c r="AAP72" s="900"/>
      <c r="AAQ72" s="1171"/>
      <c r="AAR72" s="910"/>
      <c r="AAS72" s="1191"/>
      <c r="AAT72" s="1189"/>
      <c r="AAU72" s="900"/>
      <c r="AAV72" s="318"/>
      <c r="AAW72" s="900"/>
      <c r="AAX72" s="900"/>
      <c r="AAY72" s="900"/>
      <c r="AAZ72" s="900"/>
      <c r="ABA72" s="1171"/>
      <c r="ABB72" s="910"/>
      <c r="ABC72" s="1191"/>
      <c r="ABD72" s="1189"/>
      <c r="ABE72" s="900"/>
      <c r="ABF72" s="318"/>
      <c r="ABG72" s="900"/>
      <c r="ABH72" s="900"/>
      <c r="ABI72" s="900"/>
      <c r="ABJ72" s="900"/>
      <c r="ABK72" s="1171"/>
      <c r="ABL72" s="910"/>
      <c r="ABM72" s="1191"/>
      <c r="ABN72" s="1189"/>
      <c r="ABO72" s="900"/>
      <c r="ABP72" s="318"/>
      <c r="ABQ72" s="900"/>
      <c r="ABR72" s="900"/>
      <c r="ABS72" s="900"/>
      <c r="ABT72" s="900"/>
      <c r="ABU72" s="1171"/>
      <c r="ABV72" s="910"/>
      <c r="ABW72" s="1191"/>
      <c r="ABX72" s="1189"/>
      <c r="ABY72" s="900"/>
      <c r="ABZ72" s="318"/>
      <c r="ACA72" s="900"/>
      <c r="ACB72" s="900"/>
      <c r="ACC72" s="900"/>
      <c r="ACD72" s="900"/>
      <c r="ACE72" s="1171"/>
      <c r="ACF72" s="910"/>
      <c r="ACG72" s="1191"/>
      <c r="ACH72" s="1189"/>
      <c r="ACI72" s="900"/>
      <c r="ACJ72" s="318"/>
      <c r="ACK72" s="900"/>
      <c r="ACL72" s="900"/>
      <c r="ACM72" s="900"/>
      <c r="ACN72" s="900"/>
      <c r="ACO72" s="1171"/>
      <c r="ACP72" s="910"/>
      <c r="ACQ72" s="1191"/>
      <c r="ACR72" s="1189"/>
      <c r="ACS72" s="900"/>
      <c r="ACT72" s="318"/>
      <c r="ACU72" s="900"/>
      <c r="ACV72" s="900"/>
      <c r="ACW72" s="900"/>
      <c r="ACX72" s="900"/>
      <c r="ACY72" s="1171"/>
      <c r="ACZ72" s="910"/>
      <c r="ADA72" s="1191"/>
      <c r="ADB72" s="1189"/>
      <c r="ADC72" s="900"/>
      <c r="ADD72" s="318"/>
      <c r="ADE72" s="900"/>
      <c r="ADF72" s="900"/>
      <c r="ADG72" s="900"/>
      <c r="ADH72" s="900"/>
      <c r="ADI72" s="1171"/>
      <c r="ADJ72" s="910"/>
      <c r="ADK72" s="1191"/>
      <c r="ADL72" s="1189"/>
      <c r="ADM72" s="900"/>
      <c r="ADN72" s="318"/>
      <c r="ADO72" s="900"/>
      <c r="ADP72" s="900"/>
      <c r="ADQ72" s="900"/>
      <c r="ADR72" s="900"/>
      <c r="ADS72" s="1171"/>
      <c r="ADT72" s="910"/>
      <c r="ADU72" s="1191"/>
      <c r="ADV72" s="1189"/>
      <c r="ADW72" s="900"/>
      <c r="ADX72" s="318"/>
      <c r="ADY72" s="900"/>
      <c r="ADZ72" s="900"/>
      <c r="AEA72" s="900"/>
      <c r="AEB72" s="900"/>
      <c r="AEC72" s="1171"/>
      <c r="AED72" s="910"/>
      <c r="AEE72" s="1191"/>
      <c r="AEF72" s="1189"/>
      <c r="AEG72" s="900"/>
      <c r="AEH72" s="318"/>
      <c r="AEI72" s="900"/>
      <c r="AEJ72" s="900"/>
      <c r="AEK72" s="900"/>
      <c r="AEL72" s="900"/>
      <c r="AEM72" s="1171"/>
      <c r="AEN72" s="910"/>
      <c r="AEO72" s="1191"/>
      <c r="AEP72" s="1189"/>
      <c r="AEQ72" s="900"/>
      <c r="AER72" s="318"/>
      <c r="AES72" s="900"/>
      <c r="AET72" s="900"/>
      <c r="AEU72" s="900"/>
      <c r="AEV72" s="900"/>
      <c r="AEW72" s="1171"/>
      <c r="AEX72" s="910"/>
      <c r="AEY72" s="1191"/>
      <c r="AEZ72" s="1189"/>
      <c r="AFA72" s="900"/>
      <c r="AFB72" s="318"/>
      <c r="AFC72" s="900"/>
      <c r="AFD72" s="900"/>
      <c r="AFE72" s="900"/>
      <c r="AFF72" s="900"/>
      <c r="AFG72" s="1171"/>
      <c r="AFH72" s="910"/>
      <c r="AFI72" s="1191"/>
      <c r="AFJ72" s="1189"/>
      <c r="AFK72" s="900"/>
      <c r="AFL72" s="318"/>
      <c r="AFM72" s="900"/>
      <c r="AFN72" s="900"/>
      <c r="AFO72" s="900"/>
      <c r="AFP72" s="900"/>
      <c r="AFQ72" s="1171"/>
      <c r="AFR72" s="910"/>
      <c r="AFS72" s="1191"/>
      <c r="AFT72" s="1189"/>
      <c r="AFU72" s="900"/>
      <c r="AFV72" s="318"/>
      <c r="AFW72" s="900"/>
      <c r="AFX72" s="900"/>
      <c r="AFY72" s="900"/>
      <c r="AFZ72" s="900"/>
      <c r="AGA72" s="1171"/>
      <c r="AGB72" s="910"/>
      <c r="AGC72" s="1191"/>
      <c r="AGD72" s="1189"/>
      <c r="AGE72" s="900"/>
      <c r="AGF72" s="318"/>
      <c r="AGG72" s="900"/>
      <c r="AGH72" s="900"/>
      <c r="AGI72" s="900"/>
      <c r="AGJ72" s="900"/>
      <c r="AGK72" s="1171"/>
      <c r="AGL72" s="910"/>
      <c r="AGM72" s="1191"/>
      <c r="AGN72" s="1189"/>
      <c r="AGO72" s="900"/>
      <c r="AGP72" s="318"/>
      <c r="AGQ72" s="900"/>
      <c r="AGR72" s="900"/>
      <c r="AGS72" s="900"/>
      <c r="AGT72" s="900"/>
      <c r="AGU72" s="1171"/>
      <c r="AGV72" s="910"/>
      <c r="AGW72" s="1191"/>
      <c r="AGX72" s="1189"/>
      <c r="AGY72" s="900"/>
      <c r="AGZ72" s="318"/>
      <c r="AHA72" s="900"/>
      <c r="AHB72" s="900"/>
      <c r="AHC72" s="900"/>
      <c r="AHD72" s="900"/>
      <c r="AHE72" s="1171"/>
      <c r="AHF72" s="910"/>
      <c r="AHG72" s="1191"/>
      <c r="AHH72" s="1189"/>
      <c r="AHI72" s="900"/>
      <c r="AHJ72" s="318"/>
      <c r="AHK72" s="900"/>
      <c r="AHL72" s="900"/>
      <c r="AHM72" s="900"/>
      <c r="AHN72" s="900"/>
      <c r="AHO72" s="1171"/>
      <c r="AHP72" s="910"/>
      <c r="AHQ72" s="1191"/>
      <c r="AHR72" s="1189"/>
      <c r="AHS72" s="900"/>
      <c r="AHT72" s="318"/>
      <c r="AHU72" s="900"/>
      <c r="AHV72" s="900"/>
      <c r="AHW72" s="900"/>
      <c r="AHX72" s="900"/>
      <c r="AHY72" s="1171"/>
      <c r="AHZ72" s="910"/>
      <c r="AIA72" s="1191"/>
      <c r="AIB72" s="1189"/>
      <c r="AIC72" s="900"/>
      <c r="AID72" s="318"/>
      <c r="AIE72" s="900"/>
      <c r="AIF72" s="900"/>
      <c r="AIG72" s="900"/>
      <c r="AIH72" s="900"/>
      <c r="AII72" s="1171"/>
      <c r="AIJ72" s="910"/>
      <c r="AIK72" s="1191"/>
      <c r="AIL72" s="1189"/>
      <c r="AIM72" s="900"/>
      <c r="AIN72" s="318"/>
      <c r="AIO72" s="900"/>
      <c r="AIP72" s="900"/>
      <c r="AIQ72" s="900"/>
      <c r="AIR72" s="900"/>
      <c r="AIS72" s="1171"/>
      <c r="AIT72" s="910"/>
      <c r="AIU72" s="1191"/>
      <c r="AIV72" s="1189"/>
      <c r="AIW72" s="900"/>
      <c r="AIX72" s="318"/>
      <c r="AIY72" s="900"/>
      <c r="AIZ72" s="900"/>
      <c r="AJA72" s="900"/>
      <c r="AJB72" s="900"/>
      <c r="AJC72" s="1171"/>
      <c r="AJD72" s="910"/>
      <c r="AJE72" s="1191"/>
      <c r="AJF72" s="1189"/>
      <c r="AJG72" s="900"/>
      <c r="AJH72" s="318"/>
      <c r="AJI72" s="900"/>
      <c r="AJJ72" s="900"/>
      <c r="AJK72" s="900"/>
      <c r="AJL72" s="900"/>
      <c r="AJM72" s="1171"/>
      <c r="AJN72" s="910"/>
      <c r="AJO72" s="1191"/>
      <c r="AJP72" s="1189"/>
      <c r="AJQ72" s="900"/>
      <c r="AJR72" s="318"/>
      <c r="AJS72" s="900"/>
      <c r="AJT72" s="900"/>
      <c r="AJU72" s="900"/>
      <c r="AJV72" s="900"/>
      <c r="AJW72" s="1171"/>
      <c r="AJX72" s="910"/>
      <c r="AJY72" s="1191"/>
      <c r="AJZ72" s="1189"/>
      <c r="AKA72" s="900"/>
      <c r="AKB72" s="318"/>
      <c r="AKC72" s="900"/>
      <c r="AKD72" s="900"/>
      <c r="AKE72" s="900"/>
      <c r="AKF72" s="900"/>
      <c r="AKG72" s="1171"/>
      <c r="AKH72" s="910"/>
      <c r="AKI72" s="1191"/>
      <c r="AKJ72" s="1189"/>
      <c r="AKK72" s="900"/>
      <c r="AKL72" s="318"/>
      <c r="AKM72" s="900"/>
      <c r="AKN72" s="900"/>
      <c r="AKO72" s="900"/>
      <c r="AKP72" s="900"/>
      <c r="AKQ72" s="1171"/>
      <c r="AKR72" s="910"/>
      <c r="AKS72" s="1191"/>
      <c r="AKT72" s="1189"/>
      <c r="AKU72" s="900"/>
      <c r="AKV72" s="318"/>
      <c r="AKW72" s="900"/>
      <c r="AKX72" s="900"/>
      <c r="AKY72" s="900"/>
      <c r="AKZ72" s="900"/>
      <c r="ALA72" s="1171"/>
      <c r="ALB72" s="910"/>
      <c r="ALC72" s="1191"/>
      <c r="ALD72" s="1189"/>
      <c r="ALE72" s="900"/>
      <c r="ALF72" s="318"/>
      <c r="ALG72" s="900"/>
      <c r="ALH72" s="900"/>
      <c r="ALI72" s="900"/>
      <c r="ALJ72" s="900"/>
      <c r="ALK72" s="1171"/>
      <c r="ALL72" s="910"/>
      <c r="ALM72" s="1191"/>
      <c r="ALN72" s="1189"/>
      <c r="ALO72" s="900"/>
      <c r="ALP72" s="318"/>
      <c r="ALQ72" s="900"/>
      <c r="ALR72" s="900"/>
      <c r="ALS72" s="900"/>
      <c r="ALT72" s="900"/>
      <c r="ALU72" s="1171"/>
      <c r="ALV72" s="910"/>
      <c r="ALW72" s="1191"/>
      <c r="ALX72" s="1189"/>
      <c r="ALY72" s="900"/>
      <c r="ALZ72" s="318"/>
      <c r="AMA72" s="900"/>
      <c r="AMB72" s="900"/>
      <c r="AMC72" s="900"/>
      <c r="AMD72" s="900"/>
      <c r="AME72" s="1171"/>
      <c r="AMF72" s="910"/>
      <c r="AMG72" s="1191"/>
      <c r="AMH72" s="1189"/>
      <c r="AMI72" s="900"/>
      <c r="AMJ72" s="318"/>
      <c r="AMK72" s="900"/>
      <c r="AML72" s="900"/>
      <c r="AMM72" s="900"/>
      <c r="AMN72" s="900"/>
      <c r="AMO72" s="1171"/>
      <c r="AMP72" s="910"/>
      <c r="AMQ72" s="1191"/>
      <c r="AMR72" s="1189"/>
      <c r="AMS72" s="900"/>
      <c r="AMT72" s="318"/>
      <c r="AMU72" s="900"/>
      <c r="AMV72" s="900"/>
      <c r="AMW72" s="900"/>
      <c r="AMX72" s="900"/>
      <c r="AMY72" s="1171"/>
      <c r="AMZ72" s="910"/>
      <c r="ANA72" s="1191"/>
      <c r="ANB72" s="1189"/>
      <c r="ANC72" s="900"/>
      <c r="AND72" s="318"/>
      <c r="ANE72" s="900"/>
      <c r="ANF72" s="900"/>
      <c r="ANG72" s="900"/>
      <c r="ANH72" s="900"/>
      <c r="ANI72" s="1171"/>
      <c r="ANJ72" s="910"/>
      <c r="ANK72" s="1191"/>
      <c r="ANL72" s="1189"/>
      <c r="ANM72" s="900"/>
      <c r="ANN72" s="318"/>
      <c r="ANO72" s="900"/>
      <c r="ANP72" s="900"/>
      <c r="ANQ72" s="900"/>
      <c r="ANR72" s="900"/>
      <c r="ANS72" s="1171"/>
      <c r="ANT72" s="910"/>
      <c r="ANU72" s="1191"/>
      <c r="ANV72" s="1189"/>
      <c r="ANW72" s="900"/>
      <c r="ANX72" s="318"/>
      <c r="ANY72" s="900"/>
      <c r="ANZ72" s="900"/>
      <c r="AOA72" s="900"/>
      <c r="AOB72" s="900"/>
      <c r="AOC72" s="1171"/>
      <c r="AOD72" s="910"/>
      <c r="AOE72" s="1191"/>
      <c r="AOF72" s="1189"/>
      <c r="AOG72" s="900"/>
      <c r="AOH72" s="318"/>
      <c r="AOI72" s="900"/>
      <c r="AOJ72" s="900"/>
      <c r="AOK72" s="900"/>
      <c r="AOL72" s="900"/>
      <c r="AOM72" s="1171"/>
      <c r="AON72" s="910"/>
      <c r="AOO72" s="1191"/>
      <c r="AOP72" s="1189"/>
      <c r="AOQ72" s="900"/>
      <c r="AOR72" s="318"/>
      <c r="AOS72" s="900"/>
      <c r="AOT72" s="900"/>
      <c r="AOU72" s="900"/>
      <c r="AOV72" s="900"/>
      <c r="AOW72" s="1171"/>
      <c r="AOX72" s="910"/>
      <c r="AOY72" s="1191"/>
      <c r="AOZ72" s="1189"/>
      <c r="APA72" s="900"/>
      <c r="APB72" s="318"/>
      <c r="APC72" s="900"/>
      <c r="APD72" s="900"/>
      <c r="APE72" s="900"/>
      <c r="APF72" s="900"/>
      <c r="APG72" s="1171"/>
      <c r="APH72" s="910"/>
      <c r="API72" s="1191"/>
      <c r="APJ72" s="1189"/>
      <c r="APK72" s="900"/>
      <c r="APL72" s="318"/>
      <c r="APM72" s="900"/>
      <c r="APN72" s="900"/>
      <c r="APO72" s="900"/>
      <c r="APP72" s="900"/>
      <c r="APQ72" s="1171"/>
      <c r="APR72" s="910"/>
      <c r="APS72" s="1191"/>
      <c r="APT72" s="1189"/>
      <c r="APU72" s="900"/>
      <c r="APV72" s="318"/>
      <c r="APW72" s="900"/>
      <c r="APX72" s="900"/>
      <c r="APY72" s="900"/>
      <c r="APZ72" s="900"/>
      <c r="AQA72" s="1171"/>
      <c r="AQB72" s="910"/>
      <c r="AQC72" s="1191"/>
      <c r="AQD72" s="1189"/>
      <c r="AQE72" s="900"/>
      <c r="AQF72" s="318"/>
      <c r="AQG72" s="900"/>
      <c r="AQH72" s="900"/>
      <c r="AQI72" s="900"/>
      <c r="AQJ72" s="900"/>
      <c r="AQK72" s="1171"/>
      <c r="AQL72" s="910"/>
      <c r="AQM72" s="1191"/>
      <c r="AQN72" s="1189"/>
      <c r="AQO72" s="900"/>
      <c r="AQP72" s="318"/>
      <c r="AQQ72" s="900"/>
      <c r="AQR72" s="900"/>
      <c r="AQS72" s="900"/>
      <c r="AQT72" s="900"/>
      <c r="AQU72" s="1171"/>
      <c r="AQV72" s="910"/>
      <c r="AQW72" s="1191"/>
      <c r="AQX72" s="1189"/>
      <c r="AQY72" s="900"/>
      <c r="AQZ72" s="318"/>
      <c r="ARA72" s="900"/>
      <c r="ARB72" s="900"/>
      <c r="ARC72" s="900"/>
      <c r="ARD72" s="900"/>
      <c r="ARE72" s="1171"/>
      <c r="ARF72" s="910"/>
      <c r="ARG72" s="1191"/>
      <c r="ARH72" s="1189"/>
      <c r="ARI72" s="900"/>
      <c r="ARJ72" s="318"/>
      <c r="ARK72" s="900"/>
      <c r="ARL72" s="900"/>
      <c r="ARM72" s="900"/>
      <c r="ARN72" s="900"/>
      <c r="ARO72" s="1171"/>
      <c r="ARP72" s="910"/>
      <c r="ARQ72" s="1191"/>
      <c r="ARR72" s="1189"/>
      <c r="ARS72" s="900"/>
      <c r="ART72" s="318"/>
      <c r="ARU72" s="900"/>
      <c r="ARV72" s="900"/>
      <c r="ARW72" s="900"/>
      <c r="ARX72" s="900"/>
      <c r="ARY72" s="1171"/>
      <c r="ARZ72" s="910"/>
      <c r="ASA72" s="1191"/>
      <c r="ASB72" s="1189"/>
      <c r="ASC72" s="900"/>
      <c r="ASD72" s="318"/>
      <c r="ASE72" s="900"/>
      <c r="ASF72" s="900"/>
      <c r="ASG72" s="900"/>
      <c r="ASH72" s="900"/>
      <c r="ASI72" s="1171"/>
      <c r="ASJ72" s="910"/>
      <c r="ASK72" s="1191"/>
      <c r="ASL72" s="1189"/>
      <c r="ASM72" s="900"/>
      <c r="ASN72" s="318"/>
      <c r="ASO72" s="900"/>
      <c r="ASP72" s="900"/>
      <c r="ASQ72" s="900"/>
      <c r="ASR72" s="900"/>
      <c r="ASS72" s="1171"/>
      <c r="AST72" s="910"/>
      <c r="ASU72" s="1191"/>
      <c r="ASV72" s="1189"/>
      <c r="ASW72" s="900"/>
      <c r="ASX72" s="318"/>
      <c r="ASY72" s="900"/>
      <c r="ASZ72" s="900"/>
      <c r="ATA72" s="900"/>
      <c r="ATB72" s="900"/>
      <c r="ATC72" s="1171"/>
      <c r="ATD72" s="910"/>
      <c r="ATE72" s="1191"/>
      <c r="ATF72" s="1189"/>
      <c r="ATG72" s="900"/>
      <c r="ATH72" s="318"/>
      <c r="ATI72" s="900"/>
      <c r="ATJ72" s="900"/>
      <c r="ATK72" s="900"/>
      <c r="ATL72" s="900"/>
      <c r="ATM72" s="1171"/>
      <c r="ATN72" s="910"/>
      <c r="ATO72" s="1191"/>
      <c r="ATP72" s="1189"/>
      <c r="ATQ72" s="900"/>
      <c r="ATR72" s="318"/>
      <c r="ATS72" s="900"/>
      <c r="ATT72" s="900"/>
      <c r="ATU72" s="900"/>
      <c r="ATV72" s="900"/>
      <c r="ATW72" s="1171"/>
      <c r="ATX72" s="910"/>
      <c r="ATY72" s="1191"/>
      <c r="ATZ72" s="1189"/>
      <c r="AUA72" s="900"/>
      <c r="AUB72" s="318"/>
      <c r="AUC72" s="900"/>
      <c r="AUD72" s="900"/>
      <c r="AUE72" s="900"/>
      <c r="AUF72" s="900"/>
      <c r="AUG72" s="1171"/>
      <c r="AUH72" s="910"/>
      <c r="AUI72" s="1191"/>
      <c r="AUJ72" s="1189"/>
      <c r="AUK72" s="900"/>
      <c r="AUL72" s="318"/>
      <c r="AUM72" s="900"/>
      <c r="AUN72" s="900"/>
      <c r="AUO72" s="900"/>
      <c r="AUP72" s="900"/>
      <c r="AUQ72" s="1171"/>
      <c r="AUR72" s="910"/>
      <c r="AUS72" s="1191"/>
      <c r="AUT72" s="1189"/>
      <c r="AUU72" s="900"/>
      <c r="AUV72" s="318"/>
      <c r="AUW72" s="900"/>
      <c r="AUX72" s="900"/>
      <c r="AUY72" s="900"/>
      <c r="AUZ72" s="900"/>
      <c r="AVA72" s="1171"/>
      <c r="AVB72" s="910"/>
      <c r="AVC72" s="1191"/>
      <c r="AVD72" s="1189"/>
      <c r="AVE72" s="900"/>
      <c r="AVF72" s="318"/>
      <c r="AVG72" s="900"/>
      <c r="AVH72" s="900"/>
      <c r="AVI72" s="900"/>
      <c r="AVJ72" s="900"/>
      <c r="AVK72" s="1171"/>
      <c r="AVL72" s="910"/>
      <c r="AVM72" s="1191"/>
      <c r="AVN72" s="1189"/>
      <c r="AVO72" s="900"/>
      <c r="AVP72" s="318"/>
      <c r="AVQ72" s="900"/>
      <c r="AVR72" s="900"/>
      <c r="AVS72" s="900"/>
      <c r="AVT72" s="900"/>
      <c r="AVU72" s="1171"/>
      <c r="AVV72" s="910"/>
      <c r="AVW72" s="1191"/>
      <c r="AVX72" s="1189"/>
      <c r="AVY72" s="900"/>
      <c r="AVZ72" s="318"/>
      <c r="AWA72" s="900"/>
      <c r="AWB72" s="900"/>
      <c r="AWC72" s="900"/>
      <c r="AWD72" s="900"/>
      <c r="AWE72" s="1171"/>
      <c r="AWF72" s="910"/>
      <c r="AWG72" s="1191"/>
      <c r="AWH72" s="1189"/>
      <c r="AWI72" s="900"/>
      <c r="AWJ72" s="318"/>
      <c r="AWK72" s="900"/>
      <c r="AWL72" s="900"/>
      <c r="AWM72" s="900"/>
      <c r="AWN72" s="900"/>
      <c r="AWO72" s="1171"/>
      <c r="AWP72" s="910"/>
      <c r="AWQ72" s="1191"/>
      <c r="AWR72" s="1189"/>
      <c r="AWS72" s="900"/>
      <c r="AWT72" s="318"/>
      <c r="AWU72" s="900"/>
      <c r="AWV72" s="900"/>
      <c r="AWW72" s="900"/>
      <c r="AWX72" s="900"/>
      <c r="AWY72" s="1171"/>
      <c r="AWZ72" s="910"/>
      <c r="AXA72" s="1191"/>
      <c r="AXB72" s="1189"/>
      <c r="AXC72" s="900"/>
      <c r="AXD72" s="318"/>
      <c r="AXE72" s="900"/>
      <c r="AXF72" s="900"/>
      <c r="AXG72" s="900"/>
      <c r="AXH72" s="900"/>
      <c r="AXI72" s="1171"/>
      <c r="AXJ72" s="910"/>
      <c r="AXK72" s="1191"/>
      <c r="AXL72" s="1189"/>
      <c r="AXM72" s="900"/>
      <c r="AXN72" s="318"/>
      <c r="AXO72" s="900"/>
      <c r="AXP72" s="900"/>
      <c r="AXQ72" s="900"/>
      <c r="AXR72" s="900"/>
      <c r="AXS72" s="1171"/>
      <c r="AXT72" s="910"/>
      <c r="AXU72" s="1191"/>
      <c r="AXV72" s="1189"/>
      <c r="AXW72" s="900"/>
      <c r="AXX72" s="318"/>
      <c r="AXY72" s="900"/>
      <c r="AXZ72" s="900"/>
      <c r="AYA72" s="900"/>
      <c r="AYB72" s="900"/>
      <c r="AYC72" s="1171"/>
      <c r="AYD72" s="910"/>
      <c r="AYE72" s="1191"/>
      <c r="AYF72" s="1189"/>
      <c r="AYG72" s="900"/>
      <c r="AYH72" s="318"/>
      <c r="AYI72" s="900"/>
      <c r="AYJ72" s="900"/>
      <c r="AYK72" s="900"/>
      <c r="AYL72" s="900"/>
      <c r="AYM72" s="1171"/>
      <c r="AYN72" s="910"/>
      <c r="AYO72" s="1191"/>
      <c r="AYP72" s="1189"/>
      <c r="AYQ72" s="900"/>
      <c r="AYR72" s="318"/>
      <c r="AYS72" s="900"/>
      <c r="AYT72" s="900"/>
      <c r="AYU72" s="900"/>
      <c r="AYV72" s="900"/>
      <c r="AYW72" s="1171"/>
      <c r="AYX72" s="910"/>
      <c r="AYY72" s="1191"/>
      <c r="AYZ72" s="1189"/>
      <c r="AZA72" s="900"/>
      <c r="AZB72" s="318"/>
      <c r="AZC72" s="900"/>
      <c r="AZD72" s="900"/>
      <c r="AZE72" s="900"/>
      <c r="AZF72" s="900"/>
      <c r="AZG72" s="1171"/>
      <c r="AZH72" s="910"/>
      <c r="AZI72" s="1191"/>
      <c r="AZJ72" s="1189"/>
      <c r="AZK72" s="900"/>
      <c r="AZL72" s="318"/>
      <c r="AZM72" s="900"/>
      <c r="AZN72" s="900"/>
      <c r="AZO72" s="900"/>
      <c r="AZP72" s="900"/>
      <c r="AZQ72" s="1171"/>
      <c r="AZR72" s="910"/>
      <c r="AZS72" s="1191"/>
      <c r="AZT72" s="1189"/>
      <c r="AZU72" s="900"/>
      <c r="AZV72" s="318"/>
      <c r="AZW72" s="900"/>
      <c r="AZX72" s="900"/>
      <c r="AZY72" s="900"/>
      <c r="AZZ72" s="900"/>
      <c r="BAA72" s="1171"/>
      <c r="BAB72" s="910"/>
      <c r="BAC72" s="1191"/>
      <c r="BAD72" s="1189"/>
      <c r="BAE72" s="900"/>
      <c r="BAF72" s="318"/>
      <c r="BAG72" s="900"/>
      <c r="BAH72" s="900"/>
      <c r="BAI72" s="900"/>
      <c r="BAJ72" s="900"/>
      <c r="BAK72" s="1171"/>
      <c r="BAL72" s="910"/>
      <c r="BAM72" s="1191"/>
      <c r="BAN72" s="1189"/>
      <c r="BAO72" s="900"/>
      <c r="BAP72" s="318"/>
      <c r="BAQ72" s="900"/>
      <c r="BAR72" s="900"/>
      <c r="BAS72" s="900"/>
      <c r="BAT72" s="900"/>
      <c r="BAU72" s="1171"/>
      <c r="BAV72" s="910"/>
      <c r="BAW72" s="1191"/>
      <c r="BAX72" s="1189"/>
      <c r="BAY72" s="900"/>
      <c r="BAZ72" s="318"/>
      <c r="BBA72" s="900"/>
      <c r="BBB72" s="900"/>
      <c r="BBC72" s="900"/>
      <c r="BBD72" s="900"/>
      <c r="BBE72" s="1171"/>
      <c r="BBF72" s="910"/>
      <c r="BBG72" s="1191"/>
      <c r="BBH72" s="1189"/>
      <c r="BBI72" s="900"/>
      <c r="BBJ72" s="318"/>
      <c r="BBK72" s="900"/>
      <c r="BBL72" s="900"/>
      <c r="BBM72" s="900"/>
      <c r="BBN72" s="900"/>
      <c r="BBO72" s="1171"/>
      <c r="BBP72" s="910"/>
      <c r="BBQ72" s="1191"/>
      <c r="BBR72" s="1189"/>
      <c r="BBS72" s="900"/>
      <c r="BBT72" s="318"/>
      <c r="BBU72" s="900"/>
      <c r="BBV72" s="900"/>
      <c r="BBW72" s="900"/>
      <c r="BBX72" s="900"/>
      <c r="BBY72" s="1171"/>
      <c r="BBZ72" s="910"/>
      <c r="BCA72" s="1191"/>
      <c r="BCB72" s="1189"/>
      <c r="BCC72" s="900"/>
      <c r="BCD72" s="318"/>
      <c r="BCE72" s="900"/>
      <c r="BCF72" s="900"/>
      <c r="BCG72" s="900"/>
      <c r="BCH72" s="900"/>
      <c r="BCI72" s="1171"/>
      <c r="BCJ72" s="910"/>
      <c r="BCK72" s="1191"/>
      <c r="BCL72" s="1189"/>
      <c r="BCM72" s="900"/>
      <c r="BCN72" s="318"/>
      <c r="BCO72" s="900"/>
      <c r="BCP72" s="900"/>
      <c r="BCQ72" s="900"/>
      <c r="BCR72" s="900"/>
      <c r="BCS72" s="1171"/>
      <c r="BCT72" s="910"/>
      <c r="BCU72" s="1191"/>
      <c r="BCV72" s="1189"/>
      <c r="BCW72" s="900"/>
      <c r="BCX72" s="318"/>
      <c r="BCY72" s="900"/>
      <c r="BCZ72" s="900"/>
      <c r="BDA72" s="900"/>
      <c r="BDB72" s="900"/>
      <c r="BDC72" s="1171"/>
      <c r="BDD72" s="910"/>
      <c r="BDE72" s="1191"/>
      <c r="BDF72" s="1189"/>
      <c r="BDG72" s="900"/>
      <c r="BDH72" s="318"/>
      <c r="BDI72" s="900"/>
      <c r="BDJ72" s="900"/>
      <c r="BDK72" s="900"/>
      <c r="BDL72" s="900"/>
      <c r="BDM72" s="1171"/>
      <c r="BDN72" s="910"/>
      <c r="BDO72" s="1191"/>
      <c r="BDP72" s="1189"/>
      <c r="BDQ72" s="900"/>
      <c r="BDR72" s="318"/>
      <c r="BDS72" s="900"/>
      <c r="BDT72" s="900"/>
      <c r="BDU72" s="900"/>
      <c r="BDV72" s="900"/>
      <c r="BDW72" s="1171"/>
      <c r="BDX72" s="910"/>
      <c r="BDY72" s="1191"/>
      <c r="BDZ72" s="1189"/>
      <c r="BEA72" s="900"/>
      <c r="BEB72" s="318"/>
      <c r="BEC72" s="900"/>
      <c r="BED72" s="900"/>
      <c r="BEE72" s="900"/>
      <c r="BEF72" s="900"/>
      <c r="BEG72" s="1171"/>
      <c r="BEH72" s="910"/>
      <c r="BEI72" s="1191"/>
      <c r="BEJ72" s="1189"/>
      <c r="BEK72" s="900"/>
      <c r="BEL72" s="318"/>
      <c r="BEM72" s="900"/>
      <c r="BEN72" s="900"/>
      <c r="BEO72" s="900"/>
      <c r="BEP72" s="900"/>
      <c r="BEQ72" s="1171"/>
      <c r="BER72" s="910"/>
      <c r="BES72" s="1191"/>
      <c r="BET72" s="1189"/>
      <c r="BEU72" s="900"/>
      <c r="BEV72" s="318"/>
      <c r="BEW72" s="900"/>
      <c r="BEX72" s="900"/>
      <c r="BEY72" s="900"/>
      <c r="BEZ72" s="900"/>
      <c r="BFA72" s="1171"/>
      <c r="BFB72" s="910"/>
      <c r="BFC72" s="1191"/>
      <c r="BFD72" s="1189"/>
      <c r="BFE72" s="900"/>
      <c r="BFF72" s="318"/>
      <c r="BFG72" s="900"/>
      <c r="BFH72" s="900"/>
      <c r="BFI72" s="900"/>
      <c r="BFJ72" s="900"/>
      <c r="BFK72" s="1171"/>
      <c r="BFL72" s="910"/>
      <c r="BFM72" s="1191"/>
      <c r="BFN72" s="1189"/>
      <c r="BFO72" s="900"/>
      <c r="BFP72" s="318"/>
      <c r="BFQ72" s="900"/>
      <c r="BFR72" s="900"/>
      <c r="BFS72" s="900"/>
      <c r="BFT72" s="900"/>
      <c r="BFU72" s="1171"/>
      <c r="BFV72" s="910"/>
      <c r="BFW72" s="1191"/>
      <c r="BFX72" s="1189"/>
      <c r="BFY72" s="900"/>
      <c r="BFZ72" s="318"/>
      <c r="BGA72" s="900"/>
      <c r="BGB72" s="900"/>
      <c r="BGC72" s="900"/>
      <c r="BGD72" s="900"/>
      <c r="BGE72" s="1171"/>
      <c r="BGF72" s="910"/>
      <c r="BGG72" s="1191"/>
      <c r="BGH72" s="1189"/>
      <c r="BGI72" s="900"/>
      <c r="BGJ72" s="318"/>
      <c r="BGK72" s="900"/>
      <c r="BGL72" s="900"/>
      <c r="BGM72" s="900"/>
      <c r="BGN72" s="900"/>
      <c r="BGO72" s="1171"/>
      <c r="BGP72" s="910"/>
      <c r="BGQ72" s="1191"/>
      <c r="BGR72" s="1189"/>
      <c r="BGS72" s="900"/>
      <c r="BGT72" s="318"/>
      <c r="BGU72" s="900"/>
      <c r="BGV72" s="900"/>
      <c r="BGW72" s="900"/>
      <c r="BGX72" s="900"/>
      <c r="BGY72" s="1171"/>
      <c r="BGZ72" s="910"/>
      <c r="BHA72" s="1191"/>
      <c r="BHB72" s="1189"/>
      <c r="BHC72" s="900"/>
      <c r="BHD72" s="318"/>
      <c r="BHE72" s="900"/>
      <c r="BHF72" s="900"/>
      <c r="BHG72" s="900"/>
      <c r="BHH72" s="900"/>
      <c r="BHI72" s="1171"/>
      <c r="BHJ72" s="910"/>
      <c r="BHK72" s="1191"/>
      <c r="BHL72" s="1189"/>
      <c r="BHM72" s="900"/>
      <c r="BHN72" s="318"/>
      <c r="BHO72" s="900"/>
      <c r="BHP72" s="900"/>
      <c r="BHQ72" s="900"/>
      <c r="BHR72" s="900"/>
      <c r="BHS72" s="1171"/>
      <c r="BHT72" s="910"/>
      <c r="BHU72" s="1191"/>
      <c r="BHV72" s="1189"/>
      <c r="BHW72" s="900"/>
      <c r="BHX72" s="318"/>
      <c r="BHY72" s="900"/>
      <c r="BHZ72" s="900"/>
      <c r="BIA72" s="900"/>
      <c r="BIB72" s="900"/>
      <c r="BIC72" s="1171"/>
      <c r="BID72" s="910"/>
      <c r="BIE72" s="1191"/>
      <c r="BIF72" s="1189"/>
      <c r="BIG72" s="900"/>
      <c r="BIH72" s="318"/>
      <c r="BII72" s="900"/>
      <c r="BIJ72" s="900"/>
      <c r="BIK72" s="900"/>
      <c r="BIL72" s="900"/>
      <c r="BIM72" s="1171"/>
      <c r="BIN72" s="910"/>
      <c r="BIO72" s="1191"/>
      <c r="BIP72" s="1189"/>
      <c r="BIQ72" s="900"/>
      <c r="BIR72" s="318"/>
      <c r="BIS72" s="900"/>
      <c r="BIT72" s="900"/>
      <c r="BIU72" s="900"/>
      <c r="BIV72" s="900"/>
      <c r="BIW72" s="1171"/>
      <c r="BIX72" s="910"/>
      <c r="BIY72" s="1191"/>
      <c r="BIZ72" s="1189"/>
      <c r="BJA72" s="900"/>
      <c r="BJB72" s="318"/>
      <c r="BJC72" s="900"/>
      <c r="BJD72" s="900"/>
      <c r="BJE72" s="900"/>
      <c r="BJF72" s="900"/>
      <c r="BJG72" s="1171"/>
      <c r="BJH72" s="910"/>
      <c r="BJI72" s="1191"/>
      <c r="BJJ72" s="1189"/>
      <c r="BJK72" s="900"/>
      <c r="BJL72" s="318"/>
      <c r="BJM72" s="900"/>
      <c r="BJN72" s="900"/>
      <c r="BJO72" s="900"/>
      <c r="BJP72" s="900"/>
      <c r="BJQ72" s="1171"/>
      <c r="BJR72" s="910"/>
      <c r="BJS72" s="1191"/>
      <c r="BJT72" s="1189"/>
      <c r="BJU72" s="900"/>
      <c r="BJV72" s="318"/>
      <c r="BJW72" s="900"/>
      <c r="BJX72" s="900"/>
      <c r="BJY72" s="900"/>
      <c r="BJZ72" s="900"/>
      <c r="BKA72" s="1171"/>
      <c r="BKB72" s="910"/>
      <c r="BKC72" s="1191"/>
      <c r="BKD72" s="1189"/>
      <c r="BKE72" s="900"/>
      <c r="BKF72" s="318"/>
      <c r="BKG72" s="900"/>
      <c r="BKH72" s="900"/>
      <c r="BKI72" s="900"/>
      <c r="BKJ72" s="900"/>
      <c r="BKK72" s="1171"/>
      <c r="BKL72" s="910"/>
      <c r="BKM72" s="1191"/>
      <c r="BKN72" s="1189"/>
      <c r="BKO72" s="900"/>
      <c r="BKP72" s="318"/>
      <c r="BKQ72" s="900"/>
      <c r="BKR72" s="900"/>
      <c r="BKS72" s="900"/>
      <c r="BKT72" s="900"/>
      <c r="BKU72" s="1171"/>
      <c r="BKV72" s="910"/>
      <c r="BKW72" s="1191"/>
      <c r="BKX72" s="1189"/>
      <c r="BKY72" s="900"/>
      <c r="BKZ72" s="318"/>
      <c r="BLA72" s="900"/>
      <c r="BLB72" s="900"/>
      <c r="BLC72" s="900"/>
      <c r="BLD72" s="900"/>
      <c r="BLE72" s="1171"/>
      <c r="BLF72" s="910"/>
      <c r="BLG72" s="1191"/>
      <c r="BLH72" s="1189"/>
      <c r="BLI72" s="900"/>
      <c r="BLJ72" s="318"/>
      <c r="BLK72" s="900"/>
      <c r="BLL72" s="900"/>
      <c r="BLM72" s="900"/>
      <c r="BLN72" s="900"/>
      <c r="BLO72" s="1171"/>
      <c r="BLP72" s="910"/>
      <c r="BLQ72" s="1191"/>
      <c r="BLR72" s="1189"/>
      <c r="BLS72" s="900"/>
      <c r="BLT72" s="318"/>
      <c r="BLU72" s="900"/>
      <c r="BLV72" s="900"/>
      <c r="BLW72" s="900"/>
      <c r="BLX72" s="900"/>
      <c r="BLY72" s="1171"/>
      <c r="BLZ72" s="910"/>
      <c r="BMA72" s="1191"/>
      <c r="BMB72" s="1189"/>
      <c r="BMC72" s="900"/>
      <c r="BMD72" s="318"/>
      <c r="BME72" s="900"/>
      <c r="BMF72" s="900"/>
      <c r="BMG72" s="900"/>
      <c r="BMH72" s="900"/>
      <c r="BMI72" s="1171"/>
      <c r="BMJ72" s="910"/>
      <c r="BMK72" s="1191"/>
      <c r="BML72" s="1189"/>
      <c r="BMM72" s="900"/>
      <c r="BMN72" s="318"/>
      <c r="BMO72" s="900"/>
      <c r="BMP72" s="900"/>
      <c r="BMQ72" s="900"/>
      <c r="BMR72" s="900"/>
      <c r="BMS72" s="1171"/>
      <c r="BMT72" s="910"/>
      <c r="BMU72" s="1191"/>
      <c r="BMV72" s="1189"/>
      <c r="BMW72" s="900"/>
      <c r="BMX72" s="318"/>
      <c r="BMY72" s="900"/>
      <c r="BMZ72" s="900"/>
      <c r="BNA72" s="900"/>
      <c r="BNB72" s="900"/>
      <c r="BNC72" s="1171"/>
      <c r="BND72" s="910"/>
      <c r="BNE72" s="1191"/>
      <c r="BNF72" s="1189"/>
      <c r="BNG72" s="900"/>
      <c r="BNH72" s="318"/>
      <c r="BNI72" s="900"/>
      <c r="BNJ72" s="900"/>
      <c r="BNK72" s="900"/>
      <c r="BNL72" s="900"/>
      <c r="BNM72" s="1171"/>
      <c r="BNN72" s="910"/>
      <c r="BNO72" s="1191"/>
      <c r="BNP72" s="1189"/>
      <c r="BNQ72" s="900"/>
      <c r="BNR72" s="318"/>
      <c r="BNS72" s="900"/>
      <c r="BNT72" s="900"/>
      <c r="BNU72" s="900"/>
      <c r="BNV72" s="900"/>
      <c r="BNW72" s="1171"/>
      <c r="BNX72" s="910"/>
      <c r="BNY72" s="1191"/>
      <c r="BNZ72" s="1189"/>
      <c r="BOA72" s="900"/>
      <c r="BOB72" s="318"/>
      <c r="BOC72" s="900"/>
      <c r="BOD72" s="900"/>
      <c r="BOE72" s="900"/>
      <c r="BOF72" s="900"/>
      <c r="BOG72" s="1171"/>
      <c r="BOH72" s="910"/>
      <c r="BOI72" s="1191"/>
      <c r="BOJ72" s="1189"/>
      <c r="BOK72" s="900"/>
      <c r="BOL72" s="318"/>
      <c r="BOM72" s="900"/>
      <c r="BON72" s="900"/>
      <c r="BOO72" s="900"/>
      <c r="BOP72" s="900"/>
      <c r="BOQ72" s="1171"/>
      <c r="BOR72" s="910"/>
      <c r="BOS72" s="1191"/>
      <c r="BOT72" s="1189"/>
      <c r="BOU72" s="900"/>
      <c r="BOV72" s="318"/>
      <c r="BOW72" s="900"/>
      <c r="BOX72" s="900"/>
      <c r="BOY72" s="900"/>
      <c r="BOZ72" s="900"/>
      <c r="BPA72" s="1171"/>
      <c r="BPB72" s="910"/>
      <c r="BPC72" s="1191"/>
      <c r="BPD72" s="1189"/>
      <c r="BPE72" s="900"/>
      <c r="BPF72" s="318"/>
      <c r="BPG72" s="900"/>
      <c r="BPH72" s="900"/>
      <c r="BPI72" s="900"/>
      <c r="BPJ72" s="900"/>
      <c r="BPK72" s="1171"/>
      <c r="BPL72" s="910"/>
      <c r="BPM72" s="1191"/>
      <c r="BPN72" s="1189"/>
      <c r="BPO72" s="900"/>
      <c r="BPP72" s="318"/>
      <c r="BPQ72" s="900"/>
      <c r="BPR72" s="900"/>
      <c r="BPS72" s="900"/>
      <c r="BPT72" s="900"/>
      <c r="BPU72" s="1171"/>
      <c r="BPV72" s="910"/>
      <c r="BPW72" s="1191"/>
      <c r="BPX72" s="1189"/>
      <c r="BPY72" s="900"/>
      <c r="BPZ72" s="318"/>
      <c r="BQA72" s="900"/>
      <c r="BQB72" s="900"/>
      <c r="BQC72" s="900"/>
      <c r="BQD72" s="900"/>
      <c r="BQE72" s="1171"/>
      <c r="BQF72" s="910"/>
      <c r="BQG72" s="1191"/>
      <c r="BQH72" s="1189"/>
      <c r="BQI72" s="900"/>
      <c r="BQJ72" s="318"/>
      <c r="BQK72" s="900"/>
      <c r="BQL72" s="900"/>
      <c r="BQM72" s="900"/>
      <c r="BQN72" s="900"/>
      <c r="BQO72" s="1171"/>
      <c r="BQP72" s="910"/>
      <c r="BQQ72" s="1191"/>
      <c r="BQR72" s="1189"/>
      <c r="BQS72" s="900"/>
      <c r="BQT72" s="318"/>
      <c r="BQU72" s="900"/>
      <c r="BQV72" s="900"/>
      <c r="BQW72" s="900"/>
      <c r="BQX72" s="900"/>
      <c r="BQY72" s="1171"/>
      <c r="BQZ72" s="910"/>
      <c r="BRA72" s="1191"/>
      <c r="BRB72" s="1189"/>
      <c r="BRC72" s="900"/>
      <c r="BRD72" s="318"/>
      <c r="BRE72" s="900"/>
      <c r="BRF72" s="900"/>
      <c r="BRG72" s="900"/>
      <c r="BRH72" s="900"/>
      <c r="BRI72" s="1171"/>
      <c r="BRJ72" s="910"/>
      <c r="BRK72" s="1191"/>
      <c r="BRL72" s="1189"/>
      <c r="BRM72" s="900"/>
      <c r="BRN72" s="318"/>
      <c r="BRO72" s="900"/>
      <c r="BRP72" s="900"/>
      <c r="BRQ72" s="900"/>
      <c r="BRR72" s="900"/>
      <c r="BRS72" s="1171"/>
      <c r="BRT72" s="910"/>
      <c r="BRU72" s="1191"/>
      <c r="BRV72" s="1189"/>
      <c r="BRW72" s="900"/>
      <c r="BRX72" s="318"/>
      <c r="BRY72" s="900"/>
      <c r="BRZ72" s="900"/>
      <c r="BSA72" s="900"/>
      <c r="BSB72" s="900"/>
      <c r="BSC72" s="1171"/>
      <c r="BSD72" s="910"/>
      <c r="BSE72" s="1191"/>
      <c r="BSF72" s="1189"/>
      <c r="BSG72" s="900"/>
      <c r="BSH72" s="318"/>
      <c r="BSI72" s="900"/>
      <c r="BSJ72" s="900"/>
      <c r="BSK72" s="900"/>
      <c r="BSL72" s="900"/>
      <c r="BSM72" s="1171"/>
      <c r="BSN72" s="910"/>
      <c r="BSO72" s="1191"/>
      <c r="BSP72" s="1189"/>
      <c r="BSQ72" s="900"/>
      <c r="BSR72" s="318"/>
      <c r="BSS72" s="900"/>
      <c r="BST72" s="900"/>
      <c r="BSU72" s="900"/>
      <c r="BSV72" s="900"/>
      <c r="BSW72" s="1171"/>
      <c r="BSX72" s="910"/>
      <c r="BSY72" s="1191"/>
      <c r="BSZ72" s="1189"/>
      <c r="BTA72" s="900"/>
      <c r="BTB72" s="318"/>
      <c r="BTC72" s="900"/>
      <c r="BTD72" s="900"/>
      <c r="BTE72" s="900"/>
      <c r="BTF72" s="900"/>
      <c r="BTG72" s="1171"/>
      <c r="BTH72" s="910"/>
      <c r="BTI72" s="1191"/>
      <c r="BTJ72" s="1189"/>
      <c r="BTK72" s="900"/>
      <c r="BTL72" s="318"/>
      <c r="BTM72" s="900"/>
      <c r="BTN72" s="900"/>
      <c r="BTO72" s="900"/>
      <c r="BTP72" s="900"/>
      <c r="BTQ72" s="1171"/>
      <c r="BTR72" s="910"/>
      <c r="BTS72" s="1191"/>
      <c r="BTT72" s="1189"/>
      <c r="BTU72" s="900"/>
      <c r="BTV72" s="318"/>
      <c r="BTW72" s="900"/>
      <c r="BTX72" s="900"/>
      <c r="BTY72" s="900"/>
      <c r="BTZ72" s="900"/>
      <c r="BUA72" s="1171"/>
      <c r="BUB72" s="910"/>
      <c r="BUC72" s="1191"/>
      <c r="BUD72" s="1189"/>
      <c r="BUE72" s="900"/>
      <c r="BUF72" s="318"/>
      <c r="BUG72" s="900"/>
      <c r="BUH72" s="900"/>
      <c r="BUI72" s="900"/>
      <c r="BUJ72" s="900"/>
      <c r="BUK72" s="1171"/>
      <c r="BUL72" s="910"/>
      <c r="BUM72" s="1191"/>
      <c r="BUN72" s="1189"/>
      <c r="BUO72" s="900"/>
      <c r="BUP72" s="318"/>
      <c r="BUQ72" s="900"/>
      <c r="BUR72" s="900"/>
      <c r="BUS72" s="900"/>
      <c r="BUT72" s="900"/>
      <c r="BUU72" s="1171"/>
      <c r="BUV72" s="910"/>
      <c r="BUW72" s="1191"/>
      <c r="BUX72" s="1189"/>
      <c r="BUY72" s="900"/>
      <c r="BUZ72" s="318"/>
      <c r="BVA72" s="900"/>
      <c r="BVB72" s="900"/>
      <c r="BVC72" s="900"/>
      <c r="BVD72" s="900"/>
      <c r="BVE72" s="1171"/>
      <c r="BVF72" s="910"/>
      <c r="BVG72" s="1191"/>
      <c r="BVH72" s="1189"/>
      <c r="BVI72" s="900"/>
      <c r="BVJ72" s="318"/>
      <c r="BVK72" s="900"/>
      <c r="BVL72" s="900"/>
      <c r="BVM72" s="900"/>
      <c r="BVN72" s="900"/>
      <c r="BVO72" s="1171"/>
      <c r="BVP72" s="910"/>
      <c r="BVQ72" s="1191"/>
      <c r="BVR72" s="1189"/>
      <c r="BVS72" s="900"/>
      <c r="BVT72" s="318"/>
      <c r="BVU72" s="900"/>
      <c r="BVV72" s="900"/>
      <c r="BVW72" s="900"/>
      <c r="BVX72" s="900"/>
      <c r="BVY72" s="1171"/>
      <c r="BVZ72" s="910"/>
      <c r="BWA72" s="1191"/>
      <c r="BWB72" s="1189"/>
      <c r="BWC72" s="900"/>
      <c r="BWD72" s="318"/>
      <c r="BWE72" s="900"/>
      <c r="BWF72" s="900"/>
      <c r="BWG72" s="900"/>
      <c r="BWH72" s="900"/>
      <c r="BWI72" s="1171"/>
      <c r="BWJ72" s="910"/>
      <c r="BWK72" s="1191"/>
      <c r="BWL72" s="1189"/>
      <c r="BWM72" s="900"/>
      <c r="BWN72" s="318"/>
      <c r="BWO72" s="900"/>
      <c r="BWP72" s="900"/>
      <c r="BWQ72" s="900"/>
      <c r="BWR72" s="900"/>
      <c r="BWS72" s="1171"/>
      <c r="BWT72" s="910"/>
      <c r="BWU72" s="1191"/>
      <c r="BWV72" s="1189"/>
      <c r="BWW72" s="900"/>
      <c r="BWX72" s="318"/>
      <c r="BWY72" s="900"/>
      <c r="BWZ72" s="900"/>
      <c r="BXA72" s="900"/>
      <c r="BXB72" s="900"/>
      <c r="BXC72" s="1171"/>
      <c r="BXD72" s="910"/>
      <c r="BXE72" s="1191"/>
      <c r="BXF72" s="1189"/>
      <c r="BXG72" s="900"/>
      <c r="BXH72" s="318"/>
      <c r="BXI72" s="900"/>
      <c r="BXJ72" s="900"/>
      <c r="BXK72" s="900"/>
      <c r="BXL72" s="900"/>
      <c r="BXM72" s="1171"/>
      <c r="BXN72" s="910"/>
      <c r="BXO72" s="1191"/>
      <c r="BXP72" s="1189"/>
      <c r="BXQ72" s="900"/>
      <c r="BXR72" s="318"/>
      <c r="BXS72" s="900"/>
      <c r="BXT72" s="900"/>
      <c r="BXU72" s="900"/>
      <c r="BXV72" s="900"/>
      <c r="BXW72" s="1171"/>
      <c r="BXX72" s="910"/>
      <c r="BXY72" s="1191"/>
      <c r="BXZ72" s="1189"/>
      <c r="BYA72" s="900"/>
      <c r="BYB72" s="318"/>
      <c r="BYC72" s="900"/>
      <c r="BYD72" s="900"/>
      <c r="BYE72" s="900"/>
      <c r="BYF72" s="900"/>
      <c r="BYG72" s="1171"/>
      <c r="BYH72" s="910"/>
      <c r="BYI72" s="1191"/>
      <c r="BYJ72" s="1189"/>
      <c r="BYK72" s="900"/>
      <c r="BYL72" s="318"/>
      <c r="BYM72" s="900"/>
      <c r="BYN72" s="900"/>
      <c r="BYO72" s="900"/>
      <c r="BYP72" s="900"/>
      <c r="BYQ72" s="1171"/>
      <c r="BYR72" s="910"/>
      <c r="BYS72" s="1191"/>
      <c r="BYT72" s="1189"/>
      <c r="BYU72" s="900"/>
      <c r="BYV72" s="318"/>
      <c r="BYW72" s="900"/>
      <c r="BYX72" s="900"/>
      <c r="BYY72" s="900"/>
      <c r="BYZ72" s="900"/>
      <c r="BZA72" s="1171"/>
      <c r="BZB72" s="910"/>
      <c r="BZC72" s="1191"/>
      <c r="BZD72" s="1189"/>
      <c r="BZE72" s="900"/>
      <c r="BZF72" s="318"/>
      <c r="BZG72" s="900"/>
      <c r="BZH72" s="900"/>
      <c r="BZI72" s="900"/>
      <c r="BZJ72" s="900"/>
      <c r="BZK72" s="1171"/>
      <c r="BZL72" s="910"/>
      <c r="BZM72" s="1191"/>
      <c r="BZN72" s="1189"/>
      <c r="BZO72" s="900"/>
      <c r="BZP72" s="318"/>
      <c r="BZQ72" s="900"/>
      <c r="BZR72" s="900"/>
      <c r="BZS72" s="900"/>
      <c r="BZT72" s="900"/>
      <c r="BZU72" s="1171"/>
      <c r="BZV72" s="910"/>
      <c r="BZW72" s="1191"/>
      <c r="BZX72" s="1189"/>
      <c r="BZY72" s="900"/>
      <c r="BZZ72" s="318"/>
      <c r="CAA72" s="900"/>
      <c r="CAB72" s="900"/>
      <c r="CAC72" s="900"/>
      <c r="CAD72" s="900"/>
      <c r="CAE72" s="1171"/>
      <c r="CAF72" s="910"/>
      <c r="CAG72" s="1191"/>
      <c r="CAH72" s="1189"/>
      <c r="CAI72" s="900"/>
      <c r="CAJ72" s="318"/>
      <c r="CAK72" s="900"/>
      <c r="CAL72" s="900"/>
      <c r="CAM72" s="900"/>
      <c r="CAN72" s="900"/>
      <c r="CAO72" s="1171"/>
      <c r="CAP72" s="910"/>
      <c r="CAQ72" s="1191"/>
      <c r="CAR72" s="1189"/>
      <c r="CAS72" s="900"/>
      <c r="CAT72" s="318"/>
      <c r="CAU72" s="900"/>
      <c r="CAV72" s="900"/>
      <c r="CAW72" s="900"/>
      <c r="CAX72" s="900"/>
      <c r="CAY72" s="1171"/>
      <c r="CAZ72" s="910"/>
      <c r="CBA72" s="1191"/>
      <c r="CBB72" s="1189"/>
      <c r="CBC72" s="900"/>
      <c r="CBD72" s="318"/>
      <c r="CBE72" s="900"/>
      <c r="CBF72" s="900"/>
      <c r="CBG72" s="900"/>
      <c r="CBH72" s="900"/>
      <c r="CBI72" s="1171"/>
      <c r="CBJ72" s="910"/>
      <c r="CBK72" s="1191"/>
      <c r="CBL72" s="1189"/>
      <c r="CBM72" s="900"/>
      <c r="CBN72" s="318"/>
      <c r="CBO72" s="900"/>
      <c r="CBP72" s="900"/>
      <c r="CBQ72" s="900"/>
      <c r="CBR72" s="900"/>
      <c r="CBS72" s="1171"/>
      <c r="CBT72" s="910"/>
      <c r="CBU72" s="1191"/>
      <c r="CBV72" s="1189"/>
      <c r="CBW72" s="900"/>
      <c r="CBX72" s="318"/>
      <c r="CBY72" s="900"/>
      <c r="CBZ72" s="900"/>
      <c r="CCA72" s="900"/>
      <c r="CCB72" s="900"/>
      <c r="CCC72" s="1171"/>
      <c r="CCD72" s="910"/>
      <c r="CCE72" s="1191"/>
      <c r="CCF72" s="1189"/>
      <c r="CCG72" s="900"/>
      <c r="CCH72" s="318"/>
      <c r="CCI72" s="900"/>
      <c r="CCJ72" s="900"/>
      <c r="CCK72" s="900"/>
      <c r="CCL72" s="900"/>
      <c r="CCM72" s="1171"/>
      <c r="CCN72" s="910"/>
      <c r="CCO72" s="1191"/>
      <c r="CCP72" s="1189"/>
      <c r="CCQ72" s="900"/>
      <c r="CCR72" s="318"/>
      <c r="CCS72" s="900"/>
      <c r="CCT72" s="900"/>
      <c r="CCU72" s="900"/>
      <c r="CCV72" s="900"/>
      <c r="CCW72" s="1171"/>
      <c r="CCX72" s="910"/>
      <c r="CCY72" s="1191"/>
      <c r="CCZ72" s="1189"/>
      <c r="CDA72" s="900"/>
      <c r="CDB72" s="318"/>
      <c r="CDC72" s="900"/>
      <c r="CDD72" s="900"/>
      <c r="CDE72" s="900"/>
      <c r="CDF72" s="900"/>
      <c r="CDG72" s="1171"/>
      <c r="CDH72" s="910"/>
      <c r="CDI72" s="1191"/>
      <c r="CDJ72" s="1189"/>
      <c r="CDK72" s="900"/>
      <c r="CDL72" s="318"/>
      <c r="CDM72" s="900"/>
      <c r="CDN72" s="900"/>
      <c r="CDO72" s="900"/>
      <c r="CDP72" s="900"/>
      <c r="CDQ72" s="1171"/>
      <c r="CDR72" s="910"/>
      <c r="CDS72" s="1191"/>
      <c r="CDT72" s="1189"/>
      <c r="CDU72" s="900"/>
      <c r="CDV72" s="318"/>
      <c r="CDW72" s="900"/>
      <c r="CDX72" s="900"/>
      <c r="CDY72" s="900"/>
      <c r="CDZ72" s="900"/>
      <c r="CEA72" s="1171"/>
      <c r="CEB72" s="910"/>
      <c r="CEC72" s="1191"/>
      <c r="CED72" s="1189"/>
      <c r="CEE72" s="900"/>
      <c r="CEF72" s="318"/>
      <c r="CEG72" s="900"/>
      <c r="CEH72" s="900"/>
      <c r="CEI72" s="900"/>
      <c r="CEJ72" s="900"/>
      <c r="CEK72" s="1171"/>
      <c r="CEL72" s="910"/>
      <c r="CEM72" s="1191"/>
      <c r="CEN72" s="1189"/>
      <c r="CEO72" s="900"/>
      <c r="CEP72" s="318"/>
      <c r="CEQ72" s="900"/>
      <c r="CER72" s="900"/>
      <c r="CES72" s="900"/>
      <c r="CET72" s="900"/>
      <c r="CEU72" s="1171"/>
      <c r="CEV72" s="910"/>
      <c r="CEW72" s="1191"/>
      <c r="CEX72" s="1189"/>
      <c r="CEY72" s="900"/>
      <c r="CEZ72" s="318"/>
      <c r="CFA72" s="900"/>
      <c r="CFB72" s="900"/>
      <c r="CFC72" s="900"/>
      <c r="CFD72" s="900"/>
      <c r="CFE72" s="1171"/>
      <c r="CFF72" s="910"/>
      <c r="CFG72" s="1191"/>
      <c r="CFH72" s="1189"/>
      <c r="CFI72" s="900"/>
      <c r="CFJ72" s="318"/>
      <c r="CFK72" s="900"/>
      <c r="CFL72" s="900"/>
      <c r="CFM72" s="900"/>
      <c r="CFN72" s="900"/>
      <c r="CFO72" s="1171"/>
      <c r="CFP72" s="910"/>
      <c r="CFQ72" s="1191"/>
      <c r="CFR72" s="1189"/>
      <c r="CFS72" s="900"/>
      <c r="CFT72" s="318"/>
      <c r="CFU72" s="900"/>
      <c r="CFV72" s="900"/>
      <c r="CFW72" s="900"/>
      <c r="CFX72" s="900"/>
      <c r="CFY72" s="1171"/>
      <c r="CFZ72" s="910"/>
      <c r="CGA72" s="1191"/>
      <c r="CGB72" s="1189"/>
      <c r="CGC72" s="900"/>
      <c r="CGD72" s="318"/>
      <c r="CGE72" s="900"/>
      <c r="CGF72" s="900"/>
      <c r="CGG72" s="900"/>
      <c r="CGH72" s="900"/>
      <c r="CGI72" s="1171"/>
      <c r="CGJ72" s="910"/>
      <c r="CGK72" s="1191"/>
      <c r="CGL72" s="1189"/>
      <c r="CGM72" s="900"/>
      <c r="CGN72" s="318"/>
      <c r="CGO72" s="900"/>
      <c r="CGP72" s="900"/>
      <c r="CGQ72" s="900"/>
      <c r="CGR72" s="900"/>
      <c r="CGS72" s="1171"/>
      <c r="CGT72" s="910"/>
      <c r="CGU72" s="1191"/>
      <c r="CGV72" s="1189"/>
      <c r="CGW72" s="900"/>
      <c r="CGX72" s="318"/>
      <c r="CGY72" s="900"/>
      <c r="CGZ72" s="900"/>
      <c r="CHA72" s="900"/>
      <c r="CHB72" s="900"/>
      <c r="CHC72" s="1171"/>
      <c r="CHD72" s="910"/>
      <c r="CHE72" s="1191"/>
      <c r="CHF72" s="1189"/>
      <c r="CHG72" s="900"/>
      <c r="CHH72" s="318"/>
      <c r="CHI72" s="900"/>
      <c r="CHJ72" s="900"/>
      <c r="CHK72" s="900"/>
      <c r="CHL72" s="900"/>
      <c r="CHM72" s="1171"/>
      <c r="CHN72" s="910"/>
      <c r="CHO72" s="1191"/>
      <c r="CHP72" s="1189"/>
      <c r="CHQ72" s="900"/>
      <c r="CHR72" s="318"/>
      <c r="CHS72" s="900"/>
      <c r="CHT72" s="900"/>
      <c r="CHU72" s="900"/>
      <c r="CHV72" s="900"/>
      <c r="CHW72" s="1171"/>
      <c r="CHX72" s="910"/>
      <c r="CHY72" s="1191"/>
      <c r="CHZ72" s="1189"/>
      <c r="CIA72" s="900"/>
      <c r="CIB72" s="318"/>
      <c r="CIC72" s="900"/>
      <c r="CID72" s="900"/>
      <c r="CIE72" s="900"/>
      <c r="CIF72" s="900"/>
      <c r="CIG72" s="1171"/>
      <c r="CIH72" s="910"/>
      <c r="CII72" s="1191"/>
      <c r="CIJ72" s="1189"/>
      <c r="CIK72" s="900"/>
      <c r="CIL72" s="318"/>
      <c r="CIM72" s="900"/>
      <c r="CIN72" s="900"/>
      <c r="CIO72" s="900"/>
      <c r="CIP72" s="900"/>
      <c r="CIQ72" s="1171"/>
      <c r="CIR72" s="910"/>
      <c r="CIS72" s="1191"/>
      <c r="CIT72" s="1189"/>
      <c r="CIU72" s="900"/>
      <c r="CIV72" s="318"/>
      <c r="CIW72" s="900"/>
      <c r="CIX72" s="900"/>
      <c r="CIY72" s="900"/>
      <c r="CIZ72" s="900"/>
      <c r="CJA72" s="1171"/>
      <c r="CJB72" s="910"/>
      <c r="CJC72" s="1191"/>
      <c r="CJD72" s="1189"/>
      <c r="CJE72" s="900"/>
      <c r="CJF72" s="318"/>
      <c r="CJG72" s="900"/>
      <c r="CJH72" s="900"/>
      <c r="CJI72" s="900"/>
      <c r="CJJ72" s="900"/>
      <c r="CJK72" s="1171"/>
      <c r="CJL72" s="910"/>
      <c r="CJM72" s="1191"/>
      <c r="CJN72" s="1189"/>
      <c r="CJO72" s="900"/>
      <c r="CJP72" s="318"/>
      <c r="CJQ72" s="900"/>
      <c r="CJR72" s="900"/>
      <c r="CJS72" s="900"/>
      <c r="CJT72" s="900"/>
      <c r="CJU72" s="1171"/>
      <c r="CJV72" s="910"/>
      <c r="CJW72" s="1191"/>
      <c r="CJX72" s="1189"/>
      <c r="CJY72" s="900"/>
      <c r="CJZ72" s="318"/>
      <c r="CKA72" s="900"/>
      <c r="CKB72" s="900"/>
      <c r="CKC72" s="900"/>
      <c r="CKD72" s="900"/>
      <c r="CKE72" s="1171"/>
      <c r="CKF72" s="910"/>
      <c r="CKG72" s="1191"/>
      <c r="CKH72" s="1189"/>
      <c r="CKI72" s="900"/>
      <c r="CKJ72" s="318"/>
      <c r="CKK72" s="900"/>
      <c r="CKL72" s="900"/>
      <c r="CKM72" s="900"/>
      <c r="CKN72" s="900"/>
      <c r="CKO72" s="1171"/>
      <c r="CKP72" s="910"/>
      <c r="CKQ72" s="1191"/>
      <c r="CKR72" s="1189"/>
      <c r="CKS72" s="900"/>
      <c r="CKT72" s="318"/>
      <c r="CKU72" s="900"/>
      <c r="CKV72" s="900"/>
      <c r="CKW72" s="900"/>
      <c r="CKX72" s="900"/>
      <c r="CKY72" s="1171"/>
      <c r="CKZ72" s="910"/>
      <c r="CLA72" s="1191"/>
      <c r="CLB72" s="1189"/>
      <c r="CLC72" s="900"/>
      <c r="CLD72" s="318"/>
      <c r="CLE72" s="900"/>
      <c r="CLF72" s="900"/>
      <c r="CLG72" s="900"/>
      <c r="CLH72" s="900"/>
      <c r="CLI72" s="1171"/>
      <c r="CLJ72" s="910"/>
      <c r="CLK72" s="1191"/>
      <c r="CLL72" s="1189"/>
      <c r="CLM72" s="900"/>
      <c r="CLN72" s="318"/>
      <c r="CLO72" s="900"/>
      <c r="CLP72" s="900"/>
      <c r="CLQ72" s="900"/>
      <c r="CLR72" s="900"/>
      <c r="CLS72" s="1171"/>
      <c r="CLT72" s="910"/>
      <c r="CLU72" s="1191"/>
      <c r="CLV72" s="1189"/>
      <c r="CLW72" s="900"/>
      <c r="CLX72" s="318"/>
      <c r="CLY72" s="900"/>
      <c r="CLZ72" s="900"/>
      <c r="CMA72" s="900"/>
      <c r="CMB72" s="900"/>
      <c r="CMC72" s="1171"/>
      <c r="CMD72" s="910"/>
      <c r="CME72" s="1191"/>
      <c r="CMF72" s="1189"/>
      <c r="CMG72" s="900"/>
      <c r="CMH72" s="318"/>
      <c r="CMI72" s="900"/>
      <c r="CMJ72" s="900"/>
      <c r="CMK72" s="900"/>
      <c r="CML72" s="900"/>
      <c r="CMM72" s="1171"/>
      <c r="CMN72" s="910"/>
      <c r="CMO72" s="1191"/>
      <c r="CMP72" s="1189"/>
      <c r="CMQ72" s="900"/>
      <c r="CMR72" s="318"/>
      <c r="CMS72" s="900"/>
      <c r="CMT72" s="900"/>
      <c r="CMU72" s="900"/>
      <c r="CMV72" s="900"/>
      <c r="CMW72" s="1171"/>
      <c r="CMX72" s="910"/>
      <c r="CMY72" s="1191"/>
      <c r="CMZ72" s="1189"/>
      <c r="CNA72" s="900"/>
      <c r="CNB72" s="318"/>
      <c r="CNC72" s="900"/>
      <c r="CND72" s="900"/>
      <c r="CNE72" s="900"/>
      <c r="CNF72" s="900"/>
      <c r="CNG72" s="1171"/>
      <c r="CNH72" s="910"/>
      <c r="CNI72" s="1191"/>
      <c r="CNJ72" s="1189"/>
      <c r="CNK72" s="900"/>
      <c r="CNL72" s="318"/>
      <c r="CNM72" s="900"/>
      <c r="CNN72" s="900"/>
      <c r="CNO72" s="900"/>
      <c r="CNP72" s="900"/>
      <c r="CNQ72" s="1171"/>
      <c r="CNR72" s="910"/>
      <c r="CNS72" s="1191"/>
      <c r="CNT72" s="1189"/>
      <c r="CNU72" s="900"/>
      <c r="CNV72" s="318"/>
      <c r="CNW72" s="900"/>
      <c r="CNX72" s="900"/>
      <c r="CNY72" s="900"/>
      <c r="CNZ72" s="900"/>
      <c r="COA72" s="1171"/>
      <c r="COB72" s="910"/>
      <c r="COC72" s="1191"/>
      <c r="COD72" s="1189"/>
      <c r="COE72" s="900"/>
      <c r="COF72" s="318"/>
      <c r="COG72" s="900"/>
      <c r="COH72" s="900"/>
      <c r="COI72" s="900"/>
      <c r="COJ72" s="900"/>
      <c r="COK72" s="1171"/>
      <c r="COL72" s="910"/>
      <c r="COM72" s="1191"/>
      <c r="CON72" s="1189"/>
      <c r="COO72" s="900"/>
      <c r="COP72" s="318"/>
      <c r="COQ72" s="900"/>
      <c r="COR72" s="900"/>
      <c r="COS72" s="900"/>
      <c r="COT72" s="900"/>
      <c r="COU72" s="1171"/>
      <c r="COV72" s="910"/>
      <c r="COW72" s="1191"/>
      <c r="COX72" s="1189"/>
      <c r="COY72" s="900"/>
      <c r="COZ72" s="318"/>
      <c r="CPA72" s="900"/>
      <c r="CPB72" s="900"/>
      <c r="CPC72" s="900"/>
      <c r="CPD72" s="900"/>
      <c r="CPE72" s="1171"/>
      <c r="CPF72" s="910"/>
      <c r="CPG72" s="1191"/>
      <c r="CPH72" s="1189"/>
      <c r="CPI72" s="900"/>
      <c r="CPJ72" s="318"/>
      <c r="CPK72" s="900"/>
      <c r="CPL72" s="900"/>
      <c r="CPM72" s="900"/>
      <c r="CPN72" s="900"/>
      <c r="CPO72" s="1171"/>
      <c r="CPP72" s="910"/>
      <c r="CPQ72" s="1191"/>
      <c r="CPR72" s="1189"/>
      <c r="CPS72" s="900"/>
      <c r="CPT72" s="318"/>
      <c r="CPU72" s="900"/>
      <c r="CPV72" s="900"/>
      <c r="CPW72" s="900"/>
      <c r="CPX72" s="900"/>
      <c r="CPY72" s="1171"/>
      <c r="CPZ72" s="910"/>
      <c r="CQA72" s="1191"/>
      <c r="CQB72" s="1189"/>
      <c r="CQC72" s="900"/>
      <c r="CQD72" s="318"/>
      <c r="CQE72" s="900"/>
      <c r="CQF72" s="900"/>
      <c r="CQG72" s="900"/>
      <c r="CQH72" s="900"/>
      <c r="CQI72" s="1171"/>
      <c r="CQJ72" s="910"/>
      <c r="CQK72" s="1191"/>
      <c r="CQL72" s="1189"/>
      <c r="CQM72" s="900"/>
      <c r="CQN72" s="318"/>
      <c r="CQO72" s="900"/>
      <c r="CQP72" s="900"/>
      <c r="CQQ72" s="900"/>
      <c r="CQR72" s="900"/>
      <c r="CQS72" s="1171"/>
      <c r="CQT72" s="910"/>
      <c r="CQU72" s="1191"/>
      <c r="CQV72" s="1189"/>
      <c r="CQW72" s="900"/>
      <c r="CQX72" s="318"/>
      <c r="CQY72" s="900"/>
      <c r="CQZ72" s="900"/>
      <c r="CRA72" s="900"/>
      <c r="CRB72" s="900"/>
      <c r="CRC72" s="1171"/>
      <c r="CRD72" s="910"/>
      <c r="CRE72" s="1191"/>
      <c r="CRF72" s="1189"/>
      <c r="CRG72" s="900"/>
      <c r="CRH72" s="318"/>
      <c r="CRI72" s="900"/>
      <c r="CRJ72" s="900"/>
      <c r="CRK72" s="900"/>
      <c r="CRL72" s="900"/>
      <c r="CRM72" s="1171"/>
      <c r="CRN72" s="910"/>
      <c r="CRO72" s="1191"/>
      <c r="CRP72" s="1189"/>
      <c r="CRQ72" s="900"/>
      <c r="CRR72" s="318"/>
      <c r="CRS72" s="900"/>
      <c r="CRT72" s="900"/>
      <c r="CRU72" s="900"/>
      <c r="CRV72" s="900"/>
      <c r="CRW72" s="1171"/>
      <c r="CRX72" s="910"/>
      <c r="CRY72" s="1191"/>
      <c r="CRZ72" s="1189"/>
      <c r="CSA72" s="900"/>
      <c r="CSB72" s="318"/>
      <c r="CSC72" s="900"/>
      <c r="CSD72" s="900"/>
      <c r="CSE72" s="900"/>
      <c r="CSF72" s="900"/>
      <c r="CSG72" s="1171"/>
      <c r="CSH72" s="910"/>
      <c r="CSI72" s="1191"/>
      <c r="CSJ72" s="1189"/>
      <c r="CSK72" s="900"/>
      <c r="CSL72" s="318"/>
      <c r="CSM72" s="900"/>
      <c r="CSN72" s="900"/>
      <c r="CSO72" s="900"/>
      <c r="CSP72" s="900"/>
      <c r="CSQ72" s="1171"/>
      <c r="CSR72" s="910"/>
      <c r="CSS72" s="1191"/>
      <c r="CST72" s="1189"/>
      <c r="CSU72" s="900"/>
      <c r="CSV72" s="318"/>
      <c r="CSW72" s="900"/>
      <c r="CSX72" s="900"/>
      <c r="CSY72" s="900"/>
      <c r="CSZ72" s="900"/>
      <c r="CTA72" s="1171"/>
      <c r="CTB72" s="910"/>
      <c r="CTC72" s="1191"/>
      <c r="CTD72" s="1189"/>
      <c r="CTE72" s="900"/>
      <c r="CTF72" s="318"/>
      <c r="CTG72" s="900"/>
      <c r="CTH72" s="900"/>
      <c r="CTI72" s="900"/>
      <c r="CTJ72" s="900"/>
      <c r="CTK72" s="1171"/>
      <c r="CTL72" s="910"/>
      <c r="CTM72" s="1191"/>
      <c r="CTN72" s="1189"/>
      <c r="CTO72" s="900"/>
      <c r="CTP72" s="318"/>
      <c r="CTQ72" s="900"/>
      <c r="CTR72" s="900"/>
      <c r="CTS72" s="900"/>
      <c r="CTT72" s="900"/>
      <c r="CTU72" s="1171"/>
      <c r="CTV72" s="910"/>
      <c r="CTW72" s="1191"/>
      <c r="CTX72" s="1189"/>
      <c r="CTY72" s="900"/>
      <c r="CTZ72" s="318"/>
      <c r="CUA72" s="900"/>
      <c r="CUB72" s="900"/>
      <c r="CUC72" s="900"/>
      <c r="CUD72" s="900"/>
      <c r="CUE72" s="1171"/>
      <c r="CUF72" s="910"/>
      <c r="CUG72" s="1191"/>
      <c r="CUH72" s="1189"/>
      <c r="CUI72" s="900"/>
      <c r="CUJ72" s="318"/>
      <c r="CUK72" s="900"/>
      <c r="CUL72" s="900"/>
      <c r="CUM72" s="900"/>
      <c r="CUN72" s="900"/>
      <c r="CUO72" s="1171"/>
      <c r="CUP72" s="910"/>
      <c r="CUQ72" s="1191"/>
      <c r="CUR72" s="1189"/>
      <c r="CUS72" s="900"/>
      <c r="CUT72" s="318"/>
      <c r="CUU72" s="900"/>
      <c r="CUV72" s="900"/>
      <c r="CUW72" s="900"/>
      <c r="CUX72" s="900"/>
      <c r="CUY72" s="1171"/>
      <c r="CUZ72" s="910"/>
      <c r="CVA72" s="1191"/>
      <c r="CVB72" s="1189"/>
      <c r="CVC72" s="900"/>
      <c r="CVD72" s="318"/>
      <c r="CVE72" s="900"/>
      <c r="CVF72" s="900"/>
      <c r="CVG72" s="900"/>
      <c r="CVH72" s="900"/>
      <c r="CVI72" s="1171"/>
      <c r="CVJ72" s="910"/>
      <c r="CVK72" s="1191"/>
      <c r="CVL72" s="1189"/>
      <c r="CVM72" s="900"/>
      <c r="CVN72" s="318"/>
      <c r="CVO72" s="900"/>
      <c r="CVP72" s="900"/>
      <c r="CVQ72" s="900"/>
      <c r="CVR72" s="900"/>
      <c r="CVS72" s="1171"/>
      <c r="CVT72" s="910"/>
      <c r="CVU72" s="1191"/>
      <c r="CVV72" s="1189"/>
      <c r="CVW72" s="900"/>
      <c r="CVX72" s="318"/>
      <c r="CVY72" s="900"/>
      <c r="CVZ72" s="900"/>
      <c r="CWA72" s="900"/>
      <c r="CWB72" s="900"/>
      <c r="CWC72" s="1171"/>
      <c r="CWD72" s="910"/>
      <c r="CWE72" s="1191"/>
      <c r="CWF72" s="1189"/>
      <c r="CWG72" s="900"/>
      <c r="CWH72" s="318"/>
      <c r="CWI72" s="900"/>
      <c r="CWJ72" s="900"/>
      <c r="CWK72" s="900"/>
      <c r="CWL72" s="900"/>
      <c r="CWM72" s="1171"/>
      <c r="CWN72" s="910"/>
      <c r="CWO72" s="1191"/>
      <c r="CWP72" s="1189"/>
      <c r="CWQ72" s="900"/>
      <c r="CWR72" s="318"/>
      <c r="CWS72" s="900"/>
      <c r="CWT72" s="900"/>
      <c r="CWU72" s="900"/>
      <c r="CWV72" s="900"/>
      <c r="CWW72" s="1171"/>
      <c r="CWX72" s="910"/>
      <c r="CWY72" s="1191"/>
      <c r="CWZ72" s="1189"/>
      <c r="CXA72" s="900"/>
      <c r="CXB72" s="318"/>
      <c r="CXC72" s="900"/>
      <c r="CXD72" s="900"/>
      <c r="CXE72" s="900"/>
      <c r="CXF72" s="900"/>
      <c r="CXG72" s="1171"/>
      <c r="CXH72" s="910"/>
      <c r="CXI72" s="1191"/>
      <c r="CXJ72" s="1189"/>
      <c r="CXK72" s="900"/>
      <c r="CXL72" s="318"/>
      <c r="CXM72" s="900"/>
      <c r="CXN72" s="900"/>
      <c r="CXO72" s="900"/>
      <c r="CXP72" s="900"/>
      <c r="CXQ72" s="1171"/>
      <c r="CXR72" s="910"/>
      <c r="CXS72" s="1191"/>
      <c r="CXT72" s="1189"/>
      <c r="CXU72" s="900"/>
      <c r="CXV72" s="318"/>
      <c r="CXW72" s="900"/>
      <c r="CXX72" s="900"/>
      <c r="CXY72" s="900"/>
      <c r="CXZ72" s="900"/>
      <c r="CYA72" s="1171"/>
      <c r="CYB72" s="910"/>
      <c r="CYC72" s="1191"/>
      <c r="CYD72" s="1189"/>
      <c r="CYE72" s="900"/>
      <c r="CYF72" s="318"/>
      <c r="CYG72" s="900"/>
      <c r="CYH72" s="900"/>
      <c r="CYI72" s="900"/>
      <c r="CYJ72" s="900"/>
      <c r="CYK72" s="1171"/>
      <c r="CYL72" s="910"/>
      <c r="CYM72" s="1191"/>
      <c r="CYN72" s="1189"/>
      <c r="CYO72" s="900"/>
      <c r="CYP72" s="318"/>
      <c r="CYQ72" s="900"/>
      <c r="CYR72" s="900"/>
      <c r="CYS72" s="900"/>
      <c r="CYT72" s="900"/>
      <c r="CYU72" s="1171"/>
      <c r="CYV72" s="910"/>
      <c r="CYW72" s="1191"/>
      <c r="CYX72" s="1189"/>
      <c r="CYY72" s="900"/>
      <c r="CYZ72" s="318"/>
      <c r="CZA72" s="900"/>
      <c r="CZB72" s="900"/>
      <c r="CZC72" s="900"/>
      <c r="CZD72" s="900"/>
      <c r="CZE72" s="1171"/>
      <c r="CZF72" s="910"/>
      <c r="CZG72" s="1191"/>
      <c r="CZH72" s="1189"/>
      <c r="CZI72" s="900"/>
      <c r="CZJ72" s="318"/>
      <c r="CZK72" s="900"/>
      <c r="CZL72" s="900"/>
      <c r="CZM72" s="900"/>
      <c r="CZN72" s="900"/>
      <c r="CZO72" s="1171"/>
      <c r="CZP72" s="910"/>
      <c r="CZQ72" s="1191"/>
      <c r="CZR72" s="1189"/>
      <c r="CZS72" s="900"/>
      <c r="CZT72" s="318"/>
      <c r="CZU72" s="900"/>
      <c r="CZV72" s="900"/>
      <c r="CZW72" s="900"/>
      <c r="CZX72" s="900"/>
      <c r="CZY72" s="1171"/>
      <c r="CZZ72" s="910"/>
      <c r="DAA72" s="1191"/>
      <c r="DAB72" s="1189"/>
      <c r="DAC72" s="900"/>
      <c r="DAD72" s="318"/>
      <c r="DAE72" s="900"/>
      <c r="DAF72" s="900"/>
      <c r="DAG72" s="900"/>
      <c r="DAH72" s="900"/>
      <c r="DAI72" s="1171"/>
      <c r="DAJ72" s="910"/>
      <c r="DAK72" s="1191"/>
      <c r="DAL72" s="1189"/>
      <c r="DAM72" s="900"/>
      <c r="DAN72" s="318"/>
      <c r="DAO72" s="900"/>
      <c r="DAP72" s="900"/>
      <c r="DAQ72" s="900"/>
      <c r="DAR72" s="900"/>
      <c r="DAS72" s="1171"/>
      <c r="DAT72" s="910"/>
      <c r="DAU72" s="1191"/>
      <c r="DAV72" s="1189"/>
      <c r="DAW72" s="900"/>
      <c r="DAX72" s="318"/>
      <c r="DAY72" s="900"/>
      <c r="DAZ72" s="900"/>
      <c r="DBA72" s="900"/>
      <c r="DBB72" s="900"/>
      <c r="DBC72" s="1171"/>
      <c r="DBD72" s="910"/>
      <c r="DBE72" s="1191"/>
      <c r="DBF72" s="1189"/>
      <c r="DBG72" s="900"/>
      <c r="DBH72" s="318"/>
      <c r="DBI72" s="900"/>
      <c r="DBJ72" s="900"/>
      <c r="DBK72" s="900"/>
      <c r="DBL72" s="900"/>
      <c r="DBM72" s="1171"/>
      <c r="DBN72" s="910"/>
      <c r="DBO72" s="1191"/>
      <c r="DBP72" s="1189"/>
      <c r="DBQ72" s="900"/>
      <c r="DBR72" s="318"/>
      <c r="DBS72" s="900"/>
      <c r="DBT72" s="900"/>
      <c r="DBU72" s="900"/>
      <c r="DBV72" s="900"/>
      <c r="DBW72" s="1171"/>
      <c r="DBX72" s="910"/>
      <c r="DBY72" s="1191"/>
      <c r="DBZ72" s="1189"/>
      <c r="DCA72" s="900"/>
      <c r="DCB72" s="318"/>
      <c r="DCC72" s="900"/>
      <c r="DCD72" s="900"/>
      <c r="DCE72" s="900"/>
      <c r="DCF72" s="900"/>
      <c r="DCG72" s="1171"/>
      <c r="DCH72" s="910"/>
      <c r="DCI72" s="1191"/>
      <c r="DCJ72" s="1189"/>
      <c r="DCK72" s="900"/>
      <c r="DCL72" s="318"/>
      <c r="DCM72" s="900"/>
      <c r="DCN72" s="900"/>
      <c r="DCO72" s="900"/>
      <c r="DCP72" s="900"/>
      <c r="DCQ72" s="1171"/>
      <c r="DCR72" s="910"/>
      <c r="DCS72" s="1191"/>
      <c r="DCT72" s="1189"/>
      <c r="DCU72" s="900"/>
      <c r="DCV72" s="318"/>
      <c r="DCW72" s="900"/>
      <c r="DCX72" s="900"/>
      <c r="DCY72" s="900"/>
      <c r="DCZ72" s="900"/>
      <c r="DDA72" s="1171"/>
      <c r="DDB72" s="910"/>
      <c r="DDC72" s="1191"/>
      <c r="DDD72" s="1189"/>
      <c r="DDE72" s="900"/>
      <c r="DDF72" s="318"/>
      <c r="DDG72" s="900"/>
      <c r="DDH72" s="900"/>
      <c r="DDI72" s="900"/>
      <c r="DDJ72" s="900"/>
      <c r="DDK72" s="1171"/>
      <c r="DDL72" s="910"/>
      <c r="DDM72" s="1191"/>
      <c r="DDN72" s="1189"/>
      <c r="DDO72" s="900"/>
      <c r="DDP72" s="318"/>
      <c r="DDQ72" s="900"/>
      <c r="DDR72" s="900"/>
      <c r="DDS72" s="900"/>
      <c r="DDT72" s="900"/>
      <c r="DDU72" s="1171"/>
      <c r="DDV72" s="910"/>
      <c r="DDW72" s="1191"/>
      <c r="DDX72" s="1189"/>
      <c r="DDY72" s="900"/>
      <c r="DDZ72" s="318"/>
      <c r="DEA72" s="900"/>
      <c r="DEB72" s="900"/>
      <c r="DEC72" s="900"/>
      <c r="DED72" s="900"/>
      <c r="DEE72" s="1171"/>
      <c r="DEF72" s="910"/>
      <c r="DEG72" s="1191"/>
      <c r="DEH72" s="1189"/>
      <c r="DEI72" s="900"/>
      <c r="DEJ72" s="318"/>
      <c r="DEK72" s="900"/>
      <c r="DEL72" s="900"/>
      <c r="DEM72" s="900"/>
      <c r="DEN72" s="900"/>
      <c r="DEO72" s="1171"/>
      <c r="DEP72" s="910"/>
      <c r="DEQ72" s="1191"/>
      <c r="DER72" s="1189"/>
      <c r="DES72" s="900"/>
      <c r="DET72" s="318"/>
      <c r="DEU72" s="900"/>
      <c r="DEV72" s="900"/>
      <c r="DEW72" s="900"/>
      <c r="DEX72" s="900"/>
      <c r="DEY72" s="1171"/>
      <c r="DEZ72" s="910"/>
      <c r="DFA72" s="1191"/>
      <c r="DFB72" s="1189"/>
      <c r="DFC72" s="900"/>
      <c r="DFD72" s="318"/>
      <c r="DFE72" s="900"/>
      <c r="DFF72" s="900"/>
      <c r="DFG72" s="900"/>
      <c r="DFH72" s="900"/>
      <c r="DFI72" s="1171"/>
      <c r="DFJ72" s="910"/>
      <c r="DFK72" s="1191"/>
      <c r="DFL72" s="1189"/>
      <c r="DFM72" s="900"/>
      <c r="DFN72" s="318"/>
      <c r="DFO72" s="900"/>
      <c r="DFP72" s="900"/>
      <c r="DFQ72" s="900"/>
      <c r="DFR72" s="900"/>
      <c r="DFS72" s="1171"/>
      <c r="DFT72" s="910"/>
      <c r="DFU72" s="1191"/>
      <c r="DFV72" s="1189"/>
      <c r="DFW72" s="900"/>
      <c r="DFX72" s="318"/>
      <c r="DFY72" s="900"/>
      <c r="DFZ72" s="900"/>
      <c r="DGA72" s="900"/>
      <c r="DGB72" s="900"/>
      <c r="DGC72" s="1171"/>
      <c r="DGD72" s="910"/>
      <c r="DGE72" s="1191"/>
      <c r="DGF72" s="1189"/>
      <c r="DGG72" s="900"/>
      <c r="DGH72" s="318"/>
      <c r="DGI72" s="900"/>
      <c r="DGJ72" s="900"/>
      <c r="DGK72" s="900"/>
      <c r="DGL72" s="900"/>
      <c r="DGM72" s="1171"/>
      <c r="DGN72" s="910"/>
      <c r="DGO72" s="1191"/>
      <c r="DGP72" s="1189"/>
      <c r="DGQ72" s="900"/>
      <c r="DGR72" s="318"/>
      <c r="DGS72" s="900"/>
      <c r="DGT72" s="900"/>
      <c r="DGU72" s="900"/>
      <c r="DGV72" s="900"/>
      <c r="DGW72" s="1171"/>
      <c r="DGX72" s="910"/>
      <c r="DGY72" s="1191"/>
      <c r="DGZ72" s="1189"/>
      <c r="DHA72" s="900"/>
      <c r="DHB72" s="318"/>
      <c r="DHC72" s="900"/>
      <c r="DHD72" s="900"/>
      <c r="DHE72" s="900"/>
      <c r="DHF72" s="900"/>
      <c r="DHG72" s="1171"/>
      <c r="DHH72" s="910"/>
      <c r="DHI72" s="1191"/>
      <c r="DHJ72" s="1189"/>
      <c r="DHK72" s="900"/>
      <c r="DHL72" s="318"/>
      <c r="DHM72" s="900"/>
      <c r="DHN72" s="900"/>
      <c r="DHO72" s="900"/>
      <c r="DHP72" s="900"/>
      <c r="DHQ72" s="1171"/>
      <c r="DHR72" s="910"/>
      <c r="DHS72" s="1191"/>
      <c r="DHT72" s="1189"/>
      <c r="DHU72" s="900"/>
      <c r="DHV72" s="318"/>
      <c r="DHW72" s="900"/>
      <c r="DHX72" s="900"/>
      <c r="DHY72" s="900"/>
      <c r="DHZ72" s="900"/>
      <c r="DIA72" s="1171"/>
      <c r="DIB72" s="910"/>
      <c r="DIC72" s="1191"/>
      <c r="DID72" s="1189"/>
      <c r="DIE72" s="900"/>
      <c r="DIF72" s="318"/>
      <c r="DIG72" s="900"/>
      <c r="DIH72" s="900"/>
      <c r="DII72" s="900"/>
      <c r="DIJ72" s="900"/>
      <c r="DIK72" s="1171"/>
      <c r="DIL72" s="910"/>
      <c r="DIM72" s="1191"/>
      <c r="DIN72" s="1189"/>
      <c r="DIO72" s="900"/>
      <c r="DIP72" s="318"/>
      <c r="DIQ72" s="900"/>
      <c r="DIR72" s="900"/>
      <c r="DIS72" s="900"/>
      <c r="DIT72" s="900"/>
      <c r="DIU72" s="1171"/>
      <c r="DIV72" s="910"/>
      <c r="DIW72" s="1191"/>
      <c r="DIX72" s="1189"/>
      <c r="DIY72" s="900"/>
      <c r="DIZ72" s="318"/>
      <c r="DJA72" s="900"/>
      <c r="DJB72" s="900"/>
      <c r="DJC72" s="900"/>
      <c r="DJD72" s="900"/>
      <c r="DJE72" s="1171"/>
      <c r="DJF72" s="910"/>
      <c r="DJG72" s="1191"/>
      <c r="DJH72" s="1189"/>
      <c r="DJI72" s="900"/>
      <c r="DJJ72" s="318"/>
      <c r="DJK72" s="900"/>
      <c r="DJL72" s="900"/>
      <c r="DJM72" s="900"/>
      <c r="DJN72" s="900"/>
      <c r="DJO72" s="1171"/>
      <c r="DJP72" s="910"/>
      <c r="DJQ72" s="1191"/>
      <c r="DJR72" s="1189"/>
      <c r="DJS72" s="900"/>
      <c r="DJT72" s="318"/>
      <c r="DJU72" s="900"/>
      <c r="DJV72" s="900"/>
      <c r="DJW72" s="900"/>
      <c r="DJX72" s="900"/>
      <c r="DJY72" s="1171"/>
      <c r="DJZ72" s="910"/>
      <c r="DKA72" s="1191"/>
      <c r="DKB72" s="1189"/>
      <c r="DKC72" s="900"/>
      <c r="DKD72" s="318"/>
      <c r="DKE72" s="900"/>
      <c r="DKF72" s="900"/>
      <c r="DKG72" s="900"/>
      <c r="DKH72" s="900"/>
      <c r="DKI72" s="1171"/>
      <c r="DKJ72" s="910"/>
      <c r="DKK72" s="1191"/>
      <c r="DKL72" s="1189"/>
      <c r="DKM72" s="900"/>
      <c r="DKN72" s="318"/>
      <c r="DKO72" s="900"/>
      <c r="DKP72" s="900"/>
      <c r="DKQ72" s="900"/>
      <c r="DKR72" s="900"/>
      <c r="DKS72" s="1171"/>
      <c r="DKT72" s="910"/>
      <c r="DKU72" s="1191"/>
      <c r="DKV72" s="1189"/>
      <c r="DKW72" s="900"/>
      <c r="DKX72" s="318"/>
      <c r="DKY72" s="900"/>
      <c r="DKZ72" s="900"/>
      <c r="DLA72" s="900"/>
      <c r="DLB72" s="900"/>
      <c r="DLC72" s="1171"/>
      <c r="DLD72" s="910"/>
      <c r="DLE72" s="1191"/>
      <c r="DLF72" s="1189"/>
      <c r="DLG72" s="900"/>
      <c r="DLH72" s="318"/>
      <c r="DLI72" s="900"/>
      <c r="DLJ72" s="900"/>
      <c r="DLK72" s="900"/>
      <c r="DLL72" s="900"/>
      <c r="DLM72" s="1171"/>
      <c r="DLN72" s="910"/>
      <c r="DLO72" s="1191"/>
      <c r="DLP72" s="1189"/>
      <c r="DLQ72" s="900"/>
      <c r="DLR72" s="318"/>
      <c r="DLS72" s="900"/>
      <c r="DLT72" s="900"/>
      <c r="DLU72" s="900"/>
      <c r="DLV72" s="900"/>
      <c r="DLW72" s="1171"/>
      <c r="DLX72" s="910"/>
      <c r="DLY72" s="1191"/>
      <c r="DLZ72" s="1189"/>
      <c r="DMA72" s="900"/>
      <c r="DMB72" s="318"/>
      <c r="DMC72" s="900"/>
      <c r="DMD72" s="900"/>
      <c r="DME72" s="900"/>
      <c r="DMF72" s="900"/>
      <c r="DMG72" s="1171"/>
      <c r="DMH72" s="910"/>
      <c r="DMI72" s="1191"/>
      <c r="DMJ72" s="1189"/>
      <c r="DMK72" s="900"/>
      <c r="DML72" s="318"/>
      <c r="DMM72" s="900"/>
      <c r="DMN72" s="900"/>
      <c r="DMO72" s="900"/>
      <c r="DMP72" s="900"/>
      <c r="DMQ72" s="1171"/>
      <c r="DMR72" s="910"/>
      <c r="DMS72" s="1191"/>
      <c r="DMT72" s="1189"/>
      <c r="DMU72" s="900"/>
      <c r="DMV72" s="318"/>
      <c r="DMW72" s="900"/>
      <c r="DMX72" s="900"/>
      <c r="DMY72" s="900"/>
      <c r="DMZ72" s="900"/>
      <c r="DNA72" s="1171"/>
      <c r="DNB72" s="910"/>
      <c r="DNC72" s="1191"/>
      <c r="DND72" s="1189"/>
      <c r="DNE72" s="900"/>
      <c r="DNF72" s="318"/>
      <c r="DNG72" s="900"/>
      <c r="DNH72" s="900"/>
      <c r="DNI72" s="900"/>
      <c r="DNJ72" s="900"/>
      <c r="DNK72" s="1171"/>
      <c r="DNL72" s="910"/>
      <c r="DNM72" s="1191"/>
      <c r="DNN72" s="1189"/>
      <c r="DNO72" s="900"/>
      <c r="DNP72" s="318"/>
      <c r="DNQ72" s="900"/>
      <c r="DNR72" s="900"/>
      <c r="DNS72" s="900"/>
      <c r="DNT72" s="900"/>
      <c r="DNU72" s="1171"/>
      <c r="DNV72" s="910"/>
      <c r="DNW72" s="1191"/>
      <c r="DNX72" s="1189"/>
      <c r="DNY72" s="900"/>
      <c r="DNZ72" s="318"/>
      <c r="DOA72" s="900"/>
      <c r="DOB72" s="900"/>
      <c r="DOC72" s="900"/>
      <c r="DOD72" s="900"/>
      <c r="DOE72" s="1171"/>
      <c r="DOF72" s="910"/>
      <c r="DOG72" s="1191"/>
      <c r="DOH72" s="1189"/>
      <c r="DOI72" s="900"/>
      <c r="DOJ72" s="318"/>
      <c r="DOK72" s="900"/>
      <c r="DOL72" s="900"/>
      <c r="DOM72" s="900"/>
      <c r="DON72" s="900"/>
      <c r="DOO72" s="1171"/>
      <c r="DOP72" s="910"/>
      <c r="DOQ72" s="1191"/>
      <c r="DOR72" s="1189"/>
      <c r="DOS72" s="900"/>
      <c r="DOT72" s="318"/>
      <c r="DOU72" s="900"/>
      <c r="DOV72" s="900"/>
      <c r="DOW72" s="900"/>
      <c r="DOX72" s="900"/>
      <c r="DOY72" s="1171"/>
      <c r="DOZ72" s="910"/>
      <c r="DPA72" s="1191"/>
      <c r="DPB72" s="1189"/>
      <c r="DPC72" s="900"/>
      <c r="DPD72" s="318"/>
      <c r="DPE72" s="900"/>
      <c r="DPF72" s="900"/>
      <c r="DPG72" s="900"/>
      <c r="DPH72" s="900"/>
      <c r="DPI72" s="1171"/>
      <c r="DPJ72" s="910"/>
      <c r="DPK72" s="1191"/>
      <c r="DPL72" s="1189"/>
      <c r="DPM72" s="900"/>
      <c r="DPN72" s="318"/>
      <c r="DPO72" s="900"/>
      <c r="DPP72" s="900"/>
      <c r="DPQ72" s="900"/>
      <c r="DPR72" s="900"/>
      <c r="DPS72" s="1171"/>
      <c r="DPT72" s="910"/>
      <c r="DPU72" s="1191"/>
      <c r="DPV72" s="1189"/>
      <c r="DPW72" s="900"/>
      <c r="DPX72" s="318"/>
      <c r="DPY72" s="900"/>
      <c r="DPZ72" s="900"/>
      <c r="DQA72" s="900"/>
      <c r="DQB72" s="900"/>
      <c r="DQC72" s="1171"/>
      <c r="DQD72" s="910"/>
      <c r="DQE72" s="1191"/>
      <c r="DQF72" s="1189"/>
      <c r="DQG72" s="900"/>
      <c r="DQH72" s="318"/>
      <c r="DQI72" s="900"/>
      <c r="DQJ72" s="900"/>
      <c r="DQK72" s="900"/>
      <c r="DQL72" s="900"/>
      <c r="DQM72" s="1171"/>
      <c r="DQN72" s="910"/>
      <c r="DQO72" s="1191"/>
      <c r="DQP72" s="1189"/>
      <c r="DQQ72" s="900"/>
      <c r="DQR72" s="318"/>
      <c r="DQS72" s="900"/>
      <c r="DQT72" s="900"/>
      <c r="DQU72" s="900"/>
      <c r="DQV72" s="900"/>
      <c r="DQW72" s="1171"/>
      <c r="DQX72" s="910"/>
      <c r="DQY72" s="1191"/>
      <c r="DQZ72" s="1189"/>
      <c r="DRA72" s="900"/>
      <c r="DRB72" s="318"/>
      <c r="DRC72" s="900"/>
      <c r="DRD72" s="900"/>
      <c r="DRE72" s="900"/>
      <c r="DRF72" s="900"/>
      <c r="DRG72" s="1171"/>
      <c r="DRH72" s="910"/>
      <c r="DRI72" s="1191"/>
      <c r="DRJ72" s="1189"/>
      <c r="DRK72" s="900"/>
      <c r="DRL72" s="318"/>
      <c r="DRM72" s="900"/>
      <c r="DRN72" s="900"/>
      <c r="DRO72" s="900"/>
      <c r="DRP72" s="900"/>
      <c r="DRQ72" s="1171"/>
      <c r="DRR72" s="910"/>
      <c r="DRS72" s="1191"/>
      <c r="DRT72" s="1189"/>
      <c r="DRU72" s="900"/>
      <c r="DRV72" s="318"/>
      <c r="DRW72" s="900"/>
      <c r="DRX72" s="900"/>
      <c r="DRY72" s="900"/>
      <c r="DRZ72" s="900"/>
      <c r="DSA72" s="1171"/>
      <c r="DSB72" s="910"/>
      <c r="DSC72" s="1191"/>
      <c r="DSD72" s="1189"/>
      <c r="DSE72" s="900"/>
      <c r="DSF72" s="318"/>
      <c r="DSG72" s="900"/>
      <c r="DSH72" s="900"/>
      <c r="DSI72" s="900"/>
      <c r="DSJ72" s="900"/>
      <c r="DSK72" s="1171"/>
      <c r="DSL72" s="910"/>
      <c r="DSM72" s="1191"/>
      <c r="DSN72" s="1189"/>
      <c r="DSO72" s="900"/>
      <c r="DSP72" s="318"/>
      <c r="DSQ72" s="900"/>
      <c r="DSR72" s="900"/>
      <c r="DSS72" s="900"/>
      <c r="DST72" s="900"/>
      <c r="DSU72" s="1171"/>
      <c r="DSV72" s="910"/>
      <c r="DSW72" s="1191"/>
      <c r="DSX72" s="1189"/>
      <c r="DSY72" s="900"/>
      <c r="DSZ72" s="318"/>
      <c r="DTA72" s="900"/>
      <c r="DTB72" s="900"/>
      <c r="DTC72" s="900"/>
      <c r="DTD72" s="900"/>
      <c r="DTE72" s="1171"/>
      <c r="DTF72" s="910"/>
      <c r="DTG72" s="1191"/>
      <c r="DTH72" s="1189"/>
      <c r="DTI72" s="900"/>
      <c r="DTJ72" s="318"/>
      <c r="DTK72" s="900"/>
      <c r="DTL72" s="900"/>
      <c r="DTM72" s="900"/>
      <c r="DTN72" s="900"/>
      <c r="DTO72" s="1171"/>
      <c r="DTP72" s="910"/>
      <c r="DTQ72" s="1191"/>
      <c r="DTR72" s="1189"/>
      <c r="DTS72" s="900"/>
      <c r="DTT72" s="318"/>
      <c r="DTU72" s="900"/>
      <c r="DTV72" s="900"/>
      <c r="DTW72" s="900"/>
      <c r="DTX72" s="900"/>
      <c r="DTY72" s="1171"/>
      <c r="DTZ72" s="910"/>
      <c r="DUA72" s="1191"/>
      <c r="DUB72" s="1189"/>
      <c r="DUC72" s="900"/>
      <c r="DUD72" s="318"/>
      <c r="DUE72" s="900"/>
      <c r="DUF72" s="900"/>
      <c r="DUG72" s="900"/>
      <c r="DUH72" s="900"/>
      <c r="DUI72" s="1171"/>
      <c r="DUJ72" s="910"/>
      <c r="DUK72" s="1191"/>
      <c r="DUL72" s="1189"/>
      <c r="DUM72" s="900"/>
      <c r="DUN72" s="318"/>
      <c r="DUO72" s="900"/>
      <c r="DUP72" s="900"/>
      <c r="DUQ72" s="900"/>
      <c r="DUR72" s="900"/>
      <c r="DUS72" s="1171"/>
      <c r="DUT72" s="910"/>
      <c r="DUU72" s="1191"/>
      <c r="DUV72" s="1189"/>
      <c r="DUW72" s="900"/>
      <c r="DUX72" s="318"/>
      <c r="DUY72" s="900"/>
      <c r="DUZ72" s="900"/>
      <c r="DVA72" s="900"/>
      <c r="DVB72" s="900"/>
      <c r="DVC72" s="1171"/>
      <c r="DVD72" s="910"/>
      <c r="DVE72" s="1191"/>
      <c r="DVF72" s="1189"/>
      <c r="DVG72" s="900"/>
      <c r="DVH72" s="318"/>
      <c r="DVI72" s="900"/>
      <c r="DVJ72" s="900"/>
      <c r="DVK72" s="900"/>
      <c r="DVL72" s="900"/>
      <c r="DVM72" s="1171"/>
      <c r="DVN72" s="910"/>
      <c r="DVO72" s="1191"/>
      <c r="DVP72" s="1189"/>
      <c r="DVQ72" s="900"/>
      <c r="DVR72" s="318"/>
      <c r="DVS72" s="900"/>
      <c r="DVT72" s="900"/>
      <c r="DVU72" s="900"/>
      <c r="DVV72" s="900"/>
      <c r="DVW72" s="1171"/>
      <c r="DVX72" s="910"/>
      <c r="DVY72" s="1191"/>
      <c r="DVZ72" s="1189"/>
      <c r="DWA72" s="900"/>
      <c r="DWB72" s="318"/>
      <c r="DWC72" s="900"/>
      <c r="DWD72" s="900"/>
      <c r="DWE72" s="900"/>
      <c r="DWF72" s="900"/>
      <c r="DWG72" s="1171"/>
      <c r="DWH72" s="910"/>
      <c r="DWI72" s="1191"/>
      <c r="DWJ72" s="1189"/>
      <c r="DWK72" s="900"/>
      <c r="DWL72" s="318"/>
      <c r="DWM72" s="900"/>
      <c r="DWN72" s="900"/>
      <c r="DWO72" s="900"/>
      <c r="DWP72" s="900"/>
      <c r="DWQ72" s="1171"/>
      <c r="DWR72" s="910"/>
      <c r="DWS72" s="1191"/>
      <c r="DWT72" s="1189"/>
      <c r="DWU72" s="900"/>
      <c r="DWV72" s="318"/>
      <c r="DWW72" s="900"/>
      <c r="DWX72" s="900"/>
      <c r="DWY72" s="900"/>
      <c r="DWZ72" s="900"/>
      <c r="DXA72" s="1171"/>
      <c r="DXB72" s="910"/>
      <c r="DXC72" s="1191"/>
      <c r="DXD72" s="1189"/>
      <c r="DXE72" s="900"/>
      <c r="DXF72" s="318"/>
      <c r="DXG72" s="900"/>
      <c r="DXH72" s="900"/>
      <c r="DXI72" s="900"/>
      <c r="DXJ72" s="900"/>
      <c r="DXK72" s="1171"/>
      <c r="DXL72" s="910"/>
      <c r="DXM72" s="1191"/>
      <c r="DXN72" s="1189"/>
      <c r="DXO72" s="900"/>
      <c r="DXP72" s="318"/>
      <c r="DXQ72" s="900"/>
      <c r="DXR72" s="900"/>
      <c r="DXS72" s="900"/>
      <c r="DXT72" s="900"/>
      <c r="DXU72" s="1171"/>
      <c r="DXV72" s="910"/>
      <c r="DXW72" s="1191"/>
      <c r="DXX72" s="1189"/>
      <c r="DXY72" s="900"/>
      <c r="DXZ72" s="318"/>
      <c r="DYA72" s="900"/>
      <c r="DYB72" s="900"/>
      <c r="DYC72" s="900"/>
      <c r="DYD72" s="900"/>
      <c r="DYE72" s="1171"/>
      <c r="DYF72" s="910"/>
      <c r="DYG72" s="1191"/>
      <c r="DYH72" s="1189"/>
      <c r="DYI72" s="900"/>
      <c r="DYJ72" s="318"/>
      <c r="DYK72" s="900"/>
      <c r="DYL72" s="900"/>
      <c r="DYM72" s="900"/>
      <c r="DYN72" s="900"/>
      <c r="DYO72" s="1171"/>
      <c r="DYP72" s="910"/>
      <c r="DYQ72" s="1191"/>
      <c r="DYR72" s="1189"/>
      <c r="DYS72" s="900"/>
      <c r="DYT72" s="318"/>
      <c r="DYU72" s="900"/>
      <c r="DYV72" s="900"/>
      <c r="DYW72" s="900"/>
      <c r="DYX72" s="900"/>
      <c r="DYY72" s="1171"/>
      <c r="DYZ72" s="910"/>
      <c r="DZA72" s="1191"/>
      <c r="DZB72" s="1189"/>
      <c r="DZC72" s="900"/>
      <c r="DZD72" s="318"/>
      <c r="DZE72" s="900"/>
      <c r="DZF72" s="900"/>
      <c r="DZG72" s="900"/>
      <c r="DZH72" s="900"/>
      <c r="DZI72" s="1171"/>
      <c r="DZJ72" s="910"/>
      <c r="DZK72" s="1191"/>
      <c r="DZL72" s="1189"/>
      <c r="DZM72" s="900"/>
      <c r="DZN72" s="318"/>
      <c r="DZO72" s="900"/>
      <c r="DZP72" s="900"/>
      <c r="DZQ72" s="900"/>
      <c r="DZR72" s="900"/>
      <c r="DZS72" s="1171"/>
      <c r="DZT72" s="910"/>
      <c r="DZU72" s="1191"/>
      <c r="DZV72" s="1189"/>
      <c r="DZW72" s="900"/>
      <c r="DZX72" s="318"/>
      <c r="DZY72" s="900"/>
      <c r="DZZ72" s="900"/>
      <c r="EAA72" s="900"/>
      <c r="EAB72" s="900"/>
      <c r="EAC72" s="1171"/>
      <c r="EAD72" s="910"/>
      <c r="EAE72" s="1191"/>
      <c r="EAF72" s="1189"/>
      <c r="EAG72" s="900"/>
      <c r="EAH72" s="318"/>
      <c r="EAI72" s="900"/>
      <c r="EAJ72" s="900"/>
      <c r="EAK72" s="900"/>
      <c r="EAL72" s="900"/>
      <c r="EAM72" s="1171"/>
      <c r="EAN72" s="910"/>
      <c r="EAO72" s="1191"/>
      <c r="EAP72" s="1189"/>
      <c r="EAQ72" s="900"/>
      <c r="EAR72" s="318"/>
      <c r="EAS72" s="900"/>
      <c r="EAT72" s="900"/>
      <c r="EAU72" s="900"/>
      <c r="EAV72" s="900"/>
      <c r="EAW72" s="1171"/>
      <c r="EAX72" s="910"/>
      <c r="EAY72" s="1191"/>
      <c r="EAZ72" s="1189"/>
      <c r="EBA72" s="900"/>
      <c r="EBB72" s="318"/>
      <c r="EBC72" s="900"/>
      <c r="EBD72" s="900"/>
      <c r="EBE72" s="900"/>
      <c r="EBF72" s="900"/>
      <c r="EBG72" s="1171"/>
      <c r="EBH72" s="910"/>
      <c r="EBI72" s="1191"/>
      <c r="EBJ72" s="1189"/>
      <c r="EBK72" s="900"/>
      <c r="EBL72" s="318"/>
      <c r="EBM72" s="900"/>
      <c r="EBN72" s="900"/>
      <c r="EBO72" s="900"/>
      <c r="EBP72" s="900"/>
      <c r="EBQ72" s="1171"/>
      <c r="EBR72" s="910"/>
      <c r="EBS72" s="1191"/>
      <c r="EBT72" s="1189"/>
      <c r="EBU72" s="900"/>
      <c r="EBV72" s="318"/>
      <c r="EBW72" s="900"/>
      <c r="EBX72" s="900"/>
      <c r="EBY72" s="900"/>
      <c r="EBZ72" s="900"/>
      <c r="ECA72" s="1171"/>
      <c r="ECB72" s="910"/>
      <c r="ECC72" s="1191"/>
      <c r="ECD72" s="1189"/>
      <c r="ECE72" s="900"/>
      <c r="ECF72" s="318"/>
      <c r="ECG72" s="900"/>
      <c r="ECH72" s="900"/>
      <c r="ECI72" s="900"/>
      <c r="ECJ72" s="900"/>
      <c r="ECK72" s="1171"/>
      <c r="ECL72" s="910"/>
      <c r="ECM72" s="1191"/>
      <c r="ECN72" s="1189"/>
      <c r="ECO72" s="900"/>
      <c r="ECP72" s="318"/>
      <c r="ECQ72" s="900"/>
      <c r="ECR72" s="900"/>
      <c r="ECS72" s="900"/>
      <c r="ECT72" s="900"/>
      <c r="ECU72" s="1171"/>
      <c r="ECV72" s="910"/>
      <c r="ECW72" s="1191"/>
      <c r="ECX72" s="1189"/>
      <c r="ECY72" s="900"/>
      <c r="ECZ72" s="318"/>
      <c r="EDA72" s="900"/>
      <c r="EDB72" s="900"/>
      <c r="EDC72" s="900"/>
      <c r="EDD72" s="900"/>
      <c r="EDE72" s="1171"/>
      <c r="EDF72" s="910"/>
      <c r="EDG72" s="1191"/>
      <c r="EDH72" s="1189"/>
      <c r="EDI72" s="900"/>
      <c r="EDJ72" s="318"/>
      <c r="EDK72" s="900"/>
      <c r="EDL72" s="900"/>
      <c r="EDM72" s="900"/>
      <c r="EDN72" s="900"/>
      <c r="EDO72" s="1171"/>
      <c r="EDP72" s="910"/>
      <c r="EDQ72" s="1191"/>
      <c r="EDR72" s="1189"/>
      <c r="EDS72" s="900"/>
      <c r="EDT72" s="318"/>
      <c r="EDU72" s="900"/>
      <c r="EDV72" s="900"/>
      <c r="EDW72" s="900"/>
      <c r="EDX72" s="900"/>
      <c r="EDY72" s="1171"/>
      <c r="EDZ72" s="910"/>
      <c r="EEA72" s="1191"/>
      <c r="EEB72" s="1189"/>
      <c r="EEC72" s="900"/>
      <c r="EED72" s="318"/>
      <c r="EEE72" s="900"/>
      <c r="EEF72" s="900"/>
      <c r="EEG72" s="900"/>
      <c r="EEH72" s="900"/>
      <c r="EEI72" s="1171"/>
      <c r="EEJ72" s="910"/>
      <c r="EEK72" s="1191"/>
      <c r="EEL72" s="1189"/>
      <c r="EEM72" s="900"/>
      <c r="EEN72" s="318"/>
      <c r="EEO72" s="900"/>
      <c r="EEP72" s="900"/>
      <c r="EEQ72" s="900"/>
      <c r="EER72" s="900"/>
      <c r="EES72" s="1171"/>
      <c r="EET72" s="910"/>
      <c r="EEU72" s="1191"/>
      <c r="EEV72" s="1189"/>
      <c r="EEW72" s="900"/>
      <c r="EEX72" s="318"/>
      <c r="EEY72" s="900"/>
      <c r="EEZ72" s="900"/>
      <c r="EFA72" s="900"/>
      <c r="EFB72" s="900"/>
      <c r="EFC72" s="1171"/>
      <c r="EFD72" s="910"/>
      <c r="EFE72" s="1191"/>
      <c r="EFF72" s="1189"/>
      <c r="EFG72" s="900"/>
      <c r="EFH72" s="318"/>
      <c r="EFI72" s="900"/>
      <c r="EFJ72" s="900"/>
      <c r="EFK72" s="900"/>
      <c r="EFL72" s="900"/>
      <c r="EFM72" s="1171"/>
      <c r="EFN72" s="910"/>
      <c r="EFO72" s="1191"/>
      <c r="EFP72" s="1189"/>
      <c r="EFQ72" s="900"/>
      <c r="EFR72" s="318"/>
      <c r="EFS72" s="900"/>
      <c r="EFT72" s="900"/>
      <c r="EFU72" s="900"/>
      <c r="EFV72" s="900"/>
      <c r="EFW72" s="1171"/>
      <c r="EFX72" s="910"/>
      <c r="EFY72" s="1191"/>
      <c r="EFZ72" s="1189"/>
      <c r="EGA72" s="900"/>
      <c r="EGB72" s="318"/>
      <c r="EGC72" s="900"/>
      <c r="EGD72" s="900"/>
      <c r="EGE72" s="900"/>
      <c r="EGF72" s="900"/>
      <c r="EGG72" s="1171"/>
      <c r="EGH72" s="910"/>
      <c r="EGI72" s="1191"/>
      <c r="EGJ72" s="1189"/>
      <c r="EGK72" s="900"/>
      <c r="EGL72" s="318"/>
      <c r="EGM72" s="900"/>
      <c r="EGN72" s="900"/>
      <c r="EGO72" s="900"/>
      <c r="EGP72" s="900"/>
      <c r="EGQ72" s="1171"/>
      <c r="EGR72" s="910"/>
      <c r="EGS72" s="1191"/>
      <c r="EGT72" s="1189"/>
      <c r="EGU72" s="900"/>
      <c r="EGV72" s="318"/>
      <c r="EGW72" s="900"/>
      <c r="EGX72" s="900"/>
      <c r="EGY72" s="900"/>
      <c r="EGZ72" s="900"/>
      <c r="EHA72" s="1171"/>
      <c r="EHB72" s="910"/>
      <c r="EHC72" s="1191"/>
      <c r="EHD72" s="1189"/>
      <c r="EHE72" s="900"/>
      <c r="EHF72" s="318"/>
      <c r="EHG72" s="900"/>
      <c r="EHH72" s="900"/>
      <c r="EHI72" s="900"/>
      <c r="EHJ72" s="900"/>
      <c r="EHK72" s="1171"/>
      <c r="EHL72" s="910"/>
      <c r="EHM72" s="1191"/>
      <c r="EHN72" s="1189"/>
      <c r="EHO72" s="900"/>
      <c r="EHP72" s="318"/>
      <c r="EHQ72" s="900"/>
      <c r="EHR72" s="900"/>
      <c r="EHS72" s="900"/>
      <c r="EHT72" s="900"/>
      <c r="EHU72" s="1171"/>
      <c r="EHV72" s="910"/>
      <c r="EHW72" s="1191"/>
      <c r="EHX72" s="1189"/>
      <c r="EHY72" s="900"/>
      <c r="EHZ72" s="318"/>
      <c r="EIA72" s="900"/>
      <c r="EIB72" s="900"/>
      <c r="EIC72" s="900"/>
      <c r="EID72" s="900"/>
      <c r="EIE72" s="1171"/>
      <c r="EIF72" s="910"/>
      <c r="EIG72" s="1191"/>
      <c r="EIH72" s="1189"/>
      <c r="EII72" s="900"/>
      <c r="EIJ72" s="318"/>
      <c r="EIK72" s="900"/>
      <c r="EIL72" s="900"/>
      <c r="EIM72" s="900"/>
      <c r="EIN72" s="900"/>
      <c r="EIO72" s="1171"/>
      <c r="EIP72" s="910"/>
      <c r="EIQ72" s="1191"/>
      <c r="EIR72" s="1189"/>
      <c r="EIS72" s="900"/>
      <c r="EIT72" s="318"/>
      <c r="EIU72" s="900"/>
      <c r="EIV72" s="900"/>
      <c r="EIW72" s="900"/>
      <c r="EIX72" s="900"/>
      <c r="EIY72" s="1171"/>
      <c r="EIZ72" s="910"/>
      <c r="EJA72" s="1191"/>
      <c r="EJB72" s="1189"/>
      <c r="EJC72" s="900"/>
      <c r="EJD72" s="318"/>
      <c r="EJE72" s="900"/>
      <c r="EJF72" s="900"/>
      <c r="EJG72" s="900"/>
      <c r="EJH72" s="900"/>
      <c r="EJI72" s="1171"/>
      <c r="EJJ72" s="910"/>
      <c r="EJK72" s="1191"/>
      <c r="EJL72" s="1189"/>
      <c r="EJM72" s="900"/>
      <c r="EJN72" s="318"/>
      <c r="EJO72" s="900"/>
      <c r="EJP72" s="900"/>
      <c r="EJQ72" s="900"/>
      <c r="EJR72" s="900"/>
      <c r="EJS72" s="1171"/>
      <c r="EJT72" s="910"/>
      <c r="EJU72" s="1191"/>
      <c r="EJV72" s="1189"/>
      <c r="EJW72" s="900"/>
      <c r="EJX72" s="318"/>
      <c r="EJY72" s="900"/>
      <c r="EJZ72" s="900"/>
      <c r="EKA72" s="900"/>
      <c r="EKB72" s="900"/>
      <c r="EKC72" s="1171"/>
      <c r="EKD72" s="910"/>
      <c r="EKE72" s="1191"/>
      <c r="EKF72" s="1189"/>
      <c r="EKG72" s="900"/>
      <c r="EKH72" s="318"/>
      <c r="EKI72" s="900"/>
      <c r="EKJ72" s="900"/>
      <c r="EKK72" s="900"/>
      <c r="EKL72" s="900"/>
      <c r="EKM72" s="1171"/>
      <c r="EKN72" s="910"/>
      <c r="EKO72" s="1191"/>
      <c r="EKP72" s="1189"/>
      <c r="EKQ72" s="900"/>
      <c r="EKR72" s="318"/>
      <c r="EKS72" s="900"/>
      <c r="EKT72" s="900"/>
      <c r="EKU72" s="900"/>
      <c r="EKV72" s="900"/>
      <c r="EKW72" s="1171"/>
      <c r="EKX72" s="910"/>
      <c r="EKY72" s="1191"/>
      <c r="EKZ72" s="1189"/>
      <c r="ELA72" s="900"/>
      <c r="ELB72" s="318"/>
      <c r="ELC72" s="900"/>
      <c r="ELD72" s="900"/>
      <c r="ELE72" s="900"/>
      <c r="ELF72" s="900"/>
      <c r="ELG72" s="1171"/>
      <c r="ELH72" s="910"/>
      <c r="ELI72" s="1191"/>
      <c r="ELJ72" s="1189"/>
      <c r="ELK72" s="900"/>
      <c r="ELL72" s="318"/>
      <c r="ELM72" s="900"/>
      <c r="ELN72" s="900"/>
      <c r="ELO72" s="900"/>
      <c r="ELP72" s="900"/>
      <c r="ELQ72" s="1171"/>
      <c r="ELR72" s="910"/>
      <c r="ELS72" s="1191"/>
      <c r="ELT72" s="1189"/>
      <c r="ELU72" s="900"/>
      <c r="ELV72" s="318"/>
      <c r="ELW72" s="900"/>
      <c r="ELX72" s="900"/>
      <c r="ELY72" s="900"/>
      <c r="ELZ72" s="900"/>
      <c r="EMA72" s="1171"/>
      <c r="EMB72" s="910"/>
      <c r="EMC72" s="1191"/>
      <c r="EMD72" s="1189"/>
      <c r="EME72" s="900"/>
      <c r="EMF72" s="318"/>
      <c r="EMG72" s="900"/>
      <c r="EMH72" s="900"/>
      <c r="EMI72" s="900"/>
      <c r="EMJ72" s="900"/>
      <c r="EMK72" s="1171"/>
      <c r="EML72" s="910"/>
      <c r="EMM72" s="1191"/>
      <c r="EMN72" s="1189"/>
      <c r="EMO72" s="900"/>
      <c r="EMP72" s="318"/>
      <c r="EMQ72" s="900"/>
      <c r="EMR72" s="900"/>
      <c r="EMS72" s="900"/>
      <c r="EMT72" s="900"/>
      <c r="EMU72" s="1171"/>
      <c r="EMV72" s="910"/>
      <c r="EMW72" s="1191"/>
      <c r="EMX72" s="1189"/>
      <c r="EMY72" s="900"/>
      <c r="EMZ72" s="318"/>
      <c r="ENA72" s="900"/>
      <c r="ENB72" s="900"/>
      <c r="ENC72" s="900"/>
      <c r="END72" s="900"/>
      <c r="ENE72" s="1171"/>
      <c r="ENF72" s="910"/>
      <c r="ENG72" s="1191"/>
      <c r="ENH72" s="1189"/>
      <c r="ENI72" s="900"/>
      <c r="ENJ72" s="318"/>
      <c r="ENK72" s="900"/>
      <c r="ENL72" s="900"/>
      <c r="ENM72" s="900"/>
      <c r="ENN72" s="900"/>
      <c r="ENO72" s="1171"/>
      <c r="ENP72" s="910"/>
      <c r="ENQ72" s="1191"/>
      <c r="ENR72" s="1189"/>
      <c r="ENS72" s="900"/>
      <c r="ENT72" s="318"/>
      <c r="ENU72" s="900"/>
      <c r="ENV72" s="900"/>
      <c r="ENW72" s="900"/>
      <c r="ENX72" s="900"/>
      <c r="ENY72" s="1171"/>
      <c r="ENZ72" s="910"/>
      <c r="EOA72" s="1191"/>
      <c r="EOB72" s="1189"/>
      <c r="EOC72" s="900"/>
      <c r="EOD72" s="318"/>
      <c r="EOE72" s="900"/>
      <c r="EOF72" s="900"/>
      <c r="EOG72" s="900"/>
      <c r="EOH72" s="900"/>
      <c r="EOI72" s="1171"/>
      <c r="EOJ72" s="910"/>
      <c r="EOK72" s="1191"/>
      <c r="EOL72" s="1189"/>
      <c r="EOM72" s="900"/>
      <c r="EON72" s="318"/>
      <c r="EOO72" s="900"/>
      <c r="EOP72" s="900"/>
      <c r="EOQ72" s="900"/>
      <c r="EOR72" s="900"/>
      <c r="EOS72" s="1171"/>
      <c r="EOT72" s="910"/>
      <c r="EOU72" s="1191"/>
      <c r="EOV72" s="1189"/>
      <c r="EOW72" s="900"/>
      <c r="EOX72" s="318"/>
      <c r="EOY72" s="900"/>
      <c r="EOZ72" s="900"/>
      <c r="EPA72" s="900"/>
      <c r="EPB72" s="900"/>
      <c r="EPC72" s="1171"/>
      <c r="EPD72" s="910"/>
      <c r="EPE72" s="1191"/>
      <c r="EPF72" s="1189"/>
      <c r="EPG72" s="900"/>
      <c r="EPH72" s="318"/>
      <c r="EPI72" s="900"/>
      <c r="EPJ72" s="900"/>
      <c r="EPK72" s="900"/>
      <c r="EPL72" s="900"/>
      <c r="EPM72" s="1171"/>
      <c r="EPN72" s="910"/>
      <c r="EPO72" s="1191"/>
      <c r="EPP72" s="1189"/>
      <c r="EPQ72" s="900"/>
      <c r="EPR72" s="318"/>
      <c r="EPS72" s="900"/>
      <c r="EPT72" s="900"/>
      <c r="EPU72" s="900"/>
      <c r="EPV72" s="900"/>
      <c r="EPW72" s="1171"/>
      <c r="EPX72" s="910"/>
      <c r="EPY72" s="1191"/>
      <c r="EPZ72" s="1189"/>
      <c r="EQA72" s="900"/>
      <c r="EQB72" s="318"/>
      <c r="EQC72" s="900"/>
      <c r="EQD72" s="900"/>
      <c r="EQE72" s="900"/>
      <c r="EQF72" s="900"/>
      <c r="EQG72" s="1171"/>
      <c r="EQH72" s="910"/>
      <c r="EQI72" s="1191"/>
      <c r="EQJ72" s="1189"/>
      <c r="EQK72" s="900"/>
      <c r="EQL72" s="318"/>
      <c r="EQM72" s="900"/>
      <c r="EQN72" s="900"/>
      <c r="EQO72" s="900"/>
      <c r="EQP72" s="900"/>
      <c r="EQQ72" s="1171"/>
      <c r="EQR72" s="910"/>
      <c r="EQS72" s="1191"/>
      <c r="EQT72" s="1189"/>
      <c r="EQU72" s="900"/>
      <c r="EQV72" s="318"/>
      <c r="EQW72" s="900"/>
      <c r="EQX72" s="900"/>
      <c r="EQY72" s="900"/>
      <c r="EQZ72" s="900"/>
      <c r="ERA72" s="1171"/>
      <c r="ERB72" s="910"/>
      <c r="ERC72" s="1191"/>
      <c r="ERD72" s="1189"/>
      <c r="ERE72" s="900"/>
      <c r="ERF72" s="318"/>
      <c r="ERG72" s="900"/>
      <c r="ERH72" s="900"/>
      <c r="ERI72" s="900"/>
      <c r="ERJ72" s="900"/>
      <c r="ERK72" s="1171"/>
      <c r="ERL72" s="910"/>
      <c r="ERM72" s="1191"/>
      <c r="ERN72" s="1189"/>
      <c r="ERO72" s="900"/>
      <c r="ERP72" s="318"/>
      <c r="ERQ72" s="900"/>
      <c r="ERR72" s="900"/>
      <c r="ERS72" s="900"/>
      <c r="ERT72" s="900"/>
      <c r="ERU72" s="1171"/>
      <c r="ERV72" s="910"/>
      <c r="ERW72" s="1191"/>
      <c r="ERX72" s="1189"/>
      <c r="ERY72" s="900"/>
      <c r="ERZ72" s="318"/>
      <c r="ESA72" s="900"/>
      <c r="ESB72" s="900"/>
      <c r="ESC72" s="900"/>
      <c r="ESD72" s="900"/>
      <c r="ESE72" s="1171"/>
      <c r="ESF72" s="910"/>
      <c r="ESG72" s="1191"/>
      <c r="ESH72" s="1189"/>
      <c r="ESI72" s="900"/>
      <c r="ESJ72" s="318"/>
      <c r="ESK72" s="900"/>
      <c r="ESL72" s="900"/>
      <c r="ESM72" s="900"/>
      <c r="ESN72" s="900"/>
      <c r="ESO72" s="1171"/>
      <c r="ESP72" s="910"/>
      <c r="ESQ72" s="1191"/>
      <c r="ESR72" s="1189"/>
      <c r="ESS72" s="900"/>
      <c r="EST72" s="318"/>
      <c r="ESU72" s="900"/>
      <c r="ESV72" s="900"/>
      <c r="ESW72" s="900"/>
      <c r="ESX72" s="900"/>
      <c r="ESY72" s="1171"/>
      <c r="ESZ72" s="910"/>
      <c r="ETA72" s="1191"/>
      <c r="ETB72" s="1189"/>
      <c r="ETC72" s="900"/>
      <c r="ETD72" s="318"/>
      <c r="ETE72" s="900"/>
      <c r="ETF72" s="900"/>
      <c r="ETG72" s="900"/>
      <c r="ETH72" s="900"/>
      <c r="ETI72" s="1171"/>
      <c r="ETJ72" s="910"/>
      <c r="ETK72" s="1191"/>
      <c r="ETL72" s="1189"/>
      <c r="ETM72" s="900"/>
      <c r="ETN72" s="318"/>
      <c r="ETO72" s="900"/>
      <c r="ETP72" s="900"/>
      <c r="ETQ72" s="900"/>
      <c r="ETR72" s="900"/>
      <c r="ETS72" s="1171"/>
      <c r="ETT72" s="910"/>
      <c r="ETU72" s="1191"/>
      <c r="ETV72" s="1189"/>
      <c r="ETW72" s="900"/>
      <c r="ETX72" s="318"/>
      <c r="ETY72" s="900"/>
      <c r="ETZ72" s="900"/>
      <c r="EUA72" s="900"/>
      <c r="EUB72" s="900"/>
      <c r="EUC72" s="1171"/>
      <c r="EUD72" s="910"/>
      <c r="EUE72" s="1191"/>
      <c r="EUF72" s="1189"/>
      <c r="EUG72" s="900"/>
      <c r="EUH72" s="318"/>
      <c r="EUI72" s="900"/>
      <c r="EUJ72" s="900"/>
      <c r="EUK72" s="900"/>
      <c r="EUL72" s="900"/>
      <c r="EUM72" s="1171"/>
      <c r="EUN72" s="910"/>
      <c r="EUO72" s="1191"/>
      <c r="EUP72" s="1189"/>
      <c r="EUQ72" s="900"/>
      <c r="EUR72" s="318"/>
      <c r="EUS72" s="900"/>
      <c r="EUT72" s="900"/>
      <c r="EUU72" s="900"/>
      <c r="EUV72" s="900"/>
      <c r="EUW72" s="1171"/>
      <c r="EUX72" s="910"/>
      <c r="EUY72" s="1191"/>
      <c r="EUZ72" s="1189"/>
      <c r="EVA72" s="900"/>
      <c r="EVB72" s="318"/>
      <c r="EVC72" s="900"/>
      <c r="EVD72" s="900"/>
      <c r="EVE72" s="900"/>
      <c r="EVF72" s="900"/>
      <c r="EVG72" s="1171"/>
      <c r="EVH72" s="910"/>
      <c r="EVI72" s="1191"/>
      <c r="EVJ72" s="1189"/>
      <c r="EVK72" s="900"/>
      <c r="EVL72" s="318"/>
      <c r="EVM72" s="900"/>
      <c r="EVN72" s="900"/>
      <c r="EVO72" s="900"/>
      <c r="EVP72" s="900"/>
      <c r="EVQ72" s="1171"/>
      <c r="EVR72" s="910"/>
      <c r="EVS72" s="1191"/>
      <c r="EVT72" s="1189"/>
      <c r="EVU72" s="900"/>
      <c r="EVV72" s="318"/>
      <c r="EVW72" s="900"/>
      <c r="EVX72" s="900"/>
      <c r="EVY72" s="900"/>
      <c r="EVZ72" s="900"/>
      <c r="EWA72" s="1171"/>
      <c r="EWB72" s="910"/>
      <c r="EWC72" s="1191"/>
      <c r="EWD72" s="1189"/>
      <c r="EWE72" s="900"/>
      <c r="EWF72" s="318"/>
      <c r="EWG72" s="900"/>
      <c r="EWH72" s="900"/>
      <c r="EWI72" s="900"/>
      <c r="EWJ72" s="900"/>
      <c r="EWK72" s="1171"/>
      <c r="EWL72" s="910"/>
      <c r="EWM72" s="1191"/>
      <c r="EWN72" s="1189"/>
      <c r="EWO72" s="900"/>
      <c r="EWP72" s="318"/>
      <c r="EWQ72" s="900"/>
      <c r="EWR72" s="900"/>
      <c r="EWS72" s="900"/>
      <c r="EWT72" s="900"/>
      <c r="EWU72" s="1171"/>
      <c r="EWV72" s="910"/>
      <c r="EWW72" s="1191"/>
      <c r="EWX72" s="1189"/>
      <c r="EWY72" s="900"/>
      <c r="EWZ72" s="318"/>
      <c r="EXA72" s="900"/>
      <c r="EXB72" s="900"/>
      <c r="EXC72" s="900"/>
      <c r="EXD72" s="900"/>
      <c r="EXE72" s="1171"/>
      <c r="EXF72" s="910"/>
      <c r="EXG72" s="1191"/>
      <c r="EXH72" s="1189"/>
      <c r="EXI72" s="900"/>
      <c r="EXJ72" s="318"/>
      <c r="EXK72" s="900"/>
      <c r="EXL72" s="900"/>
      <c r="EXM72" s="900"/>
      <c r="EXN72" s="900"/>
      <c r="EXO72" s="1171"/>
      <c r="EXP72" s="910"/>
      <c r="EXQ72" s="1191"/>
      <c r="EXR72" s="1189"/>
      <c r="EXS72" s="900"/>
      <c r="EXT72" s="318"/>
      <c r="EXU72" s="900"/>
      <c r="EXV72" s="900"/>
      <c r="EXW72" s="900"/>
      <c r="EXX72" s="900"/>
      <c r="EXY72" s="1171"/>
      <c r="EXZ72" s="910"/>
      <c r="EYA72" s="1191"/>
      <c r="EYB72" s="1189"/>
      <c r="EYC72" s="900"/>
      <c r="EYD72" s="318"/>
      <c r="EYE72" s="900"/>
      <c r="EYF72" s="900"/>
      <c r="EYG72" s="900"/>
      <c r="EYH72" s="900"/>
      <c r="EYI72" s="1171"/>
      <c r="EYJ72" s="910"/>
      <c r="EYK72" s="1191"/>
      <c r="EYL72" s="1189"/>
      <c r="EYM72" s="900"/>
      <c r="EYN72" s="318"/>
      <c r="EYO72" s="900"/>
      <c r="EYP72" s="900"/>
      <c r="EYQ72" s="900"/>
      <c r="EYR72" s="900"/>
      <c r="EYS72" s="1171"/>
      <c r="EYT72" s="910"/>
      <c r="EYU72" s="1191"/>
      <c r="EYV72" s="1189"/>
      <c r="EYW72" s="900"/>
      <c r="EYX72" s="318"/>
      <c r="EYY72" s="900"/>
      <c r="EYZ72" s="900"/>
      <c r="EZA72" s="900"/>
      <c r="EZB72" s="900"/>
      <c r="EZC72" s="1171"/>
      <c r="EZD72" s="910"/>
      <c r="EZE72" s="1191"/>
      <c r="EZF72" s="1189"/>
      <c r="EZG72" s="900"/>
      <c r="EZH72" s="318"/>
      <c r="EZI72" s="900"/>
      <c r="EZJ72" s="900"/>
      <c r="EZK72" s="900"/>
      <c r="EZL72" s="900"/>
      <c r="EZM72" s="1171"/>
      <c r="EZN72" s="910"/>
      <c r="EZO72" s="1191"/>
      <c r="EZP72" s="1189"/>
      <c r="EZQ72" s="900"/>
      <c r="EZR72" s="318"/>
      <c r="EZS72" s="900"/>
      <c r="EZT72" s="900"/>
      <c r="EZU72" s="900"/>
      <c r="EZV72" s="900"/>
      <c r="EZW72" s="1171"/>
      <c r="EZX72" s="910"/>
      <c r="EZY72" s="1191"/>
      <c r="EZZ72" s="1189"/>
      <c r="FAA72" s="900"/>
      <c r="FAB72" s="318"/>
      <c r="FAC72" s="900"/>
      <c r="FAD72" s="900"/>
      <c r="FAE72" s="900"/>
      <c r="FAF72" s="900"/>
      <c r="FAG72" s="1171"/>
      <c r="FAH72" s="910"/>
      <c r="FAI72" s="1191"/>
      <c r="FAJ72" s="1189"/>
      <c r="FAK72" s="900"/>
      <c r="FAL72" s="318"/>
      <c r="FAM72" s="900"/>
      <c r="FAN72" s="900"/>
      <c r="FAO72" s="900"/>
      <c r="FAP72" s="900"/>
      <c r="FAQ72" s="1171"/>
      <c r="FAR72" s="910"/>
      <c r="FAS72" s="1191"/>
      <c r="FAT72" s="1189"/>
      <c r="FAU72" s="900"/>
      <c r="FAV72" s="318"/>
      <c r="FAW72" s="900"/>
      <c r="FAX72" s="900"/>
      <c r="FAY72" s="900"/>
      <c r="FAZ72" s="900"/>
      <c r="FBA72" s="1171"/>
      <c r="FBB72" s="910"/>
      <c r="FBC72" s="1191"/>
      <c r="FBD72" s="1189"/>
      <c r="FBE72" s="900"/>
      <c r="FBF72" s="318"/>
      <c r="FBG72" s="900"/>
      <c r="FBH72" s="900"/>
      <c r="FBI72" s="900"/>
      <c r="FBJ72" s="900"/>
      <c r="FBK72" s="1171"/>
      <c r="FBL72" s="910"/>
      <c r="FBM72" s="1191"/>
      <c r="FBN72" s="1189"/>
      <c r="FBO72" s="900"/>
      <c r="FBP72" s="318"/>
      <c r="FBQ72" s="900"/>
      <c r="FBR72" s="900"/>
      <c r="FBS72" s="900"/>
      <c r="FBT72" s="900"/>
      <c r="FBU72" s="1171"/>
      <c r="FBV72" s="910"/>
      <c r="FBW72" s="1191"/>
      <c r="FBX72" s="1189"/>
      <c r="FBY72" s="900"/>
      <c r="FBZ72" s="318"/>
      <c r="FCA72" s="900"/>
      <c r="FCB72" s="900"/>
      <c r="FCC72" s="900"/>
      <c r="FCD72" s="900"/>
      <c r="FCE72" s="1171"/>
      <c r="FCF72" s="910"/>
      <c r="FCG72" s="1191"/>
      <c r="FCH72" s="1189"/>
      <c r="FCI72" s="900"/>
      <c r="FCJ72" s="318"/>
      <c r="FCK72" s="900"/>
      <c r="FCL72" s="900"/>
      <c r="FCM72" s="900"/>
      <c r="FCN72" s="900"/>
      <c r="FCO72" s="1171"/>
      <c r="FCP72" s="910"/>
      <c r="FCQ72" s="1191"/>
      <c r="FCR72" s="1189"/>
      <c r="FCS72" s="900"/>
      <c r="FCT72" s="318"/>
      <c r="FCU72" s="900"/>
      <c r="FCV72" s="900"/>
      <c r="FCW72" s="900"/>
      <c r="FCX72" s="900"/>
      <c r="FCY72" s="1171"/>
      <c r="FCZ72" s="910"/>
      <c r="FDA72" s="1191"/>
      <c r="FDB72" s="1189"/>
      <c r="FDC72" s="900"/>
      <c r="FDD72" s="318"/>
      <c r="FDE72" s="900"/>
      <c r="FDF72" s="900"/>
      <c r="FDG72" s="900"/>
      <c r="FDH72" s="900"/>
      <c r="FDI72" s="1171"/>
      <c r="FDJ72" s="910"/>
      <c r="FDK72" s="1191"/>
      <c r="FDL72" s="1189"/>
      <c r="FDM72" s="900"/>
      <c r="FDN72" s="318"/>
      <c r="FDO72" s="900"/>
      <c r="FDP72" s="900"/>
      <c r="FDQ72" s="900"/>
      <c r="FDR72" s="900"/>
      <c r="FDS72" s="1171"/>
      <c r="FDT72" s="910"/>
      <c r="FDU72" s="1191"/>
      <c r="FDV72" s="1189"/>
      <c r="FDW72" s="900"/>
      <c r="FDX72" s="318"/>
      <c r="FDY72" s="900"/>
      <c r="FDZ72" s="900"/>
      <c r="FEA72" s="900"/>
      <c r="FEB72" s="900"/>
      <c r="FEC72" s="1171"/>
      <c r="FED72" s="910"/>
      <c r="FEE72" s="1191"/>
      <c r="FEF72" s="1189"/>
      <c r="FEG72" s="900"/>
      <c r="FEH72" s="318"/>
      <c r="FEI72" s="900"/>
      <c r="FEJ72" s="900"/>
      <c r="FEK72" s="900"/>
      <c r="FEL72" s="900"/>
      <c r="FEM72" s="1171"/>
      <c r="FEN72" s="910"/>
      <c r="FEO72" s="1191"/>
      <c r="FEP72" s="1189"/>
      <c r="FEQ72" s="900"/>
      <c r="FER72" s="318"/>
      <c r="FES72" s="900"/>
      <c r="FET72" s="900"/>
      <c r="FEU72" s="900"/>
      <c r="FEV72" s="900"/>
      <c r="FEW72" s="1171"/>
      <c r="FEX72" s="910"/>
      <c r="FEY72" s="1191"/>
      <c r="FEZ72" s="1189"/>
      <c r="FFA72" s="900"/>
      <c r="FFB72" s="318"/>
      <c r="FFC72" s="900"/>
      <c r="FFD72" s="900"/>
      <c r="FFE72" s="900"/>
      <c r="FFF72" s="900"/>
      <c r="FFG72" s="1171"/>
      <c r="FFH72" s="910"/>
      <c r="FFI72" s="1191"/>
      <c r="FFJ72" s="1189"/>
      <c r="FFK72" s="900"/>
      <c r="FFL72" s="318"/>
      <c r="FFM72" s="900"/>
      <c r="FFN72" s="900"/>
      <c r="FFO72" s="900"/>
      <c r="FFP72" s="900"/>
      <c r="FFQ72" s="1171"/>
      <c r="FFR72" s="910"/>
      <c r="FFS72" s="1191"/>
      <c r="FFT72" s="1189"/>
      <c r="FFU72" s="900"/>
      <c r="FFV72" s="318"/>
      <c r="FFW72" s="900"/>
      <c r="FFX72" s="900"/>
      <c r="FFY72" s="900"/>
      <c r="FFZ72" s="900"/>
      <c r="FGA72" s="1171"/>
      <c r="FGB72" s="910"/>
      <c r="FGC72" s="1191"/>
      <c r="FGD72" s="1189"/>
      <c r="FGE72" s="900"/>
      <c r="FGF72" s="318"/>
      <c r="FGG72" s="900"/>
      <c r="FGH72" s="900"/>
      <c r="FGI72" s="900"/>
      <c r="FGJ72" s="900"/>
      <c r="FGK72" s="1171"/>
      <c r="FGL72" s="910"/>
      <c r="FGM72" s="1191"/>
      <c r="FGN72" s="1189"/>
      <c r="FGO72" s="900"/>
      <c r="FGP72" s="318"/>
      <c r="FGQ72" s="900"/>
      <c r="FGR72" s="900"/>
      <c r="FGS72" s="900"/>
      <c r="FGT72" s="900"/>
      <c r="FGU72" s="1171"/>
      <c r="FGV72" s="910"/>
      <c r="FGW72" s="1191"/>
      <c r="FGX72" s="1189"/>
      <c r="FGY72" s="900"/>
      <c r="FGZ72" s="318"/>
      <c r="FHA72" s="900"/>
      <c r="FHB72" s="900"/>
      <c r="FHC72" s="900"/>
      <c r="FHD72" s="900"/>
      <c r="FHE72" s="1171"/>
      <c r="FHF72" s="910"/>
      <c r="FHG72" s="1191"/>
      <c r="FHH72" s="1189"/>
      <c r="FHI72" s="900"/>
      <c r="FHJ72" s="318"/>
      <c r="FHK72" s="900"/>
      <c r="FHL72" s="900"/>
      <c r="FHM72" s="900"/>
      <c r="FHN72" s="900"/>
      <c r="FHO72" s="1171"/>
      <c r="FHP72" s="910"/>
      <c r="FHQ72" s="1191"/>
      <c r="FHR72" s="1189"/>
      <c r="FHS72" s="900"/>
      <c r="FHT72" s="318"/>
      <c r="FHU72" s="900"/>
      <c r="FHV72" s="900"/>
      <c r="FHW72" s="900"/>
      <c r="FHX72" s="900"/>
      <c r="FHY72" s="1171"/>
      <c r="FHZ72" s="910"/>
      <c r="FIA72" s="1191"/>
      <c r="FIB72" s="1189"/>
      <c r="FIC72" s="900"/>
      <c r="FID72" s="318"/>
      <c r="FIE72" s="900"/>
      <c r="FIF72" s="900"/>
      <c r="FIG72" s="900"/>
      <c r="FIH72" s="900"/>
      <c r="FII72" s="1171"/>
      <c r="FIJ72" s="910"/>
      <c r="FIK72" s="1191"/>
      <c r="FIL72" s="1189"/>
      <c r="FIM72" s="900"/>
      <c r="FIN72" s="318"/>
      <c r="FIO72" s="900"/>
      <c r="FIP72" s="900"/>
      <c r="FIQ72" s="900"/>
      <c r="FIR72" s="900"/>
      <c r="FIS72" s="1171"/>
      <c r="FIT72" s="910"/>
      <c r="FIU72" s="1191"/>
      <c r="FIV72" s="1189"/>
      <c r="FIW72" s="900"/>
      <c r="FIX72" s="318"/>
      <c r="FIY72" s="900"/>
      <c r="FIZ72" s="900"/>
      <c r="FJA72" s="900"/>
      <c r="FJB72" s="900"/>
      <c r="FJC72" s="1171"/>
      <c r="FJD72" s="910"/>
      <c r="FJE72" s="1191"/>
      <c r="FJF72" s="1189"/>
      <c r="FJG72" s="900"/>
      <c r="FJH72" s="318"/>
      <c r="FJI72" s="900"/>
      <c r="FJJ72" s="900"/>
      <c r="FJK72" s="900"/>
      <c r="FJL72" s="900"/>
      <c r="FJM72" s="1171"/>
      <c r="FJN72" s="910"/>
      <c r="FJO72" s="1191"/>
      <c r="FJP72" s="1189"/>
      <c r="FJQ72" s="900"/>
      <c r="FJR72" s="318"/>
      <c r="FJS72" s="900"/>
      <c r="FJT72" s="900"/>
      <c r="FJU72" s="900"/>
      <c r="FJV72" s="900"/>
      <c r="FJW72" s="1171"/>
      <c r="FJX72" s="910"/>
      <c r="FJY72" s="1191"/>
      <c r="FJZ72" s="1189"/>
      <c r="FKA72" s="900"/>
      <c r="FKB72" s="318"/>
      <c r="FKC72" s="900"/>
      <c r="FKD72" s="900"/>
      <c r="FKE72" s="900"/>
      <c r="FKF72" s="900"/>
      <c r="FKG72" s="1171"/>
      <c r="FKH72" s="910"/>
      <c r="FKI72" s="1191"/>
      <c r="FKJ72" s="1189"/>
      <c r="FKK72" s="900"/>
      <c r="FKL72" s="318"/>
      <c r="FKM72" s="900"/>
      <c r="FKN72" s="900"/>
      <c r="FKO72" s="900"/>
      <c r="FKP72" s="900"/>
      <c r="FKQ72" s="1171"/>
      <c r="FKR72" s="910"/>
      <c r="FKS72" s="1191"/>
      <c r="FKT72" s="1189"/>
      <c r="FKU72" s="900"/>
      <c r="FKV72" s="318"/>
      <c r="FKW72" s="900"/>
      <c r="FKX72" s="900"/>
      <c r="FKY72" s="900"/>
      <c r="FKZ72" s="900"/>
      <c r="FLA72" s="1171"/>
      <c r="FLB72" s="910"/>
      <c r="FLC72" s="1191"/>
      <c r="FLD72" s="1189"/>
      <c r="FLE72" s="900"/>
      <c r="FLF72" s="318"/>
      <c r="FLG72" s="900"/>
      <c r="FLH72" s="900"/>
      <c r="FLI72" s="900"/>
      <c r="FLJ72" s="900"/>
      <c r="FLK72" s="1171"/>
      <c r="FLL72" s="910"/>
      <c r="FLM72" s="1191"/>
      <c r="FLN72" s="1189"/>
      <c r="FLO72" s="900"/>
      <c r="FLP72" s="318"/>
      <c r="FLQ72" s="900"/>
      <c r="FLR72" s="900"/>
      <c r="FLS72" s="900"/>
      <c r="FLT72" s="900"/>
      <c r="FLU72" s="1171"/>
      <c r="FLV72" s="910"/>
      <c r="FLW72" s="1191"/>
      <c r="FLX72" s="1189"/>
      <c r="FLY72" s="900"/>
      <c r="FLZ72" s="318"/>
      <c r="FMA72" s="900"/>
      <c r="FMB72" s="900"/>
      <c r="FMC72" s="900"/>
      <c r="FMD72" s="900"/>
      <c r="FME72" s="1171"/>
      <c r="FMF72" s="910"/>
      <c r="FMG72" s="1191"/>
      <c r="FMH72" s="1189"/>
      <c r="FMI72" s="900"/>
      <c r="FMJ72" s="318"/>
      <c r="FMK72" s="900"/>
      <c r="FML72" s="900"/>
      <c r="FMM72" s="900"/>
      <c r="FMN72" s="900"/>
      <c r="FMO72" s="1171"/>
      <c r="FMP72" s="910"/>
      <c r="FMQ72" s="1191"/>
      <c r="FMR72" s="1189"/>
      <c r="FMS72" s="900"/>
      <c r="FMT72" s="318"/>
      <c r="FMU72" s="900"/>
      <c r="FMV72" s="900"/>
      <c r="FMW72" s="900"/>
      <c r="FMX72" s="900"/>
      <c r="FMY72" s="1171"/>
      <c r="FMZ72" s="910"/>
      <c r="FNA72" s="1191"/>
      <c r="FNB72" s="1189"/>
      <c r="FNC72" s="900"/>
      <c r="FND72" s="318"/>
      <c r="FNE72" s="900"/>
      <c r="FNF72" s="900"/>
      <c r="FNG72" s="900"/>
      <c r="FNH72" s="900"/>
      <c r="FNI72" s="1171"/>
      <c r="FNJ72" s="910"/>
      <c r="FNK72" s="1191"/>
      <c r="FNL72" s="1189"/>
      <c r="FNM72" s="900"/>
      <c r="FNN72" s="318"/>
      <c r="FNO72" s="900"/>
      <c r="FNP72" s="900"/>
      <c r="FNQ72" s="900"/>
      <c r="FNR72" s="900"/>
      <c r="FNS72" s="1171"/>
      <c r="FNT72" s="910"/>
      <c r="FNU72" s="1191"/>
      <c r="FNV72" s="1189"/>
      <c r="FNW72" s="900"/>
      <c r="FNX72" s="318"/>
      <c r="FNY72" s="900"/>
      <c r="FNZ72" s="900"/>
      <c r="FOA72" s="900"/>
      <c r="FOB72" s="900"/>
      <c r="FOC72" s="1171"/>
      <c r="FOD72" s="910"/>
      <c r="FOE72" s="1191"/>
      <c r="FOF72" s="1189"/>
      <c r="FOG72" s="900"/>
      <c r="FOH72" s="318"/>
      <c r="FOI72" s="900"/>
      <c r="FOJ72" s="900"/>
      <c r="FOK72" s="900"/>
      <c r="FOL72" s="900"/>
      <c r="FOM72" s="1171"/>
      <c r="FON72" s="910"/>
      <c r="FOO72" s="1191"/>
      <c r="FOP72" s="1189"/>
      <c r="FOQ72" s="900"/>
      <c r="FOR72" s="318"/>
      <c r="FOS72" s="900"/>
      <c r="FOT72" s="900"/>
      <c r="FOU72" s="900"/>
      <c r="FOV72" s="900"/>
      <c r="FOW72" s="1171"/>
      <c r="FOX72" s="910"/>
      <c r="FOY72" s="1191"/>
      <c r="FOZ72" s="1189"/>
      <c r="FPA72" s="900"/>
      <c r="FPB72" s="318"/>
      <c r="FPC72" s="900"/>
      <c r="FPD72" s="900"/>
      <c r="FPE72" s="900"/>
      <c r="FPF72" s="900"/>
      <c r="FPG72" s="1171"/>
      <c r="FPH72" s="910"/>
      <c r="FPI72" s="1191"/>
      <c r="FPJ72" s="1189"/>
      <c r="FPK72" s="900"/>
      <c r="FPL72" s="318"/>
      <c r="FPM72" s="900"/>
      <c r="FPN72" s="900"/>
      <c r="FPO72" s="900"/>
      <c r="FPP72" s="900"/>
      <c r="FPQ72" s="1171"/>
      <c r="FPR72" s="910"/>
      <c r="FPS72" s="1191"/>
      <c r="FPT72" s="1189"/>
      <c r="FPU72" s="900"/>
      <c r="FPV72" s="318"/>
      <c r="FPW72" s="900"/>
      <c r="FPX72" s="900"/>
      <c r="FPY72" s="900"/>
      <c r="FPZ72" s="900"/>
      <c r="FQA72" s="1171"/>
      <c r="FQB72" s="910"/>
      <c r="FQC72" s="1191"/>
      <c r="FQD72" s="1189"/>
      <c r="FQE72" s="900"/>
      <c r="FQF72" s="318"/>
      <c r="FQG72" s="900"/>
      <c r="FQH72" s="900"/>
      <c r="FQI72" s="900"/>
      <c r="FQJ72" s="900"/>
      <c r="FQK72" s="1171"/>
      <c r="FQL72" s="910"/>
      <c r="FQM72" s="1191"/>
      <c r="FQN72" s="1189"/>
      <c r="FQO72" s="900"/>
      <c r="FQP72" s="318"/>
      <c r="FQQ72" s="900"/>
      <c r="FQR72" s="900"/>
      <c r="FQS72" s="900"/>
      <c r="FQT72" s="900"/>
      <c r="FQU72" s="1171"/>
      <c r="FQV72" s="910"/>
      <c r="FQW72" s="1191"/>
      <c r="FQX72" s="1189"/>
      <c r="FQY72" s="900"/>
      <c r="FQZ72" s="318"/>
      <c r="FRA72" s="900"/>
      <c r="FRB72" s="900"/>
      <c r="FRC72" s="900"/>
      <c r="FRD72" s="900"/>
      <c r="FRE72" s="1171"/>
      <c r="FRF72" s="910"/>
      <c r="FRG72" s="1191"/>
      <c r="FRH72" s="1189"/>
      <c r="FRI72" s="900"/>
      <c r="FRJ72" s="318"/>
      <c r="FRK72" s="900"/>
      <c r="FRL72" s="900"/>
      <c r="FRM72" s="900"/>
      <c r="FRN72" s="900"/>
      <c r="FRO72" s="1171"/>
      <c r="FRP72" s="910"/>
      <c r="FRQ72" s="1191"/>
      <c r="FRR72" s="1189"/>
      <c r="FRS72" s="900"/>
      <c r="FRT72" s="318"/>
      <c r="FRU72" s="900"/>
      <c r="FRV72" s="900"/>
      <c r="FRW72" s="900"/>
      <c r="FRX72" s="900"/>
      <c r="FRY72" s="1171"/>
      <c r="FRZ72" s="910"/>
      <c r="FSA72" s="1191"/>
      <c r="FSB72" s="1189"/>
      <c r="FSC72" s="900"/>
      <c r="FSD72" s="318"/>
      <c r="FSE72" s="900"/>
      <c r="FSF72" s="900"/>
      <c r="FSG72" s="900"/>
      <c r="FSH72" s="900"/>
      <c r="FSI72" s="1171"/>
      <c r="FSJ72" s="910"/>
      <c r="FSK72" s="1191"/>
      <c r="FSL72" s="1189"/>
      <c r="FSM72" s="900"/>
      <c r="FSN72" s="318"/>
      <c r="FSO72" s="900"/>
      <c r="FSP72" s="900"/>
      <c r="FSQ72" s="900"/>
      <c r="FSR72" s="900"/>
      <c r="FSS72" s="1171"/>
      <c r="FST72" s="910"/>
      <c r="FSU72" s="1191"/>
      <c r="FSV72" s="1189"/>
      <c r="FSW72" s="900"/>
      <c r="FSX72" s="318"/>
      <c r="FSY72" s="900"/>
      <c r="FSZ72" s="900"/>
      <c r="FTA72" s="900"/>
      <c r="FTB72" s="900"/>
      <c r="FTC72" s="1171"/>
      <c r="FTD72" s="910"/>
      <c r="FTE72" s="1191"/>
      <c r="FTF72" s="1189"/>
      <c r="FTG72" s="900"/>
      <c r="FTH72" s="318"/>
      <c r="FTI72" s="900"/>
      <c r="FTJ72" s="900"/>
      <c r="FTK72" s="900"/>
      <c r="FTL72" s="900"/>
      <c r="FTM72" s="1171"/>
      <c r="FTN72" s="910"/>
      <c r="FTO72" s="1191"/>
      <c r="FTP72" s="1189"/>
      <c r="FTQ72" s="900"/>
      <c r="FTR72" s="318"/>
      <c r="FTS72" s="900"/>
      <c r="FTT72" s="900"/>
      <c r="FTU72" s="900"/>
      <c r="FTV72" s="900"/>
      <c r="FTW72" s="1171"/>
      <c r="FTX72" s="910"/>
      <c r="FTY72" s="1191"/>
      <c r="FTZ72" s="1189"/>
      <c r="FUA72" s="900"/>
      <c r="FUB72" s="318"/>
      <c r="FUC72" s="900"/>
      <c r="FUD72" s="900"/>
      <c r="FUE72" s="900"/>
      <c r="FUF72" s="900"/>
      <c r="FUG72" s="1171"/>
      <c r="FUH72" s="910"/>
      <c r="FUI72" s="1191"/>
      <c r="FUJ72" s="1189"/>
      <c r="FUK72" s="900"/>
      <c r="FUL72" s="318"/>
      <c r="FUM72" s="900"/>
      <c r="FUN72" s="900"/>
      <c r="FUO72" s="900"/>
      <c r="FUP72" s="900"/>
      <c r="FUQ72" s="1171"/>
      <c r="FUR72" s="910"/>
      <c r="FUS72" s="1191"/>
      <c r="FUT72" s="1189"/>
      <c r="FUU72" s="900"/>
      <c r="FUV72" s="318"/>
      <c r="FUW72" s="900"/>
      <c r="FUX72" s="900"/>
      <c r="FUY72" s="900"/>
      <c r="FUZ72" s="900"/>
      <c r="FVA72" s="1171"/>
      <c r="FVB72" s="910"/>
      <c r="FVC72" s="1191"/>
      <c r="FVD72" s="1189"/>
      <c r="FVE72" s="900"/>
      <c r="FVF72" s="318"/>
      <c r="FVG72" s="900"/>
      <c r="FVH72" s="900"/>
      <c r="FVI72" s="900"/>
      <c r="FVJ72" s="900"/>
      <c r="FVK72" s="1171"/>
      <c r="FVL72" s="910"/>
      <c r="FVM72" s="1191"/>
      <c r="FVN72" s="1189"/>
      <c r="FVO72" s="900"/>
      <c r="FVP72" s="318"/>
      <c r="FVQ72" s="900"/>
      <c r="FVR72" s="900"/>
      <c r="FVS72" s="900"/>
      <c r="FVT72" s="900"/>
      <c r="FVU72" s="1171"/>
      <c r="FVV72" s="910"/>
      <c r="FVW72" s="1191"/>
      <c r="FVX72" s="1189"/>
      <c r="FVY72" s="900"/>
      <c r="FVZ72" s="318"/>
      <c r="FWA72" s="900"/>
      <c r="FWB72" s="900"/>
      <c r="FWC72" s="900"/>
      <c r="FWD72" s="900"/>
      <c r="FWE72" s="1171"/>
      <c r="FWF72" s="910"/>
      <c r="FWG72" s="1191"/>
      <c r="FWH72" s="1189"/>
      <c r="FWI72" s="900"/>
      <c r="FWJ72" s="318"/>
      <c r="FWK72" s="900"/>
      <c r="FWL72" s="900"/>
      <c r="FWM72" s="900"/>
      <c r="FWN72" s="900"/>
      <c r="FWO72" s="1171"/>
      <c r="FWP72" s="910"/>
      <c r="FWQ72" s="1191"/>
      <c r="FWR72" s="1189"/>
      <c r="FWS72" s="900"/>
      <c r="FWT72" s="318"/>
      <c r="FWU72" s="900"/>
      <c r="FWV72" s="900"/>
      <c r="FWW72" s="900"/>
      <c r="FWX72" s="900"/>
      <c r="FWY72" s="1171"/>
      <c r="FWZ72" s="910"/>
      <c r="FXA72" s="1191"/>
      <c r="FXB72" s="1189"/>
      <c r="FXC72" s="900"/>
      <c r="FXD72" s="318"/>
      <c r="FXE72" s="900"/>
      <c r="FXF72" s="900"/>
      <c r="FXG72" s="900"/>
      <c r="FXH72" s="900"/>
      <c r="FXI72" s="1171"/>
      <c r="FXJ72" s="910"/>
      <c r="FXK72" s="1191"/>
      <c r="FXL72" s="1189"/>
      <c r="FXM72" s="900"/>
      <c r="FXN72" s="318"/>
      <c r="FXO72" s="900"/>
      <c r="FXP72" s="900"/>
      <c r="FXQ72" s="900"/>
      <c r="FXR72" s="900"/>
      <c r="FXS72" s="1171"/>
      <c r="FXT72" s="910"/>
      <c r="FXU72" s="1191"/>
      <c r="FXV72" s="1189"/>
      <c r="FXW72" s="900"/>
      <c r="FXX72" s="318"/>
      <c r="FXY72" s="900"/>
      <c r="FXZ72" s="900"/>
      <c r="FYA72" s="900"/>
      <c r="FYB72" s="900"/>
      <c r="FYC72" s="1171"/>
      <c r="FYD72" s="910"/>
      <c r="FYE72" s="1191"/>
      <c r="FYF72" s="1189"/>
      <c r="FYG72" s="900"/>
      <c r="FYH72" s="318"/>
      <c r="FYI72" s="900"/>
      <c r="FYJ72" s="900"/>
      <c r="FYK72" s="900"/>
      <c r="FYL72" s="900"/>
      <c r="FYM72" s="1171"/>
      <c r="FYN72" s="910"/>
      <c r="FYO72" s="1191"/>
      <c r="FYP72" s="1189"/>
      <c r="FYQ72" s="900"/>
      <c r="FYR72" s="318"/>
      <c r="FYS72" s="900"/>
      <c r="FYT72" s="900"/>
      <c r="FYU72" s="900"/>
      <c r="FYV72" s="900"/>
      <c r="FYW72" s="1171"/>
      <c r="FYX72" s="910"/>
      <c r="FYY72" s="1191"/>
      <c r="FYZ72" s="1189"/>
      <c r="FZA72" s="900"/>
      <c r="FZB72" s="318"/>
      <c r="FZC72" s="900"/>
      <c r="FZD72" s="900"/>
      <c r="FZE72" s="900"/>
      <c r="FZF72" s="900"/>
      <c r="FZG72" s="1171"/>
      <c r="FZH72" s="910"/>
      <c r="FZI72" s="1191"/>
      <c r="FZJ72" s="1189"/>
      <c r="FZK72" s="900"/>
      <c r="FZL72" s="318"/>
      <c r="FZM72" s="900"/>
      <c r="FZN72" s="900"/>
      <c r="FZO72" s="900"/>
      <c r="FZP72" s="900"/>
      <c r="FZQ72" s="1171"/>
      <c r="FZR72" s="910"/>
      <c r="FZS72" s="1191"/>
      <c r="FZT72" s="1189"/>
      <c r="FZU72" s="900"/>
      <c r="FZV72" s="318"/>
      <c r="FZW72" s="900"/>
      <c r="FZX72" s="900"/>
      <c r="FZY72" s="900"/>
      <c r="FZZ72" s="900"/>
      <c r="GAA72" s="1171"/>
      <c r="GAB72" s="910"/>
      <c r="GAC72" s="1191"/>
      <c r="GAD72" s="1189"/>
      <c r="GAE72" s="900"/>
      <c r="GAF72" s="318"/>
      <c r="GAG72" s="900"/>
      <c r="GAH72" s="900"/>
      <c r="GAI72" s="900"/>
      <c r="GAJ72" s="900"/>
      <c r="GAK72" s="1171"/>
      <c r="GAL72" s="910"/>
      <c r="GAM72" s="1191"/>
      <c r="GAN72" s="1189"/>
      <c r="GAO72" s="900"/>
      <c r="GAP72" s="318"/>
      <c r="GAQ72" s="900"/>
      <c r="GAR72" s="900"/>
      <c r="GAS72" s="900"/>
      <c r="GAT72" s="900"/>
      <c r="GAU72" s="1171"/>
      <c r="GAV72" s="910"/>
      <c r="GAW72" s="1191"/>
      <c r="GAX72" s="1189"/>
      <c r="GAY72" s="900"/>
      <c r="GAZ72" s="318"/>
      <c r="GBA72" s="900"/>
      <c r="GBB72" s="900"/>
      <c r="GBC72" s="900"/>
      <c r="GBD72" s="900"/>
      <c r="GBE72" s="1171"/>
      <c r="GBF72" s="910"/>
      <c r="GBG72" s="1191"/>
      <c r="GBH72" s="1189"/>
      <c r="GBI72" s="900"/>
      <c r="GBJ72" s="318"/>
      <c r="GBK72" s="900"/>
      <c r="GBL72" s="900"/>
      <c r="GBM72" s="900"/>
      <c r="GBN72" s="900"/>
      <c r="GBO72" s="1171"/>
      <c r="GBP72" s="910"/>
      <c r="GBQ72" s="1191"/>
      <c r="GBR72" s="1189"/>
      <c r="GBS72" s="900"/>
      <c r="GBT72" s="318"/>
      <c r="GBU72" s="900"/>
      <c r="GBV72" s="900"/>
      <c r="GBW72" s="900"/>
      <c r="GBX72" s="900"/>
      <c r="GBY72" s="1171"/>
      <c r="GBZ72" s="910"/>
      <c r="GCA72" s="1191"/>
      <c r="GCB72" s="1189"/>
      <c r="GCC72" s="900"/>
      <c r="GCD72" s="318"/>
      <c r="GCE72" s="900"/>
      <c r="GCF72" s="900"/>
      <c r="GCG72" s="900"/>
      <c r="GCH72" s="900"/>
      <c r="GCI72" s="1171"/>
      <c r="GCJ72" s="910"/>
      <c r="GCK72" s="1191"/>
      <c r="GCL72" s="1189"/>
      <c r="GCM72" s="900"/>
      <c r="GCN72" s="318"/>
      <c r="GCO72" s="900"/>
      <c r="GCP72" s="900"/>
      <c r="GCQ72" s="900"/>
      <c r="GCR72" s="900"/>
      <c r="GCS72" s="1171"/>
      <c r="GCT72" s="910"/>
      <c r="GCU72" s="1191"/>
      <c r="GCV72" s="1189"/>
      <c r="GCW72" s="900"/>
      <c r="GCX72" s="318"/>
      <c r="GCY72" s="900"/>
      <c r="GCZ72" s="900"/>
      <c r="GDA72" s="900"/>
      <c r="GDB72" s="900"/>
      <c r="GDC72" s="1171"/>
      <c r="GDD72" s="910"/>
      <c r="GDE72" s="1191"/>
      <c r="GDF72" s="1189"/>
      <c r="GDG72" s="900"/>
      <c r="GDH72" s="318"/>
      <c r="GDI72" s="900"/>
      <c r="GDJ72" s="900"/>
      <c r="GDK72" s="900"/>
      <c r="GDL72" s="900"/>
      <c r="GDM72" s="1171"/>
      <c r="GDN72" s="910"/>
      <c r="GDO72" s="1191"/>
      <c r="GDP72" s="1189"/>
      <c r="GDQ72" s="900"/>
      <c r="GDR72" s="318"/>
      <c r="GDS72" s="900"/>
      <c r="GDT72" s="900"/>
      <c r="GDU72" s="900"/>
      <c r="GDV72" s="900"/>
      <c r="GDW72" s="1171"/>
      <c r="GDX72" s="910"/>
      <c r="GDY72" s="1191"/>
      <c r="GDZ72" s="1189"/>
      <c r="GEA72" s="900"/>
      <c r="GEB72" s="318"/>
      <c r="GEC72" s="900"/>
      <c r="GED72" s="900"/>
      <c r="GEE72" s="900"/>
      <c r="GEF72" s="900"/>
      <c r="GEG72" s="1171"/>
      <c r="GEH72" s="910"/>
      <c r="GEI72" s="1191"/>
      <c r="GEJ72" s="1189"/>
      <c r="GEK72" s="900"/>
      <c r="GEL72" s="318"/>
      <c r="GEM72" s="900"/>
      <c r="GEN72" s="900"/>
      <c r="GEO72" s="900"/>
      <c r="GEP72" s="900"/>
      <c r="GEQ72" s="1171"/>
      <c r="GER72" s="910"/>
      <c r="GES72" s="1191"/>
      <c r="GET72" s="1189"/>
      <c r="GEU72" s="900"/>
      <c r="GEV72" s="318"/>
      <c r="GEW72" s="900"/>
      <c r="GEX72" s="900"/>
      <c r="GEY72" s="900"/>
      <c r="GEZ72" s="900"/>
      <c r="GFA72" s="1171"/>
      <c r="GFB72" s="910"/>
      <c r="GFC72" s="1191"/>
      <c r="GFD72" s="1189"/>
      <c r="GFE72" s="900"/>
      <c r="GFF72" s="318"/>
      <c r="GFG72" s="900"/>
      <c r="GFH72" s="900"/>
      <c r="GFI72" s="900"/>
      <c r="GFJ72" s="900"/>
      <c r="GFK72" s="1171"/>
      <c r="GFL72" s="910"/>
      <c r="GFM72" s="1191"/>
      <c r="GFN72" s="1189"/>
      <c r="GFO72" s="900"/>
      <c r="GFP72" s="318"/>
      <c r="GFQ72" s="900"/>
      <c r="GFR72" s="900"/>
      <c r="GFS72" s="900"/>
      <c r="GFT72" s="900"/>
      <c r="GFU72" s="1171"/>
      <c r="GFV72" s="910"/>
      <c r="GFW72" s="1191"/>
      <c r="GFX72" s="1189"/>
      <c r="GFY72" s="900"/>
      <c r="GFZ72" s="318"/>
      <c r="GGA72" s="900"/>
      <c r="GGB72" s="900"/>
      <c r="GGC72" s="900"/>
      <c r="GGD72" s="900"/>
      <c r="GGE72" s="1171"/>
      <c r="GGF72" s="910"/>
      <c r="GGG72" s="1191"/>
      <c r="GGH72" s="1189"/>
      <c r="GGI72" s="900"/>
      <c r="GGJ72" s="318"/>
      <c r="GGK72" s="900"/>
      <c r="GGL72" s="900"/>
      <c r="GGM72" s="900"/>
      <c r="GGN72" s="900"/>
      <c r="GGO72" s="1171"/>
      <c r="GGP72" s="910"/>
      <c r="GGQ72" s="1191"/>
      <c r="GGR72" s="1189"/>
      <c r="GGS72" s="900"/>
      <c r="GGT72" s="318"/>
      <c r="GGU72" s="900"/>
      <c r="GGV72" s="900"/>
      <c r="GGW72" s="900"/>
      <c r="GGX72" s="900"/>
      <c r="GGY72" s="1171"/>
      <c r="GGZ72" s="910"/>
      <c r="GHA72" s="1191"/>
      <c r="GHB72" s="1189"/>
      <c r="GHC72" s="900"/>
      <c r="GHD72" s="318"/>
      <c r="GHE72" s="900"/>
      <c r="GHF72" s="900"/>
      <c r="GHG72" s="900"/>
      <c r="GHH72" s="900"/>
      <c r="GHI72" s="1171"/>
      <c r="GHJ72" s="910"/>
      <c r="GHK72" s="1191"/>
      <c r="GHL72" s="1189"/>
      <c r="GHM72" s="900"/>
      <c r="GHN72" s="318"/>
      <c r="GHO72" s="900"/>
      <c r="GHP72" s="900"/>
      <c r="GHQ72" s="900"/>
      <c r="GHR72" s="900"/>
      <c r="GHS72" s="1171"/>
      <c r="GHT72" s="910"/>
      <c r="GHU72" s="1191"/>
      <c r="GHV72" s="1189"/>
      <c r="GHW72" s="900"/>
      <c r="GHX72" s="318"/>
      <c r="GHY72" s="900"/>
      <c r="GHZ72" s="900"/>
      <c r="GIA72" s="900"/>
      <c r="GIB72" s="900"/>
      <c r="GIC72" s="1171"/>
      <c r="GID72" s="910"/>
      <c r="GIE72" s="1191"/>
      <c r="GIF72" s="1189"/>
      <c r="GIG72" s="900"/>
      <c r="GIH72" s="318"/>
      <c r="GII72" s="900"/>
      <c r="GIJ72" s="900"/>
      <c r="GIK72" s="900"/>
      <c r="GIL72" s="900"/>
      <c r="GIM72" s="1171"/>
      <c r="GIN72" s="910"/>
      <c r="GIO72" s="1191"/>
      <c r="GIP72" s="1189"/>
      <c r="GIQ72" s="900"/>
      <c r="GIR72" s="318"/>
      <c r="GIS72" s="900"/>
      <c r="GIT72" s="900"/>
      <c r="GIU72" s="900"/>
      <c r="GIV72" s="900"/>
      <c r="GIW72" s="1171"/>
      <c r="GIX72" s="910"/>
      <c r="GIY72" s="1191"/>
      <c r="GIZ72" s="1189"/>
      <c r="GJA72" s="900"/>
      <c r="GJB72" s="318"/>
      <c r="GJC72" s="900"/>
      <c r="GJD72" s="900"/>
      <c r="GJE72" s="900"/>
      <c r="GJF72" s="900"/>
      <c r="GJG72" s="1171"/>
      <c r="GJH72" s="910"/>
      <c r="GJI72" s="1191"/>
      <c r="GJJ72" s="1189"/>
      <c r="GJK72" s="900"/>
      <c r="GJL72" s="318"/>
      <c r="GJM72" s="900"/>
      <c r="GJN72" s="900"/>
      <c r="GJO72" s="900"/>
      <c r="GJP72" s="900"/>
      <c r="GJQ72" s="1171"/>
      <c r="GJR72" s="910"/>
      <c r="GJS72" s="1191"/>
      <c r="GJT72" s="1189"/>
      <c r="GJU72" s="900"/>
      <c r="GJV72" s="318"/>
      <c r="GJW72" s="900"/>
      <c r="GJX72" s="900"/>
      <c r="GJY72" s="900"/>
      <c r="GJZ72" s="900"/>
      <c r="GKA72" s="1171"/>
      <c r="GKB72" s="910"/>
      <c r="GKC72" s="1191"/>
      <c r="GKD72" s="1189"/>
      <c r="GKE72" s="900"/>
      <c r="GKF72" s="318"/>
      <c r="GKG72" s="900"/>
      <c r="GKH72" s="900"/>
      <c r="GKI72" s="900"/>
      <c r="GKJ72" s="900"/>
      <c r="GKK72" s="1171"/>
      <c r="GKL72" s="910"/>
      <c r="GKM72" s="1191"/>
      <c r="GKN72" s="1189"/>
      <c r="GKO72" s="900"/>
      <c r="GKP72" s="318"/>
      <c r="GKQ72" s="900"/>
      <c r="GKR72" s="900"/>
      <c r="GKS72" s="900"/>
      <c r="GKT72" s="900"/>
      <c r="GKU72" s="1171"/>
      <c r="GKV72" s="910"/>
      <c r="GKW72" s="1191"/>
      <c r="GKX72" s="1189"/>
      <c r="GKY72" s="900"/>
      <c r="GKZ72" s="318"/>
      <c r="GLA72" s="900"/>
      <c r="GLB72" s="900"/>
      <c r="GLC72" s="900"/>
      <c r="GLD72" s="900"/>
      <c r="GLE72" s="1171"/>
      <c r="GLF72" s="910"/>
      <c r="GLG72" s="1191"/>
      <c r="GLH72" s="1189"/>
      <c r="GLI72" s="900"/>
      <c r="GLJ72" s="318"/>
      <c r="GLK72" s="900"/>
      <c r="GLL72" s="900"/>
      <c r="GLM72" s="900"/>
      <c r="GLN72" s="900"/>
      <c r="GLO72" s="1171"/>
      <c r="GLP72" s="910"/>
      <c r="GLQ72" s="1191"/>
      <c r="GLR72" s="1189"/>
      <c r="GLS72" s="900"/>
      <c r="GLT72" s="318"/>
      <c r="GLU72" s="900"/>
      <c r="GLV72" s="900"/>
      <c r="GLW72" s="900"/>
      <c r="GLX72" s="900"/>
      <c r="GLY72" s="1171"/>
      <c r="GLZ72" s="910"/>
      <c r="GMA72" s="1191"/>
      <c r="GMB72" s="1189"/>
      <c r="GMC72" s="900"/>
      <c r="GMD72" s="318"/>
      <c r="GME72" s="900"/>
      <c r="GMF72" s="900"/>
      <c r="GMG72" s="900"/>
      <c r="GMH72" s="900"/>
      <c r="GMI72" s="1171"/>
      <c r="GMJ72" s="910"/>
      <c r="GMK72" s="1191"/>
      <c r="GML72" s="1189"/>
      <c r="GMM72" s="900"/>
      <c r="GMN72" s="318"/>
      <c r="GMO72" s="900"/>
      <c r="GMP72" s="900"/>
      <c r="GMQ72" s="900"/>
      <c r="GMR72" s="900"/>
      <c r="GMS72" s="1171"/>
      <c r="GMT72" s="910"/>
      <c r="GMU72" s="1191"/>
      <c r="GMV72" s="1189"/>
      <c r="GMW72" s="900"/>
      <c r="GMX72" s="318"/>
      <c r="GMY72" s="900"/>
      <c r="GMZ72" s="900"/>
      <c r="GNA72" s="900"/>
      <c r="GNB72" s="900"/>
      <c r="GNC72" s="1171"/>
      <c r="GND72" s="910"/>
      <c r="GNE72" s="1191"/>
      <c r="GNF72" s="1189"/>
      <c r="GNG72" s="900"/>
      <c r="GNH72" s="318"/>
      <c r="GNI72" s="900"/>
      <c r="GNJ72" s="900"/>
      <c r="GNK72" s="900"/>
      <c r="GNL72" s="900"/>
      <c r="GNM72" s="1171"/>
      <c r="GNN72" s="910"/>
      <c r="GNO72" s="1191"/>
      <c r="GNP72" s="1189"/>
      <c r="GNQ72" s="900"/>
      <c r="GNR72" s="318"/>
      <c r="GNS72" s="900"/>
      <c r="GNT72" s="900"/>
      <c r="GNU72" s="900"/>
      <c r="GNV72" s="900"/>
      <c r="GNW72" s="1171"/>
      <c r="GNX72" s="910"/>
      <c r="GNY72" s="1191"/>
      <c r="GNZ72" s="1189"/>
      <c r="GOA72" s="900"/>
      <c r="GOB72" s="318"/>
      <c r="GOC72" s="900"/>
      <c r="GOD72" s="900"/>
      <c r="GOE72" s="900"/>
      <c r="GOF72" s="900"/>
      <c r="GOG72" s="1171"/>
      <c r="GOH72" s="910"/>
      <c r="GOI72" s="1191"/>
      <c r="GOJ72" s="1189"/>
      <c r="GOK72" s="900"/>
      <c r="GOL72" s="318"/>
      <c r="GOM72" s="900"/>
      <c r="GON72" s="900"/>
      <c r="GOO72" s="900"/>
      <c r="GOP72" s="900"/>
      <c r="GOQ72" s="1171"/>
      <c r="GOR72" s="910"/>
      <c r="GOS72" s="1191"/>
      <c r="GOT72" s="1189"/>
      <c r="GOU72" s="900"/>
      <c r="GOV72" s="318"/>
      <c r="GOW72" s="900"/>
      <c r="GOX72" s="900"/>
      <c r="GOY72" s="900"/>
      <c r="GOZ72" s="900"/>
      <c r="GPA72" s="1171"/>
      <c r="GPB72" s="910"/>
      <c r="GPC72" s="1191"/>
      <c r="GPD72" s="1189"/>
      <c r="GPE72" s="900"/>
      <c r="GPF72" s="318"/>
      <c r="GPG72" s="900"/>
      <c r="GPH72" s="900"/>
      <c r="GPI72" s="900"/>
      <c r="GPJ72" s="900"/>
      <c r="GPK72" s="1171"/>
      <c r="GPL72" s="910"/>
      <c r="GPM72" s="1191"/>
      <c r="GPN72" s="1189"/>
      <c r="GPO72" s="900"/>
      <c r="GPP72" s="318"/>
      <c r="GPQ72" s="900"/>
      <c r="GPR72" s="900"/>
      <c r="GPS72" s="900"/>
      <c r="GPT72" s="900"/>
      <c r="GPU72" s="1171"/>
      <c r="GPV72" s="910"/>
      <c r="GPW72" s="1191"/>
      <c r="GPX72" s="1189"/>
      <c r="GPY72" s="900"/>
      <c r="GPZ72" s="318"/>
      <c r="GQA72" s="900"/>
      <c r="GQB72" s="900"/>
      <c r="GQC72" s="900"/>
      <c r="GQD72" s="900"/>
      <c r="GQE72" s="1171"/>
      <c r="GQF72" s="910"/>
      <c r="GQG72" s="1191"/>
      <c r="GQH72" s="1189"/>
      <c r="GQI72" s="900"/>
      <c r="GQJ72" s="318"/>
      <c r="GQK72" s="900"/>
      <c r="GQL72" s="900"/>
      <c r="GQM72" s="900"/>
      <c r="GQN72" s="900"/>
      <c r="GQO72" s="1171"/>
      <c r="GQP72" s="910"/>
      <c r="GQQ72" s="1191"/>
      <c r="GQR72" s="1189"/>
      <c r="GQS72" s="900"/>
      <c r="GQT72" s="318"/>
      <c r="GQU72" s="900"/>
      <c r="GQV72" s="900"/>
      <c r="GQW72" s="900"/>
      <c r="GQX72" s="900"/>
      <c r="GQY72" s="1171"/>
      <c r="GQZ72" s="910"/>
      <c r="GRA72" s="1191"/>
      <c r="GRB72" s="1189"/>
      <c r="GRC72" s="900"/>
      <c r="GRD72" s="318"/>
      <c r="GRE72" s="900"/>
      <c r="GRF72" s="900"/>
      <c r="GRG72" s="900"/>
      <c r="GRH72" s="900"/>
      <c r="GRI72" s="1171"/>
      <c r="GRJ72" s="910"/>
      <c r="GRK72" s="1191"/>
      <c r="GRL72" s="1189"/>
      <c r="GRM72" s="900"/>
      <c r="GRN72" s="318"/>
      <c r="GRO72" s="900"/>
      <c r="GRP72" s="900"/>
      <c r="GRQ72" s="900"/>
      <c r="GRR72" s="900"/>
      <c r="GRS72" s="1171"/>
      <c r="GRT72" s="910"/>
      <c r="GRU72" s="1191"/>
      <c r="GRV72" s="1189"/>
      <c r="GRW72" s="900"/>
      <c r="GRX72" s="318"/>
      <c r="GRY72" s="900"/>
      <c r="GRZ72" s="900"/>
      <c r="GSA72" s="900"/>
      <c r="GSB72" s="900"/>
      <c r="GSC72" s="1171"/>
      <c r="GSD72" s="910"/>
      <c r="GSE72" s="1191"/>
      <c r="GSF72" s="1189"/>
      <c r="GSG72" s="900"/>
      <c r="GSH72" s="318"/>
      <c r="GSI72" s="900"/>
      <c r="GSJ72" s="900"/>
      <c r="GSK72" s="900"/>
      <c r="GSL72" s="900"/>
      <c r="GSM72" s="1171"/>
      <c r="GSN72" s="910"/>
      <c r="GSO72" s="1191"/>
      <c r="GSP72" s="1189"/>
      <c r="GSQ72" s="900"/>
      <c r="GSR72" s="318"/>
      <c r="GSS72" s="900"/>
      <c r="GST72" s="900"/>
      <c r="GSU72" s="900"/>
      <c r="GSV72" s="900"/>
      <c r="GSW72" s="1171"/>
      <c r="GSX72" s="910"/>
      <c r="GSY72" s="1191"/>
      <c r="GSZ72" s="1189"/>
      <c r="GTA72" s="900"/>
      <c r="GTB72" s="318"/>
      <c r="GTC72" s="900"/>
      <c r="GTD72" s="900"/>
      <c r="GTE72" s="900"/>
      <c r="GTF72" s="900"/>
      <c r="GTG72" s="1171"/>
      <c r="GTH72" s="910"/>
      <c r="GTI72" s="1191"/>
      <c r="GTJ72" s="1189"/>
      <c r="GTK72" s="900"/>
      <c r="GTL72" s="318"/>
      <c r="GTM72" s="900"/>
      <c r="GTN72" s="900"/>
      <c r="GTO72" s="900"/>
      <c r="GTP72" s="900"/>
      <c r="GTQ72" s="1171"/>
      <c r="GTR72" s="910"/>
      <c r="GTS72" s="1191"/>
      <c r="GTT72" s="1189"/>
      <c r="GTU72" s="900"/>
      <c r="GTV72" s="318"/>
      <c r="GTW72" s="900"/>
      <c r="GTX72" s="900"/>
      <c r="GTY72" s="900"/>
      <c r="GTZ72" s="900"/>
      <c r="GUA72" s="1171"/>
      <c r="GUB72" s="910"/>
      <c r="GUC72" s="1191"/>
      <c r="GUD72" s="1189"/>
      <c r="GUE72" s="900"/>
      <c r="GUF72" s="318"/>
      <c r="GUG72" s="900"/>
      <c r="GUH72" s="900"/>
      <c r="GUI72" s="900"/>
      <c r="GUJ72" s="900"/>
      <c r="GUK72" s="1171"/>
      <c r="GUL72" s="910"/>
      <c r="GUM72" s="1191"/>
      <c r="GUN72" s="1189"/>
      <c r="GUO72" s="900"/>
      <c r="GUP72" s="318"/>
      <c r="GUQ72" s="900"/>
      <c r="GUR72" s="900"/>
      <c r="GUS72" s="900"/>
      <c r="GUT72" s="900"/>
      <c r="GUU72" s="1171"/>
      <c r="GUV72" s="910"/>
      <c r="GUW72" s="1191"/>
      <c r="GUX72" s="1189"/>
      <c r="GUY72" s="900"/>
      <c r="GUZ72" s="318"/>
      <c r="GVA72" s="900"/>
      <c r="GVB72" s="900"/>
      <c r="GVC72" s="900"/>
      <c r="GVD72" s="900"/>
      <c r="GVE72" s="1171"/>
      <c r="GVF72" s="910"/>
      <c r="GVG72" s="1191"/>
      <c r="GVH72" s="1189"/>
      <c r="GVI72" s="900"/>
      <c r="GVJ72" s="318"/>
      <c r="GVK72" s="900"/>
      <c r="GVL72" s="900"/>
      <c r="GVM72" s="900"/>
      <c r="GVN72" s="900"/>
      <c r="GVO72" s="1171"/>
      <c r="GVP72" s="910"/>
      <c r="GVQ72" s="1191"/>
      <c r="GVR72" s="1189"/>
      <c r="GVS72" s="900"/>
      <c r="GVT72" s="318"/>
      <c r="GVU72" s="900"/>
      <c r="GVV72" s="900"/>
      <c r="GVW72" s="900"/>
      <c r="GVX72" s="900"/>
      <c r="GVY72" s="1171"/>
      <c r="GVZ72" s="910"/>
      <c r="GWA72" s="1191"/>
      <c r="GWB72" s="1189"/>
      <c r="GWC72" s="900"/>
      <c r="GWD72" s="318"/>
      <c r="GWE72" s="900"/>
      <c r="GWF72" s="900"/>
      <c r="GWG72" s="900"/>
      <c r="GWH72" s="900"/>
      <c r="GWI72" s="1171"/>
      <c r="GWJ72" s="910"/>
      <c r="GWK72" s="1191"/>
      <c r="GWL72" s="1189"/>
      <c r="GWM72" s="900"/>
      <c r="GWN72" s="318"/>
      <c r="GWO72" s="900"/>
      <c r="GWP72" s="900"/>
      <c r="GWQ72" s="900"/>
      <c r="GWR72" s="900"/>
      <c r="GWS72" s="1171"/>
      <c r="GWT72" s="910"/>
      <c r="GWU72" s="1191"/>
      <c r="GWV72" s="1189"/>
      <c r="GWW72" s="900"/>
      <c r="GWX72" s="318"/>
      <c r="GWY72" s="900"/>
      <c r="GWZ72" s="900"/>
      <c r="GXA72" s="900"/>
      <c r="GXB72" s="900"/>
      <c r="GXC72" s="1171"/>
      <c r="GXD72" s="910"/>
      <c r="GXE72" s="1191"/>
      <c r="GXF72" s="1189"/>
      <c r="GXG72" s="900"/>
      <c r="GXH72" s="318"/>
      <c r="GXI72" s="900"/>
      <c r="GXJ72" s="900"/>
      <c r="GXK72" s="900"/>
      <c r="GXL72" s="900"/>
      <c r="GXM72" s="1171"/>
      <c r="GXN72" s="910"/>
      <c r="GXO72" s="1191"/>
      <c r="GXP72" s="1189"/>
      <c r="GXQ72" s="900"/>
      <c r="GXR72" s="318"/>
      <c r="GXS72" s="900"/>
      <c r="GXT72" s="900"/>
      <c r="GXU72" s="900"/>
      <c r="GXV72" s="900"/>
      <c r="GXW72" s="1171"/>
      <c r="GXX72" s="910"/>
      <c r="GXY72" s="1191"/>
      <c r="GXZ72" s="1189"/>
      <c r="GYA72" s="900"/>
      <c r="GYB72" s="318"/>
      <c r="GYC72" s="900"/>
      <c r="GYD72" s="900"/>
      <c r="GYE72" s="900"/>
      <c r="GYF72" s="900"/>
      <c r="GYG72" s="1171"/>
      <c r="GYH72" s="910"/>
      <c r="GYI72" s="1191"/>
      <c r="GYJ72" s="1189"/>
      <c r="GYK72" s="900"/>
      <c r="GYL72" s="318"/>
      <c r="GYM72" s="900"/>
      <c r="GYN72" s="900"/>
      <c r="GYO72" s="900"/>
      <c r="GYP72" s="900"/>
      <c r="GYQ72" s="1171"/>
      <c r="GYR72" s="910"/>
      <c r="GYS72" s="1191"/>
      <c r="GYT72" s="1189"/>
      <c r="GYU72" s="900"/>
      <c r="GYV72" s="318"/>
      <c r="GYW72" s="900"/>
      <c r="GYX72" s="900"/>
      <c r="GYY72" s="900"/>
      <c r="GYZ72" s="900"/>
      <c r="GZA72" s="1171"/>
      <c r="GZB72" s="910"/>
      <c r="GZC72" s="1191"/>
      <c r="GZD72" s="1189"/>
      <c r="GZE72" s="900"/>
      <c r="GZF72" s="318"/>
      <c r="GZG72" s="900"/>
      <c r="GZH72" s="900"/>
      <c r="GZI72" s="900"/>
      <c r="GZJ72" s="900"/>
      <c r="GZK72" s="1171"/>
      <c r="GZL72" s="910"/>
      <c r="GZM72" s="1191"/>
      <c r="GZN72" s="1189"/>
      <c r="GZO72" s="900"/>
      <c r="GZP72" s="318"/>
      <c r="GZQ72" s="900"/>
      <c r="GZR72" s="900"/>
      <c r="GZS72" s="900"/>
      <c r="GZT72" s="900"/>
      <c r="GZU72" s="1171"/>
      <c r="GZV72" s="910"/>
      <c r="GZW72" s="1191"/>
      <c r="GZX72" s="1189"/>
      <c r="GZY72" s="900"/>
      <c r="GZZ72" s="318"/>
      <c r="HAA72" s="900"/>
      <c r="HAB72" s="900"/>
      <c r="HAC72" s="900"/>
      <c r="HAD72" s="900"/>
      <c r="HAE72" s="1171"/>
      <c r="HAF72" s="910"/>
      <c r="HAG72" s="1191"/>
      <c r="HAH72" s="1189"/>
      <c r="HAI72" s="900"/>
      <c r="HAJ72" s="318"/>
      <c r="HAK72" s="900"/>
      <c r="HAL72" s="900"/>
      <c r="HAM72" s="900"/>
      <c r="HAN72" s="900"/>
      <c r="HAO72" s="1171"/>
      <c r="HAP72" s="910"/>
      <c r="HAQ72" s="1191"/>
      <c r="HAR72" s="1189"/>
      <c r="HAS72" s="900"/>
      <c r="HAT72" s="318"/>
      <c r="HAU72" s="900"/>
      <c r="HAV72" s="900"/>
      <c r="HAW72" s="900"/>
      <c r="HAX72" s="900"/>
      <c r="HAY72" s="1171"/>
      <c r="HAZ72" s="910"/>
      <c r="HBA72" s="1191"/>
      <c r="HBB72" s="1189"/>
      <c r="HBC72" s="900"/>
      <c r="HBD72" s="318"/>
      <c r="HBE72" s="900"/>
      <c r="HBF72" s="900"/>
      <c r="HBG72" s="900"/>
      <c r="HBH72" s="900"/>
      <c r="HBI72" s="1171"/>
      <c r="HBJ72" s="910"/>
      <c r="HBK72" s="1191"/>
      <c r="HBL72" s="1189"/>
      <c r="HBM72" s="900"/>
      <c r="HBN72" s="318"/>
      <c r="HBO72" s="900"/>
      <c r="HBP72" s="900"/>
      <c r="HBQ72" s="900"/>
      <c r="HBR72" s="900"/>
      <c r="HBS72" s="1171"/>
      <c r="HBT72" s="910"/>
      <c r="HBU72" s="1191"/>
      <c r="HBV72" s="1189"/>
      <c r="HBW72" s="900"/>
      <c r="HBX72" s="318"/>
      <c r="HBY72" s="900"/>
      <c r="HBZ72" s="900"/>
      <c r="HCA72" s="900"/>
      <c r="HCB72" s="900"/>
      <c r="HCC72" s="1171"/>
      <c r="HCD72" s="910"/>
      <c r="HCE72" s="1191"/>
      <c r="HCF72" s="1189"/>
      <c r="HCG72" s="900"/>
      <c r="HCH72" s="318"/>
      <c r="HCI72" s="900"/>
      <c r="HCJ72" s="900"/>
      <c r="HCK72" s="900"/>
      <c r="HCL72" s="900"/>
      <c r="HCM72" s="1171"/>
      <c r="HCN72" s="910"/>
      <c r="HCO72" s="1191"/>
      <c r="HCP72" s="1189"/>
      <c r="HCQ72" s="900"/>
      <c r="HCR72" s="318"/>
      <c r="HCS72" s="900"/>
      <c r="HCT72" s="900"/>
      <c r="HCU72" s="900"/>
      <c r="HCV72" s="900"/>
      <c r="HCW72" s="1171"/>
      <c r="HCX72" s="910"/>
      <c r="HCY72" s="1191"/>
      <c r="HCZ72" s="1189"/>
      <c r="HDA72" s="900"/>
      <c r="HDB72" s="318"/>
      <c r="HDC72" s="900"/>
      <c r="HDD72" s="900"/>
      <c r="HDE72" s="900"/>
      <c r="HDF72" s="900"/>
      <c r="HDG72" s="1171"/>
      <c r="HDH72" s="910"/>
      <c r="HDI72" s="1191"/>
      <c r="HDJ72" s="1189"/>
      <c r="HDK72" s="900"/>
      <c r="HDL72" s="318"/>
      <c r="HDM72" s="900"/>
      <c r="HDN72" s="900"/>
      <c r="HDO72" s="900"/>
      <c r="HDP72" s="900"/>
      <c r="HDQ72" s="1171"/>
      <c r="HDR72" s="910"/>
      <c r="HDS72" s="1191"/>
      <c r="HDT72" s="1189"/>
      <c r="HDU72" s="900"/>
      <c r="HDV72" s="318"/>
      <c r="HDW72" s="900"/>
      <c r="HDX72" s="900"/>
      <c r="HDY72" s="900"/>
      <c r="HDZ72" s="900"/>
      <c r="HEA72" s="1171"/>
      <c r="HEB72" s="910"/>
      <c r="HEC72" s="1191"/>
      <c r="HED72" s="1189"/>
      <c r="HEE72" s="900"/>
      <c r="HEF72" s="318"/>
      <c r="HEG72" s="900"/>
      <c r="HEH72" s="900"/>
      <c r="HEI72" s="900"/>
      <c r="HEJ72" s="900"/>
      <c r="HEK72" s="1171"/>
      <c r="HEL72" s="910"/>
      <c r="HEM72" s="1191"/>
      <c r="HEN72" s="1189"/>
      <c r="HEO72" s="900"/>
      <c r="HEP72" s="318"/>
      <c r="HEQ72" s="900"/>
      <c r="HER72" s="900"/>
      <c r="HES72" s="900"/>
      <c r="HET72" s="900"/>
      <c r="HEU72" s="1171"/>
      <c r="HEV72" s="910"/>
      <c r="HEW72" s="1191"/>
      <c r="HEX72" s="1189"/>
      <c r="HEY72" s="900"/>
      <c r="HEZ72" s="318"/>
      <c r="HFA72" s="900"/>
      <c r="HFB72" s="900"/>
      <c r="HFC72" s="900"/>
      <c r="HFD72" s="900"/>
      <c r="HFE72" s="1171"/>
      <c r="HFF72" s="910"/>
      <c r="HFG72" s="1191"/>
      <c r="HFH72" s="1189"/>
      <c r="HFI72" s="900"/>
      <c r="HFJ72" s="318"/>
      <c r="HFK72" s="900"/>
      <c r="HFL72" s="900"/>
      <c r="HFM72" s="900"/>
      <c r="HFN72" s="900"/>
      <c r="HFO72" s="1171"/>
      <c r="HFP72" s="910"/>
      <c r="HFQ72" s="1191"/>
      <c r="HFR72" s="1189"/>
      <c r="HFS72" s="900"/>
      <c r="HFT72" s="318"/>
      <c r="HFU72" s="900"/>
      <c r="HFV72" s="900"/>
      <c r="HFW72" s="900"/>
      <c r="HFX72" s="900"/>
      <c r="HFY72" s="1171"/>
      <c r="HFZ72" s="910"/>
      <c r="HGA72" s="1191"/>
      <c r="HGB72" s="1189"/>
      <c r="HGC72" s="900"/>
      <c r="HGD72" s="318"/>
      <c r="HGE72" s="900"/>
      <c r="HGF72" s="900"/>
      <c r="HGG72" s="900"/>
      <c r="HGH72" s="900"/>
      <c r="HGI72" s="1171"/>
      <c r="HGJ72" s="910"/>
      <c r="HGK72" s="1191"/>
      <c r="HGL72" s="1189"/>
      <c r="HGM72" s="900"/>
      <c r="HGN72" s="318"/>
      <c r="HGO72" s="900"/>
      <c r="HGP72" s="900"/>
      <c r="HGQ72" s="900"/>
      <c r="HGR72" s="900"/>
      <c r="HGS72" s="1171"/>
      <c r="HGT72" s="910"/>
      <c r="HGU72" s="1191"/>
      <c r="HGV72" s="1189"/>
      <c r="HGW72" s="900"/>
      <c r="HGX72" s="318"/>
      <c r="HGY72" s="900"/>
      <c r="HGZ72" s="900"/>
      <c r="HHA72" s="900"/>
      <c r="HHB72" s="900"/>
      <c r="HHC72" s="1171"/>
      <c r="HHD72" s="910"/>
      <c r="HHE72" s="1191"/>
      <c r="HHF72" s="1189"/>
      <c r="HHG72" s="900"/>
      <c r="HHH72" s="318"/>
      <c r="HHI72" s="900"/>
      <c r="HHJ72" s="900"/>
      <c r="HHK72" s="900"/>
      <c r="HHL72" s="900"/>
      <c r="HHM72" s="1171"/>
      <c r="HHN72" s="910"/>
      <c r="HHO72" s="1191"/>
      <c r="HHP72" s="1189"/>
      <c r="HHQ72" s="900"/>
      <c r="HHR72" s="318"/>
      <c r="HHS72" s="900"/>
      <c r="HHT72" s="900"/>
      <c r="HHU72" s="900"/>
      <c r="HHV72" s="900"/>
      <c r="HHW72" s="1171"/>
      <c r="HHX72" s="910"/>
      <c r="HHY72" s="1191"/>
      <c r="HHZ72" s="1189"/>
      <c r="HIA72" s="900"/>
      <c r="HIB72" s="318"/>
      <c r="HIC72" s="900"/>
      <c r="HID72" s="900"/>
      <c r="HIE72" s="900"/>
      <c r="HIF72" s="900"/>
      <c r="HIG72" s="1171"/>
      <c r="HIH72" s="910"/>
      <c r="HII72" s="1191"/>
      <c r="HIJ72" s="1189"/>
      <c r="HIK72" s="900"/>
      <c r="HIL72" s="318"/>
      <c r="HIM72" s="900"/>
      <c r="HIN72" s="900"/>
      <c r="HIO72" s="900"/>
      <c r="HIP72" s="900"/>
      <c r="HIQ72" s="1171"/>
      <c r="HIR72" s="910"/>
      <c r="HIS72" s="1191"/>
      <c r="HIT72" s="1189"/>
      <c r="HIU72" s="900"/>
      <c r="HIV72" s="318"/>
      <c r="HIW72" s="900"/>
      <c r="HIX72" s="900"/>
      <c r="HIY72" s="900"/>
      <c r="HIZ72" s="900"/>
      <c r="HJA72" s="1171"/>
      <c r="HJB72" s="910"/>
      <c r="HJC72" s="1191"/>
      <c r="HJD72" s="1189"/>
      <c r="HJE72" s="900"/>
      <c r="HJF72" s="318"/>
      <c r="HJG72" s="900"/>
      <c r="HJH72" s="900"/>
      <c r="HJI72" s="900"/>
      <c r="HJJ72" s="900"/>
      <c r="HJK72" s="1171"/>
      <c r="HJL72" s="910"/>
      <c r="HJM72" s="1191"/>
      <c r="HJN72" s="1189"/>
      <c r="HJO72" s="900"/>
      <c r="HJP72" s="318"/>
      <c r="HJQ72" s="900"/>
      <c r="HJR72" s="900"/>
      <c r="HJS72" s="900"/>
      <c r="HJT72" s="900"/>
      <c r="HJU72" s="1171"/>
      <c r="HJV72" s="910"/>
      <c r="HJW72" s="1191"/>
      <c r="HJX72" s="1189"/>
      <c r="HJY72" s="900"/>
      <c r="HJZ72" s="318"/>
      <c r="HKA72" s="900"/>
      <c r="HKB72" s="900"/>
      <c r="HKC72" s="900"/>
      <c r="HKD72" s="900"/>
      <c r="HKE72" s="1171"/>
      <c r="HKF72" s="910"/>
      <c r="HKG72" s="1191"/>
      <c r="HKH72" s="1189"/>
      <c r="HKI72" s="900"/>
      <c r="HKJ72" s="318"/>
      <c r="HKK72" s="900"/>
      <c r="HKL72" s="900"/>
      <c r="HKM72" s="900"/>
      <c r="HKN72" s="900"/>
      <c r="HKO72" s="1171"/>
      <c r="HKP72" s="910"/>
      <c r="HKQ72" s="1191"/>
      <c r="HKR72" s="1189"/>
      <c r="HKS72" s="900"/>
      <c r="HKT72" s="318"/>
      <c r="HKU72" s="900"/>
      <c r="HKV72" s="900"/>
      <c r="HKW72" s="900"/>
      <c r="HKX72" s="900"/>
      <c r="HKY72" s="1171"/>
      <c r="HKZ72" s="910"/>
      <c r="HLA72" s="1191"/>
      <c r="HLB72" s="1189"/>
      <c r="HLC72" s="900"/>
      <c r="HLD72" s="318"/>
      <c r="HLE72" s="900"/>
      <c r="HLF72" s="900"/>
      <c r="HLG72" s="900"/>
      <c r="HLH72" s="900"/>
      <c r="HLI72" s="1171"/>
      <c r="HLJ72" s="910"/>
      <c r="HLK72" s="1191"/>
      <c r="HLL72" s="1189"/>
      <c r="HLM72" s="900"/>
      <c r="HLN72" s="318"/>
      <c r="HLO72" s="900"/>
      <c r="HLP72" s="900"/>
      <c r="HLQ72" s="900"/>
      <c r="HLR72" s="900"/>
      <c r="HLS72" s="1171"/>
      <c r="HLT72" s="910"/>
      <c r="HLU72" s="1191"/>
      <c r="HLV72" s="1189"/>
      <c r="HLW72" s="900"/>
      <c r="HLX72" s="318"/>
      <c r="HLY72" s="900"/>
      <c r="HLZ72" s="900"/>
      <c r="HMA72" s="900"/>
      <c r="HMB72" s="900"/>
      <c r="HMC72" s="1171"/>
      <c r="HMD72" s="910"/>
      <c r="HME72" s="1191"/>
      <c r="HMF72" s="1189"/>
      <c r="HMG72" s="900"/>
      <c r="HMH72" s="318"/>
      <c r="HMI72" s="900"/>
      <c r="HMJ72" s="900"/>
      <c r="HMK72" s="900"/>
      <c r="HML72" s="900"/>
      <c r="HMM72" s="1171"/>
      <c r="HMN72" s="910"/>
      <c r="HMO72" s="1191"/>
      <c r="HMP72" s="1189"/>
      <c r="HMQ72" s="900"/>
      <c r="HMR72" s="318"/>
      <c r="HMS72" s="900"/>
      <c r="HMT72" s="900"/>
      <c r="HMU72" s="900"/>
      <c r="HMV72" s="900"/>
      <c r="HMW72" s="1171"/>
      <c r="HMX72" s="910"/>
      <c r="HMY72" s="1191"/>
      <c r="HMZ72" s="1189"/>
      <c r="HNA72" s="900"/>
      <c r="HNB72" s="318"/>
      <c r="HNC72" s="900"/>
      <c r="HND72" s="900"/>
      <c r="HNE72" s="900"/>
      <c r="HNF72" s="900"/>
      <c r="HNG72" s="1171"/>
      <c r="HNH72" s="910"/>
      <c r="HNI72" s="1191"/>
      <c r="HNJ72" s="1189"/>
      <c r="HNK72" s="900"/>
      <c r="HNL72" s="318"/>
      <c r="HNM72" s="900"/>
      <c r="HNN72" s="900"/>
      <c r="HNO72" s="900"/>
      <c r="HNP72" s="900"/>
      <c r="HNQ72" s="1171"/>
      <c r="HNR72" s="910"/>
      <c r="HNS72" s="1191"/>
      <c r="HNT72" s="1189"/>
      <c r="HNU72" s="900"/>
      <c r="HNV72" s="318"/>
      <c r="HNW72" s="900"/>
      <c r="HNX72" s="900"/>
      <c r="HNY72" s="900"/>
      <c r="HNZ72" s="900"/>
      <c r="HOA72" s="1171"/>
      <c r="HOB72" s="910"/>
      <c r="HOC72" s="1191"/>
      <c r="HOD72" s="1189"/>
      <c r="HOE72" s="900"/>
      <c r="HOF72" s="318"/>
      <c r="HOG72" s="900"/>
      <c r="HOH72" s="900"/>
      <c r="HOI72" s="900"/>
      <c r="HOJ72" s="900"/>
      <c r="HOK72" s="1171"/>
      <c r="HOL72" s="910"/>
      <c r="HOM72" s="1191"/>
      <c r="HON72" s="1189"/>
      <c r="HOO72" s="900"/>
      <c r="HOP72" s="318"/>
      <c r="HOQ72" s="900"/>
      <c r="HOR72" s="900"/>
      <c r="HOS72" s="900"/>
      <c r="HOT72" s="900"/>
      <c r="HOU72" s="1171"/>
      <c r="HOV72" s="910"/>
      <c r="HOW72" s="1191"/>
      <c r="HOX72" s="1189"/>
      <c r="HOY72" s="900"/>
      <c r="HOZ72" s="318"/>
      <c r="HPA72" s="900"/>
      <c r="HPB72" s="900"/>
      <c r="HPC72" s="900"/>
      <c r="HPD72" s="900"/>
      <c r="HPE72" s="1171"/>
      <c r="HPF72" s="910"/>
      <c r="HPG72" s="1191"/>
      <c r="HPH72" s="1189"/>
      <c r="HPI72" s="900"/>
      <c r="HPJ72" s="318"/>
      <c r="HPK72" s="900"/>
      <c r="HPL72" s="900"/>
      <c r="HPM72" s="900"/>
      <c r="HPN72" s="900"/>
      <c r="HPO72" s="1171"/>
      <c r="HPP72" s="910"/>
      <c r="HPQ72" s="1191"/>
      <c r="HPR72" s="1189"/>
      <c r="HPS72" s="900"/>
      <c r="HPT72" s="318"/>
      <c r="HPU72" s="900"/>
      <c r="HPV72" s="900"/>
      <c r="HPW72" s="900"/>
      <c r="HPX72" s="900"/>
      <c r="HPY72" s="1171"/>
      <c r="HPZ72" s="910"/>
      <c r="HQA72" s="1191"/>
      <c r="HQB72" s="1189"/>
      <c r="HQC72" s="900"/>
      <c r="HQD72" s="318"/>
      <c r="HQE72" s="900"/>
      <c r="HQF72" s="900"/>
      <c r="HQG72" s="900"/>
      <c r="HQH72" s="900"/>
      <c r="HQI72" s="1171"/>
      <c r="HQJ72" s="910"/>
      <c r="HQK72" s="1191"/>
      <c r="HQL72" s="1189"/>
      <c r="HQM72" s="900"/>
      <c r="HQN72" s="318"/>
      <c r="HQO72" s="900"/>
      <c r="HQP72" s="900"/>
      <c r="HQQ72" s="900"/>
      <c r="HQR72" s="900"/>
      <c r="HQS72" s="1171"/>
      <c r="HQT72" s="910"/>
      <c r="HQU72" s="1191"/>
      <c r="HQV72" s="1189"/>
      <c r="HQW72" s="900"/>
      <c r="HQX72" s="318"/>
      <c r="HQY72" s="900"/>
      <c r="HQZ72" s="900"/>
      <c r="HRA72" s="900"/>
      <c r="HRB72" s="900"/>
      <c r="HRC72" s="1171"/>
      <c r="HRD72" s="910"/>
      <c r="HRE72" s="1191"/>
      <c r="HRF72" s="1189"/>
      <c r="HRG72" s="900"/>
      <c r="HRH72" s="318"/>
      <c r="HRI72" s="900"/>
      <c r="HRJ72" s="900"/>
      <c r="HRK72" s="900"/>
      <c r="HRL72" s="900"/>
      <c r="HRM72" s="1171"/>
      <c r="HRN72" s="910"/>
      <c r="HRO72" s="1191"/>
      <c r="HRP72" s="1189"/>
      <c r="HRQ72" s="900"/>
      <c r="HRR72" s="318"/>
      <c r="HRS72" s="900"/>
      <c r="HRT72" s="900"/>
      <c r="HRU72" s="900"/>
      <c r="HRV72" s="900"/>
      <c r="HRW72" s="1171"/>
      <c r="HRX72" s="910"/>
      <c r="HRY72" s="1191"/>
      <c r="HRZ72" s="1189"/>
      <c r="HSA72" s="900"/>
      <c r="HSB72" s="318"/>
      <c r="HSC72" s="900"/>
      <c r="HSD72" s="900"/>
      <c r="HSE72" s="900"/>
      <c r="HSF72" s="900"/>
      <c r="HSG72" s="1171"/>
      <c r="HSH72" s="910"/>
      <c r="HSI72" s="1191"/>
      <c r="HSJ72" s="1189"/>
      <c r="HSK72" s="900"/>
      <c r="HSL72" s="318"/>
      <c r="HSM72" s="900"/>
      <c r="HSN72" s="900"/>
      <c r="HSO72" s="900"/>
      <c r="HSP72" s="900"/>
      <c r="HSQ72" s="1171"/>
      <c r="HSR72" s="910"/>
      <c r="HSS72" s="1191"/>
      <c r="HST72" s="1189"/>
      <c r="HSU72" s="900"/>
      <c r="HSV72" s="318"/>
      <c r="HSW72" s="900"/>
      <c r="HSX72" s="900"/>
      <c r="HSY72" s="900"/>
      <c r="HSZ72" s="900"/>
      <c r="HTA72" s="1171"/>
      <c r="HTB72" s="910"/>
      <c r="HTC72" s="1191"/>
      <c r="HTD72" s="1189"/>
      <c r="HTE72" s="900"/>
      <c r="HTF72" s="318"/>
      <c r="HTG72" s="900"/>
      <c r="HTH72" s="900"/>
      <c r="HTI72" s="900"/>
      <c r="HTJ72" s="900"/>
      <c r="HTK72" s="1171"/>
      <c r="HTL72" s="910"/>
      <c r="HTM72" s="1191"/>
      <c r="HTN72" s="1189"/>
      <c r="HTO72" s="900"/>
      <c r="HTP72" s="318"/>
      <c r="HTQ72" s="900"/>
      <c r="HTR72" s="900"/>
      <c r="HTS72" s="900"/>
      <c r="HTT72" s="900"/>
      <c r="HTU72" s="1171"/>
      <c r="HTV72" s="910"/>
      <c r="HTW72" s="1191"/>
      <c r="HTX72" s="1189"/>
      <c r="HTY72" s="900"/>
      <c r="HTZ72" s="318"/>
      <c r="HUA72" s="900"/>
      <c r="HUB72" s="900"/>
      <c r="HUC72" s="900"/>
      <c r="HUD72" s="900"/>
      <c r="HUE72" s="1171"/>
      <c r="HUF72" s="910"/>
      <c r="HUG72" s="1191"/>
      <c r="HUH72" s="1189"/>
      <c r="HUI72" s="900"/>
      <c r="HUJ72" s="318"/>
      <c r="HUK72" s="900"/>
      <c r="HUL72" s="900"/>
      <c r="HUM72" s="900"/>
      <c r="HUN72" s="900"/>
      <c r="HUO72" s="1171"/>
      <c r="HUP72" s="910"/>
      <c r="HUQ72" s="1191"/>
      <c r="HUR72" s="1189"/>
      <c r="HUS72" s="900"/>
      <c r="HUT72" s="318"/>
      <c r="HUU72" s="900"/>
      <c r="HUV72" s="900"/>
      <c r="HUW72" s="900"/>
      <c r="HUX72" s="900"/>
      <c r="HUY72" s="1171"/>
      <c r="HUZ72" s="910"/>
      <c r="HVA72" s="1191"/>
      <c r="HVB72" s="1189"/>
      <c r="HVC72" s="900"/>
      <c r="HVD72" s="318"/>
      <c r="HVE72" s="900"/>
      <c r="HVF72" s="900"/>
      <c r="HVG72" s="900"/>
      <c r="HVH72" s="900"/>
      <c r="HVI72" s="1171"/>
      <c r="HVJ72" s="910"/>
      <c r="HVK72" s="1191"/>
      <c r="HVL72" s="1189"/>
      <c r="HVM72" s="900"/>
      <c r="HVN72" s="318"/>
      <c r="HVO72" s="900"/>
      <c r="HVP72" s="900"/>
      <c r="HVQ72" s="900"/>
      <c r="HVR72" s="900"/>
      <c r="HVS72" s="1171"/>
      <c r="HVT72" s="910"/>
      <c r="HVU72" s="1191"/>
      <c r="HVV72" s="1189"/>
      <c r="HVW72" s="900"/>
      <c r="HVX72" s="318"/>
      <c r="HVY72" s="900"/>
      <c r="HVZ72" s="900"/>
      <c r="HWA72" s="900"/>
      <c r="HWB72" s="900"/>
      <c r="HWC72" s="1171"/>
      <c r="HWD72" s="910"/>
      <c r="HWE72" s="1191"/>
      <c r="HWF72" s="1189"/>
      <c r="HWG72" s="900"/>
      <c r="HWH72" s="318"/>
      <c r="HWI72" s="900"/>
      <c r="HWJ72" s="900"/>
      <c r="HWK72" s="900"/>
      <c r="HWL72" s="900"/>
      <c r="HWM72" s="1171"/>
      <c r="HWN72" s="910"/>
      <c r="HWO72" s="1191"/>
      <c r="HWP72" s="1189"/>
      <c r="HWQ72" s="900"/>
      <c r="HWR72" s="318"/>
      <c r="HWS72" s="900"/>
      <c r="HWT72" s="900"/>
      <c r="HWU72" s="900"/>
      <c r="HWV72" s="900"/>
      <c r="HWW72" s="1171"/>
      <c r="HWX72" s="910"/>
      <c r="HWY72" s="1191"/>
      <c r="HWZ72" s="1189"/>
      <c r="HXA72" s="900"/>
      <c r="HXB72" s="318"/>
      <c r="HXC72" s="900"/>
      <c r="HXD72" s="900"/>
      <c r="HXE72" s="900"/>
      <c r="HXF72" s="900"/>
      <c r="HXG72" s="1171"/>
      <c r="HXH72" s="910"/>
      <c r="HXI72" s="1191"/>
      <c r="HXJ72" s="1189"/>
      <c r="HXK72" s="900"/>
      <c r="HXL72" s="318"/>
      <c r="HXM72" s="900"/>
      <c r="HXN72" s="900"/>
      <c r="HXO72" s="900"/>
      <c r="HXP72" s="900"/>
      <c r="HXQ72" s="1171"/>
      <c r="HXR72" s="910"/>
      <c r="HXS72" s="1191"/>
      <c r="HXT72" s="1189"/>
      <c r="HXU72" s="900"/>
      <c r="HXV72" s="318"/>
      <c r="HXW72" s="900"/>
      <c r="HXX72" s="900"/>
      <c r="HXY72" s="900"/>
      <c r="HXZ72" s="900"/>
      <c r="HYA72" s="1171"/>
      <c r="HYB72" s="910"/>
      <c r="HYC72" s="1191"/>
      <c r="HYD72" s="1189"/>
      <c r="HYE72" s="900"/>
      <c r="HYF72" s="318"/>
      <c r="HYG72" s="900"/>
      <c r="HYH72" s="900"/>
      <c r="HYI72" s="900"/>
      <c r="HYJ72" s="900"/>
      <c r="HYK72" s="1171"/>
      <c r="HYL72" s="910"/>
      <c r="HYM72" s="1191"/>
      <c r="HYN72" s="1189"/>
      <c r="HYO72" s="900"/>
      <c r="HYP72" s="318"/>
      <c r="HYQ72" s="900"/>
      <c r="HYR72" s="900"/>
      <c r="HYS72" s="900"/>
      <c r="HYT72" s="900"/>
      <c r="HYU72" s="1171"/>
      <c r="HYV72" s="910"/>
      <c r="HYW72" s="1191"/>
      <c r="HYX72" s="1189"/>
      <c r="HYY72" s="900"/>
      <c r="HYZ72" s="318"/>
      <c r="HZA72" s="900"/>
      <c r="HZB72" s="900"/>
      <c r="HZC72" s="900"/>
      <c r="HZD72" s="900"/>
      <c r="HZE72" s="1171"/>
      <c r="HZF72" s="910"/>
      <c r="HZG72" s="1191"/>
      <c r="HZH72" s="1189"/>
      <c r="HZI72" s="900"/>
      <c r="HZJ72" s="318"/>
      <c r="HZK72" s="900"/>
      <c r="HZL72" s="900"/>
      <c r="HZM72" s="900"/>
      <c r="HZN72" s="900"/>
      <c r="HZO72" s="1171"/>
      <c r="HZP72" s="910"/>
      <c r="HZQ72" s="1191"/>
      <c r="HZR72" s="1189"/>
      <c r="HZS72" s="900"/>
      <c r="HZT72" s="318"/>
      <c r="HZU72" s="900"/>
      <c r="HZV72" s="900"/>
      <c r="HZW72" s="900"/>
      <c r="HZX72" s="900"/>
      <c r="HZY72" s="1171"/>
      <c r="HZZ72" s="910"/>
      <c r="IAA72" s="1191"/>
      <c r="IAB72" s="1189"/>
      <c r="IAC72" s="900"/>
      <c r="IAD72" s="318"/>
      <c r="IAE72" s="900"/>
      <c r="IAF72" s="900"/>
      <c r="IAG72" s="900"/>
      <c r="IAH72" s="900"/>
      <c r="IAI72" s="1171"/>
      <c r="IAJ72" s="910"/>
      <c r="IAK72" s="1191"/>
      <c r="IAL72" s="1189"/>
      <c r="IAM72" s="900"/>
      <c r="IAN72" s="318"/>
      <c r="IAO72" s="900"/>
      <c r="IAP72" s="900"/>
      <c r="IAQ72" s="900"/>
      <c r="IAR72" s="900"/>
      <c r="IAS72" s="1171"/>
      <c r="IAT72" s="910"/>
      <c r="IAU72" s="1191"/>
      <c r="IAV72" s="1189"/>
      <c r="IAW72" s="900"/>
      <c r="IAX72" s="318"/>
      <c r="IAY72" s="900"/>
      <c r="IAZ72" s="900"/>
      <c r="IBA72" s="900"/>
      <c r="IBB72" s="900"/>
      <c r="IBC72" s="1171"/>
      <c r="IBD72" s="910"/>
      <c r="IBE72" s="1191"/>
      <c r="IBF72" s="1189"/>
      <c r="IBG72" s="900"/>
      <c r="IBH72" s="318"/>
      <c r="IBI72" s="900"/>
      <c r="IBJ72" s="900"/>
      <c r="IBK72" s="900"/>
      <c r="IBL72" s="900"/>
      <c r="IBM72" s="1171"/>
      <c r="IBN72" s="910"/>
      <c r="IBO72" s="1191"/>
      <c r="IBP72" s="1189"/>
      <c r="IBQ72" s="900"/>
      <c r="IBR72" s="318"/>
      <c r="IBS72" s="900"/>
      <c r="IBT72" s="900"/>
      <c r="IBU72" s="900"/>
      <c r="IBV72" s="900"/>
      <c r="IBW72" s="1171"/>
      <c r="IBX72" s="910"/>
      <c r="IBY72" s="1191"/>
      <c r="IBZ72" s="1189"/>
      <c r="ICA72" s="900"/>
      <c r="ICB72" s="318"/>
      <c r="ICC72" s="900"/>
      <c r="ICD72" s="900"/>
      <c r="ICE72" s="900"/>
      <c r="ICF72" s="900"/>
      <c r="ICG72" s="1171"/>
      <c r="ICH72" s="910"/>
      <c r="ICI72" s="1191"/>
      <c r="ICJ72" s="1189"/>
      <c r="ICK72" s="900"/>
      <c r="ICL72" s="318"/>
      <c r="ICM72" s="900"/>
      <c r="ICN72" s="900"/>
      <c r="ICO72" s="900"/>
      <c r="ICP72" s="900"/>
      <c r="ICQ72" s="1171"/>
      <c r="ICR72" s="910"/>
      <c r="ICS72" s="1191"/>
      <c r="ICT72" s="1189"/>
      <c r="ICU72" s="900"/>
      <c r="ICV72" s="318"/>
      <c r="ICW72" s="900"/>
      <c r="ICX72" s="900"/>
      <c r="ICY72" s="900"/>
      <c r="ICZ72" s="900"/>
      <c r="IDA72" s="1171"/>
      <c r="IDB72" s="910"/>
      <c r="IDC72" s="1191"/>
      <c r="IDD72" s="1189"/>
      <c r="IDE72" s="900"/>
      <c r="IDF72" s="318"/>
      <c r="IDG72" s="900"/>
      <c r="IDH72" s="900"/>
      <c r="IDI72" s="900"/>
      <c r="IDJ72" s="900"/>
      <c r="IDK72" s="1171"/>
      <c r="IDL72" s="910"/>
      <c r="IDM72" s="1191"/>
      <c r="IDN72" s="1189"/>
      <c r="IDO72" s="900"/>
      <c r="IDP72" s="318"/>
      <c r="IDQ72" s="900"/>
      <c r="IDR72" s="900"/>
      <c r="IDS72" s="900"/>
      <c r="IDT72" s="900"/>
      <c r="IDU72" s="1171"/>
      <c r="IDV72" s="910"/>
      <c r="IDW72" s="1191"/>
      <c r="IDX72" s="1189"/>
      <c r="IDY72" s="900"/>
      <c r="IDZ72" s="318"/>
      <c r="IEA72" s="900"/>
      <c r="IEB72" s="900"/>
      <c r="IEC72" s="900"/>
      <c r="IED72" s="900"/>
      <c r="IEE72" s="1171"/>
      <c r="IEF72" s="910"/>
      <c r="IEG72" s="1191"/>
      <c r="IEH72" s="1189"/>
      <c r="IEI72" s="900"/>
      <c r="IEJ72" s="318"/>
      <c r="IEK72" s="900"/>
      <c r="IEL72" s="900"/>
      <c r="IEM72" s="900"/>
      <c r="IEN72" s="900"/>
      <c r="IEO72" s="1171"/>
      <c r="IEP72" s="910"/>
      <c r="IEQ72" s="1191"/>
      <c r="IER72" s="1189"/>
      <c r="IES72" s="900"/>
      <c r="IET72" s="318"/>
      <c r="IEU72" s="900"/>
      <c r="IEV72" s="900"/>
      <c r="IEW72" s="900"/>
      <c r="IEX72" s="900"/>
      <c r="IEY72" s="1171"/>
      <c r="IEZ72" s="910"/>
      <c r="IFA72" s="1191"/>
      <c r="IFB72" s="1189"/>
      <c r="IFC72" s="900"/>
      <c r="IFD72" s="318"/>
      <c r="IFE72" s="900"/>
      <c r="IFF72" s="900"/>
      <c r="IFG72" s="900"/>
      <c r="IFH72" s="900"/>
      <c r="IFI72" s="1171"/>
      <c r="IFJ72" s="910"/>
      <c r="IFK72" s="1191"/>
      <c r="IFL72" s="1189"/>
      <c r="IFM72" s="900"/>
      <c r="IFN72" s="318"/>
      <c r="IFO72" s="900"/>
      <c r="IFP72" s="900"/>
      <c r="IFQ72" s="900"/>
      <c r="IFR72" s="900"/>
      <c r="IFS72" s="1171"/>
      <c r="IFT72" s="910"/>
      <c r="IFU72" s="1191"/>
      <c r="IFV72" s="1189"/>
      <c r="IFW72" s="900"/>
      <c r="IFX72" s="318"/>
      <c r="IFY72" s="900"/>
      <c r="IFZ72" s="900"/>
      <c r="IGA72" s="900"/>
      <c r="IGB72" s="900"/>
      <c r="IGC72" s="1171"/>
      <c r="IGD72" s="910"/>
      <c r="IGE72" s="1191"/>
      <c r="IGF72" s="1189"/>
      <c r="IGG72" s="900"/>
      <c r="IGH72" s="318"/>
      <c r="IGI72" s="900"/>
      <c r="IGJ72" s="900"/>
      <c r="IGK72" s="900"/>
      <c r="IGL72" s="900"/>
      <c r="IGM72" s="1171"/>
      <c r="IGN72" s="910"/>
      <c r="IGO72" s="1191"/>
      <c r="IGP72" s="1189"/>
      <c r="IGQ72" s="900"/>
      <c r="IGR72" s="318"/>
      <c r="IGS72" s="900"/>
      <c r="IGT72" s="900"/>
      <c r="IGU72" s="900"/>
      <c r="IGV72" s="900"/>
      <c r="IGW72" s="1171"/>
      <c r="IGX72" s="910"/>
      <c r="IGY72" s="1191"/>
      <c r="IGZ72" s="1189"/>
      <c r="IHA72" s="900"/>
      <c r="IHB72" s="318"/>
      <c r="IHC72" s="900"/>
      <c r="IHD72" s="900"/>
      <c r="IHE72" s="900"/>
      <c r="IHF72" s="900"/>
      <c r="IHG72" s="1171"/>
      <c r="IHH72" s="910"/>
      <c r="IHI72" s="1191"/>
      <c r="IHJ72" s="1189"/>
      <c r="IHK72" s="900"/>
      <c r="IHL72" s="318"/>
      <c r="IHM72" s="900"/>
      <c r="IHN72" s="900"/>
      <c r="IHO72" s="900"/>
      <c r="IHP72" s="900"/>
      <c r="IHQ72" s="1171"/>
      <c r="IHR72" s="910"/>
      <c r="IHS72" s="1191"/>
      <c r="IHT72" s="1189"/>
      <c r="IHU72" s="900"/>
      <c r="IHV72" s="318"/>
      <c r="IHW72" s="900"/>
      <c r="IHX72" s="900"/>
      <c r="IHY72" s="900"/>
      <c r="IHZ72" s="900"/>
      <c r="IIA72" s="1171"/>
      <c r="IIB72" s="910"/>
      <c r="IIC72" s="1191"/>
      <c r="IID72" s="1189"/>
      <c r="IIE72" s="900"/>
      <c r="IIF72" s="318"/>
      <c r="IIG72" s="900"/>
      <c r="IIH72" s="900"/>
      <c r="III72" s="900"/>
      <c r="IIJ72" s="900"/>
      <c r="IIK72" s="1171"/>
      <c r="IIL72" s="910"/>
      <c r="IIM72" s="1191"/>
      <c r="IIN72" s="1189"/>
      <c r="IIO72" s="900"/>
      <c r="IIP72" s="318"/>
      <c r="IIQ72" s="900"/>
      <c r="IIR72" s="900"/>
      <c r="IIS72" s="900"/>
      <c r="IIT72" s="900"/>
      <c r="IIU72" s="1171"/>
      <c r="IIV72" s="910"/>
      <c r="IIW72" s="1191"/>
      <c r="IIX72" s="1189"/>
      <c r="IIY72" s="900"/>
      <c r="IIZ72" s="318"/>
      <c r="IJA72" s="900"/>
      <c r="IJB72" s="900"/>
      <c r="IJC72" s="900"/>
      <c r="IJD72" s="900"/>
      <c r="IJE72" s="1171"/>
      <c r="IJF72" s="910"/>
      <c r="IJG72" s="1191"/>
      <c r="IJH72" s="1189"/>
      <c r="IJI72" s="900"/>
      <c r="IJJ72" s="318"/>
      <c r="IJK72" s="900"/>
      <c r="IJL72" s="900"/>
      <c r="IJM72" s="900"/>
      <c r="IJN72" s="900"/>
      <c r="IJO72" s="1171"/>
      <c r="IJP72" s="910"/>
      <c r="IJQ72" s="1191"/>
      <c r="IJR72" s="1189"/>
      <c r="IJS72" s="900"/>
      <c r="IJT72" s="318"/>
      <c r="IJU72" s="900"/>
      <c r="IJV72" s="900"/>
      <c r="IJW72" s="900"/>
      <c r="IJX72" s="900"/>
      <c r="IJY72" s="1171"/>
      <c r="IJZ72" s="910"/>
      <c r="IKA72" s="1191"/>
      <c r="IKB72" s="1189"/>
      <c r="IKC72" s="900"/>
      <c r="IKD72" s="318"/>
      <c r="IKE72" s="900"/>
      <c r="IKF72" s="900"/>
      <c r="IKG72" s="900"/>
      <c r="IKH72" s="900"/>
      <c r="IKI72" s="1171"/>
      <c r="IKJ72" s="910"/>
      <c r="IKK72" s="1191"/>
      <c r="IKL72" s="1189"/>
      <c r="IKM72" s="900"/>
      <c r="IKN72" s="318"/>
      <c r="IKO72" s="900"/>
      <c r="IKP72" s="900"/>
      <c r="IKQ72" s="900"/>
      <c r="IKR72" s="900"/>
      <c r="IKS72" s="1171"/>
      <c r="IKT72" s="910"/>
      <c r="IKU72" s="1191"/>
      <c r="IKV72" s="1189"/>
      <c r="IKW72" s="900"/>
      <c r="IKX72" s="318"/>
      <c r="IKY72" s="900"/>
      <c r="IKZ72" s="900"/>
      <c r="ILA72" s="900"/>
      <c r="ILB72" s="900"/>
      <c r="ILC72" s="1171"/>
      <c r="ILD72" s="910"/>
      <c r="ILE72" s="1191"/>
      <c r="ILF72" s="1189"/>
      <c r="ILG72" s="900"/>
      <c r="ILH72" s="318"/>
      <c r="ILI72" s="900"/>
      <c r="ILJ72" s="900"/>
      <c r="ILK72" s="900"/>
      <c r="ILL72" s="900"/>
      <c r="ILM72" s="1171"/>
      <c r="ILN72" s="910"/>
      <c r="ILO72" s="1191"/>
      <c r="ILP72" s="1189"/>
      <c r="ILQ72" s="900"/>
      <c r="ILR72" s="318"/>
      <c r="ILS72" s="900"/>
      <c r="ILT72" s="900"/>
      <c r="ILU72" s="900"/>
      <c r="ILV72" s="900"/>
      <c r="ILW72" s="1171"/>
      <c r="ILX72" s="910"/>
      <c r="ILY72" s="1191"/>
      <c r="ILZ72" s="1189"/>
      <c r="IMA72" s="900"/>
      <c r="IMB72" s="318"/>
      <c r="IMC72" s="900"/>
      <c r="IMD72" s="900"/>
      <c r="IME72" s="900"/>
      <c r="IMF72" s="900"/>
      <c r="IMG72" s="1171"/>
      <c r="IMH72" s="910"/>
      <c r="IMI72" s="1191"/>
      <c r="IMJ72" s="1189"/>
      <c r="IMK72" s="900"/>
      <c r="IML72" s="318"/>
      <c r="IMM72" s="900"/>
      <c r="IMN72" s="900"/>
      <c r="IMO72" s="900"/>
      <c r="IMP72" s="900"/>
      <c r="IMQ72" s="1171"/>
      <c r="IMR72" s="910"/>
      <c r="IMS72" s="1191"/>
      <c r="IMT72" s="1189"/>
      <c r="IMU72" s="900"/>
      <c r="IMV72" s="318"/>
      <c r="IMW72" s="900"/>
      <c r="IMX72" s="900"/>
      <c r="IMY72" s="900"/>
      <c r="IMZ72" s="900"/>
      <c r="INA72" s="1171"/>
      <c r="INB72" s="910"/>
      <c r="INC72" s="1191"/>
      <c r="IND72" s="1189"/>
      <c r="INE72" s="900"/>
      <c r="INF72" s="318"/>
      <c r="ING72" s="900"/>
      <c r="INH72" s="900"/>
      <c r="INI72" s="900"/>
      <c r="INJ72" s="900"/>
      <c r="INK72" s="1171"/>
      <c r="INL72" s="910"/>
      <c r="INM72" s="1191"/>
      <c r="INN72" s="1189"/>
      <c r="INO72" s="900"/>
      <c r="INP72" s="318"/>
      <c r="INQ72" s="900"/>
      <c r="INR72" s="900"/>
      <c r="INS72" s="900"/>
      <c r="INT72" s="900"/>
      <c r="INU72" s="1171"/>
      <c r="INV72" s="910"/>
      <c r="INW72" s="1191"/>
      <c r="INX72" s="1189"/>
      <c r="INY72" s="900"/>
      <c r="INZ72" s="318"/>
      <c r="IOA72" s="900"/>
      <c r="IOB72" s="900"/>
      <c r="IOC72" s="900"/>
      <c r="IOD72" s="900"/>
      <c r="IOE72" s="1171"/>
      <c r="IOF72" s="910"/>
      <c r="IOG72" s="1191"/>
      <c r="IOH72" s="1189"/>
      <c r="IOI72" s="900"/>
      <c r="IOJ72" s="318"/>
      <c r="IOK72" s="900"/>
      <c r="IOL72" s="900"/>
      <c r="IOM72" s="900"/>
      <c r="ION72" s="900"/>
      <c r="IOO72" s="1171"/>
      <c r="IOP72" s="910"/>
      <c r="IOQ72" s="1191"/>
      <c r="IOR72" s="1189"/>
      <c r="IOS72" s="900"/>
      <c r="IOT72" s="318"/>
      <c r="IOU72" s="900"/>
      <c r="IOV72" s="900"/>
      <c r="IOW72" s="900"/>
      <c r="IOX72" s="900"/>
      <c r="IOY72" s="1171"/>
      <c r="IOZ72" s="910"/>
      <c r="IPA72" s="1191"/>
      <c r="IPB72" s="1189"/>
      <c r="IPC72" s="900"/>
      <c r="IPD72" s="318"/>
      <c r="IPE72" s="900"/>
      <c r="IPF72" s="900"/>
      <c r="IPG72" s="900"/>
      <c r="IPH72" s="900"/>
      <c r="IPI72" s="1171"/>
      <c r="IPJ72" s="910"/>
      <c r="IPK72" s="1191"/>
      <c r="IPL72" s="1189"/>
      <c r="IPM72" s="900"/>
      <c r="IPN72" s="318"/>
      <c r="IPO72" s="900"/>
      <c r="IPP72" s="900"/>
      <c r="IPQ72" s="900"/>
      <c r="IPR72" s="900"/>
      <c r="IPS72" s="1171"/>
      <c r="IPT72" s="910"/>
      <c r="IPU72" s="1191"/>
      <c r="IPV72" s="1189"/>
      <c r="IPW72" s="900"/>
      <c r="IPX72" s="318"/>
      <c r="IPY72" s="900"/>
      <c r="IPZ72" s="900"/>
      <c r="IQA72" s="900"/>
      <c r="IQB72" s="900"/>
      <c r="IQC72" s="1171"/>
      <c r="IQD72" s="910"/>
      <c r="IQE72" s="1191"/>
      <c r="IQF72" s="1189"/>
      <c r="IQG72" s="900"/>
      <c r="IQH72" s="318"/>
      <c r="IQI72" s="900"/>
      <c r="IQJ72" s="900"/>
      <c r="IQK72" s="900"/>
      <c r="IQL72" s="900"/>
      <c r="IQM72" s="1171"/>
      <c r="IQN72" s="910"/>
      <c r="IQO72" s="1191"/>
      <c r="IQP72" s="1189"/>
      <c r="IQQ72" s="900"/>
      <c r="IQR72" s="318"/>
      <c r="IQS72" s="900"/>
      <c r="IQT72" s="900"/>
      <c r="IQU72" s="900"/>
      <c r="IQV72" s="900"/>
      <c r="IQW72" s="1171"/>
      <c r="IQX72" s="910"/>
      <c r="IQY72" s="1191"/>
      <c r="IQZ72" s="1189"/>
      <c r="IRA72" s="900"/>
      <c r="IRB72" s="318"/>
      <c r="IRC72" s="900"/>
      <c r="IRD72" s="900"/>
      <c r="IRE72" s="900"/>
      <c r="IRF72" s="900"/>
      <c r="IRG72" s="1171"/>
      <c r="IRH72" s="910"/>
      <c r="IRI72" s="1191"/>
      <c r="IRJ72" s="1189"/>
      <c r="IRK72" s="900"/>
      <c r="IRL72" s="318"/>
      <c r="IRM72" s="900"/>
      <c r="IRN72" s="900"/>
      <c r="IRO72" s="900"/>
      <c r="IRP72" s="900"/>
      <c r="IRQ72" s="1171"/>
      <c r="IRR72" s="910"/>
      <c r="IRS72" s="1191"/>
      <c r="IRT72" s="1189"/>
      <c r="IRU72" s="900"/>
      <c r="IRV72" s="318"/>
      <c r="IRW72" s="900"/>
      <c r="IRX72" s="900"/>
      <c r="IRY72" s="900"/>
      <c r="IRZ72" s="900"/>
      <c r="ISA72" s="1171"/>
      <c r="ISB72" s="910"/>
      <c r="ISC72" s="1191"/>
      <c r="ISD72" s="1189"/>
      <c r="ISE72" s="900"/>
      <c r="ISF72" s="318"/>
      <c r="ISG72" s="900"/>
      <c r="ISH72" s="900"/>
      <c r="ISI72" s="900"/>
      <c r="ISJ72" s="900"/>
      <c r="ISK72" s="1171"/>
      <c r="ISL72" s="910"/>
      <c r="ISM72" s="1191"/>
      <c r="ISN72" s="1189"/>
      <c r="ISO72" s="900"/>
      <c r="ISP72" s="318"/>
      <c r="ISQ72" s="900"/>
      <c r="ISR72" s="900"/>
      <c r="ISS72" s="900"/>
      <c r="IST72" s="900"/>
      <c r="ISU72" s="1171"/>
      <c r="ISV72" s="910"/>
      <c r="ISW72" s="1191"/>
      <c r="ISX72" s="1189"/>
      <c r="ISY72" s="900"/>
      <c r="ISZ72" s="318"/>
      <c r="ITA72" s="900"/>
      <c r="ITB72" s="900"/>
      <c r="ITC72" s="900"/>
      <c r="ITD72" s="900"/>
      <c r="ITE72" s="1171"/>
      <c r="ITF72" s="910"/>
      <c r="ITG72" s="1191"/>
      <c r="ITH72" s="1189"/>
      <c r="ITI72" s="900"/>
      <c r="ITJ72" s="318"/>
      <c r="ITK72" s="900"/>
      <c r="ITL72" s="900"/>
      <c r="ITM72" s="900"/>
      <c r="ITN72" s="900"/>
      <c r="ITO72" s="1171"/>
      <c r="ITP72" s="910"/>
      <c r="ITQ72" s="1191"/>
      <c r="ITR72" s="1189"/>
      <c r="ITS72" s="900"/>
      <c r="ITT72" s="318"/>
      <c r="ITU72" s="900"/>
      <c r="ITV72" s="900"/>
      <c r="ITW72" s="900"/>
      <c r="ITX72" s="900"/>
      <c r="ITY72" s="1171"/>
      <c r="ITZ72" s="910"/>
      <c r="IUA72" s="1191"/>
      <c r="IUB72" s="1189"/>
      <c r="IUC72" s="900"/>
      <c r="IUD72" s="318"/>
      <c r="IUE72" s="900"/>
      <c r="IUF72" s="900"/>
      <c r="IUG72" s="900"/>
      <c r="IUH72" s="900"/>
      <c r="IUI72" s="1171"/>
      <c r="IUJ72" s="910"/>
      <c r="IUK72" s="1191"/>
      <c r="IUL72" s="1189"/>
      <c r="IUM72" s="900"/>
      <c r="IUN72" s="318"/>
      <c r="IUO72" s="900"/>
      <c r="IUP72" s="900"/>
      <c r="IUQ72" s="900"/>
      <c r="IUR72" s="900"/>
      <c r="IUS72" s="1171"/>
      <c r="IUT72" s="910"/>
      <c r="IUU72" s="1191"/>
      <c r="IUV72" s="1189"/>
      <c r="IUW72" s="900"/>
      <c r="IUX72" s="318"/>
      <c r="IUY72" s="900"/>
      <c r="IUZ72" s="900"/>
      <c r="IVA72" s="900"/>
      <c r="IVB72" s="900"/>
      <c r="IVC72" s="1171"/>
      <c r="IVD72" s="910"/>
      <c r="IVE72" s="1191"/>
      <c r="IVF72" s="1189"/>
      <c r="IVG72" s="900"/>
      <c r="IVH72" s="318"/>
      <c r="IVI72" s="900"/>
      <c r="IVJ72" s="900"/>
      <c r="IVK72" s="900"/>
      <c r="IVL72" s="900"/>
      <c r="IVM72" s="1171"/>
      <c r="IVN72" s="910"/>
      <c r="IVO72" s="1191"/>
      <c r="IVP72" s="1189"/>
      <c r="IVQ72" s="900"/>
      <c r="IVR72" s="318"/>
      <c r="IVS72" s="900"/>
      <c r="IVT72" s="900"/>
      <c r="IVU72" s="900"/>
      <c r="IVV72" s="900"/>
      <c r="IVW72" s="1171"/>
      <c r="IVX72" s="910"/>
      <c r="IVY72" s="1191"/>
      <c r="IVZ72" s="1189"/>
      <c r="IWA72" s="900"/>
      <c r="IWB72" s="318"/>
      <c r="IWC72" s="900"/>
      <c r="IWD72" s="900"/>
      <c r="IWE72" s="900"/>
      <c r="IWF72" s="900"/>
      <c r="IWG72" s="1171"/>
      <c r="IWH72" s="910"/>
      <c r="IWI72" s="1191"/>
      <c r="IWJ72" s="1189"/>
      <c r="IWK72" s="900"/>
      <c r="IWL72" s="318"/>
      <c r="IWM72" s="900"/>
      <c r="IWN72" s="900"/>
      <c r="IWO72" s="900"/>
      <c r="IWP72" s="900"/>
      <c r="IWQ72" s="1171"/>
      <c r="IWR72" s="910"/>
      <c r="IWS72" s="1191"/>
      <c r="IWT72" s="1189"/>
      <c r="IWU72" s="900"/>
      <c r="IWV72" s="318"/>
      <c r="IWW72" s="900"/>
      <c r="IWX72" s="900"/>
      <c r="IWY72" s="900"/>
      <c r="IWZ72" s="900"/>
      <c r="IXA72" s="1171"/>
      <c r="IXB72" s="910"/>
      <c r="IXC72" s="1191"/>
      <c r="IXD72" s="1189"/>
      <c r="IXE72" s="900"/>
      <c r="IXF72" s="318"/>
      <c r="IXG72" s="900"/>
      <c r="IXH72" s="900"/>
      <c r="IXI72" s="900"/>
      <c r="IXJ72" s="900"/>
      <c r="IXK72" s="1171"/>
      <c r="IXL72" s="910"/>
      <c r="IXM72" s="1191"/>
      <c r="IXN72" s="1189"/>
      <c r="IXO72" s="900"/>
      <c r="IXP72" s="318"/>
      <c r="IXQ72" s="900"/>
      <c r="IXR72" s="900"/>
      <c r="IXS72" s="900"/>
      <c r="IXT72" s="900"/>
      <c r="IXU72" s="1171"/>
      <c r="IXV72" s="910"/>
      <c r="IXW72" s="1191"/>
      <c r="IXX72" s="1189"/>
      <c r="IXY72" s="900"/>
      <c r="IXZ72" s="318"/>
      <c r="IYA72" s="900"/>
      <c r="IYB72" s="900"/>
      <c r="IYC72" s="900"/>
      <c r="IYD72" s="900"/>
      <c r="IYE72" s="1171"/>
      <c r="IYF72" s="910"/>
      <c r="IYG72" s="1191"/>
      <c r="IYH72" s="1189"/>
      <c r="IYI72" s="900"/>
      <c r="IYJ72" s="318"/>
      <c r="IYK72" s="900"/>
      <c r="IYL72" s="900"/>
      <c r="IYM72" s="900"/>
      <c r="IYN72" s="900"/>
      <c r="IYO72" s="1171"/>
      <c r="IYP72" s="910"/>
      <c r="IYQ72" s="1191"/>
      <c r="IYR72" s="1189"/>
      <c r="IYS72" s="900"/>
      <c r="IYT72" s="318"/>
      <c r="IYU72" s="900"/>
      <c r="IYV72" s="900"/>
      <c r="IYW72" s="900"/>
      <c r="IYX72" s="900"/>
      <c r="IYY72" s="1171"/>
      <c r="IYZ72" s="910"/>
      <c r="IZA72" s="1191"/>
      <c r="IZB72" s="1189"/>
      <c r="IZC72" s="900"/>
      <c r="IZD72" s="318"/>
      <c r="IZE72" s="900"/>
      <c r="IZF72" s="900"/>
      <c r="IZG72" s="900"/>
      <c r="IZH72" s="900"/>
      <c r="IZI72" s="1171"/>
      <c r="IZJ72" s="910"/>
      <c r="IZK72" s="1191"/>
      <c r="IZL72" s="1189"/>
      <c r="IZM72" s="900"/>
      <c r="IZN72" s="318"/>
      <c r="IZO72" s="900"/>
      <c r="IZP72" s="900"/>
      <c r="IZQ72" s="900"/>
      <c r="IZR72" s="900"/>
      <c r="IZS72" s="1171"/>
      <c r="IZT72" s="910"/>
      <c r="IZU72" s="1191"/>
      <c r="IZV72" s="1189"/>
      <c r="IZW72" s="900"/>
      <c r="IZX72" s="318"/>
      <c r="IZY72" s="900"/>
      <c r="IZZ72" s="900"/>
      <c r="JAA72" s="900"/>
      <c r="JAB72" s="900"/>
      <c r="JAC72" s="1171"/>
      <c r="JAD72" s="910"/>
      <c r="JAE72" s="1191"/>
      <c r="JAF72" s="1189"/>
      <c r="JAG72" s="900"/>
      <c r="JAH72" s="318"/>
      <c r="JAI72" s="900"/>
      <c r="JAJ72" s="900"/>
      <c r="JAK72" s="900"/>
      <c r="JAL72" s="900"/>
      <c r="JAM72" s="1171"/>
      <c r="JAN72" s="910"/>
      <c r="JAO72" s="1191"/>
      <c r="JAP72" s="1189"/>
      <c r="JAQ72" s="900"/>
      <c r="JAR72" s="318"/>
      <c r="JAS72" s="900"/>
      <c r="JAT72" s="900"/>
      <c r="JAU72" s="900"/>
      <c r="JAV72" s="900"/>
      <c r="JAW72" s="1171"/>
      <c r="JAX72" s="910"/>
      <c r="JAY72" s="1191"/>
      <c r="JAZ72" s="1189"/>
      <c r="JBA72" s="900"/>
      <c r="JBB72" s="318"/>
      <c r="JBC72" s="900"/>
      <c r="JBD72" s="900"/>
      <c r="JBE72" s="900"/>
      <c r="JBF72" s="900"/>
      <c r="JBG72" s="1171"/>
      <c r="JBH72" s="910"/>
      <c r="JBI72" s="1191"/>
      <c r="JBJ72" s="1189"/>
      <c r="JBK72" s="900"/>
      <c r="JBL72" s="318"/>
      <c r="JBM72" s="900"/>
      <c r="JBN72" s="900"/>
      <c r="JBO72" s="900"/>
      <c r="JBP72" s="900"/>
      <c r="JBQ72" s="1171"/>
      <c r="JBR72" s="910"/>
      <c r="JBS72" s="1191"/>
      <c r="JBT72" s="1189"/>
      <c r="JBU72" s="900"/>
      <c r="JBV72" s="318"/>
      <c r="JBW72" s="900"/>
      <c r="JBX72" s="900"/>
      <c r="JBY72" s="900"/>
      <c r="JBZ72" s="900"/>
      <c r="JCA72" s="1171"/>
      <c r="JCB72" s="910"/>
      <c r="JCC72" s="1191"/>
      <c r="JCD72" s="1189"/>
      <c r="JCE72" s="900"/>
      <c r="JCF72" s="318"/>
      <c r="JCG72" s="900"/>
      <c r="JCH72" s="900"/>
      <c r="JCI72" s="900"/>
      <c r="JCJ72" s="900"/>
      <c r="JCK72" s="1171"/>
      <c r="JCL72" s="910"/>
      <c r="JCM72" s="1191"/>
      <c r="JCN72" s="1189"/>
      <c r="JCO72" s="900"/>
      <c r="JCP72" s="318"/>
      <c r="JCQ72" s="900"/>
      <c r="JCR72" s="900"/>
      <c r="JCS72" s="900"/>
      <c r="JCT72" s="900"/>
      <c r="JCU72" s="1171"/>
      <c r="JCV72" s="910"/>
      <c r="JCW72" s="1191"/>
      <c r="JCX72" s="1189"/>
      <c r="JCY72" s="900"/>
      <c r="JCZ72" s="318"/>
      <c r="JDA72" s="900"/>
      <c r="JDB72" s="900"/>
      <c r="JDC72" s="900"/>
      <c r="JDD72" s="900"/>
      <c r="JDE72" s="1171"/>
      <c r="JDF72" s="910"/>
      <c r="JDG72" s="1191"/>
      <c r="JDH72" s="1189"/>
      <c r="JDI72" s="900"/>
      <c r="JDJ72" s="318"/>
      <c r="JDK72" s="900"/>
      <c r="JDL72" s="900"/>
      <c r="JDM72" s="900"/>
      <c r="JDN72" s="900"/>
      <c r="JDO72" s="1171"/>
      <c r="JDP72" s="910"/>
      <c r="JDQ72" s="1191"/>
      <c r="JDR72" s="1189"/>
      <c r="JDS72" s="900"/>
      <c r="JDT72" s="318"/>
      <c r="JDU72" s="900"/>
      <c r="JDV72" s="900"/>
      <c r="JDW72" s="900"/>
      <c r="JDX72" s="900"/>
      <c r="JDY72" s="1171"/>
      <c r="JDZ72" s="910"/>
      <c r="JEA72" s="1191"/>
      <c r="JEB72" s="1189"/>
      <c r="JEC72" s="900"/>
      <c r="JED72" s="318"/>
      <c r="JEE72" s="900"/>
      <c r="JEF72" s="900"/>
      <c r="JEG72" s="900"/>
      <c r="JEH72" s="900"/>
      <c r="JEI72" s="1171"/>
      <c r="JEJ72" s="910"/>
      <c r="JEK72" s="1191"/>
      <c r="JEL72" s="1189"/>
      <c r="JEM72" s="900"/>
      <c r="JEN72" s="318"/>
      <c r="JEO72" s="900"/>
      <c r="JEP72" s="900"/>
      <c r="JEQ72" s="900"/>
      <c r="JER72" s="900"/>
      <c r="JES72" s="1171"/>
      <c r="JET72" s="910"/>
      <c r="JEU72" s="1191"/>
      <c r="JEV72" s="1189"/>
      <c r="JEW72" s="900"/>
      <c r="JEX72" s="318"/>
      <c r="JEY72" s="900"/>
      <c r="JEZ72" s="900"/>
      <c r="JFA72" s="900"/>
      <c r="JFB72" s="900"/>
      <c r="JFC72" s="1171"/>
      <c r="JFD72" s="910"/>
      <c r="JFE72" s="1191"/>
      <c r="JFF72" s="1189"/>
      <c r="JFG72" s="900"/>
      <c r="JFH72" s="318"/>
      <c r="JFI72" s="900"/>
      <c r="JFJ72" s="900"/>
      <c r="JFK72" s="900"/>
      <c r="JFL72" s="900"/>
      <c r="JFM72" s="1171"/>
      <c r="JFN72" s="910"/>
      <c r="JFO72" s="1191"/>
      <c r="JFP72" s="1189"/>
      <c r="JFQ72" s="900"/>
      <c r="JFR72" s="318"/>
      <c r="JFS72" s="900"/>
      <c r="JFT72" s="900"/>
      <c r="JFU72" s="900"/>
      <c r="JFV72" s="900"/>
      <c r="JFW72" s="1171"/>
      <c r="JFX72" s="910"/>
      <c r="JFY72" s="1191"/>
      <c r="JFZ72" s="1189"/>
      <c r="JGA72" s="900"/>
      <c r="JGB72" s="318"/>
      <c r="JGC72" s="900"/>
      <c r="JGD72" s="900"/>
      <c r="JGE72" s="900"/>
      <c r="JGF72" s="900"/>
      <c r="JGG72" s="1171"/>
      <c r="JGH72" s="910"/>
      <c r="JGI72" s="1191"/>
      <c r="JGJ72" s="1189"/>
      <c r="JGK72" s="900"/>
      <c r="JGL72" s="318"/>
      <c r="JGM72" s="900"/>
      <c r="JGN72" s="900"/>
      <c r="JGO72" s="900"/>
      <c r="JGP72" s="900"/>
      <c r="JGQ72" s="1171"/>
      <c r="JGR72" s="910"/>
      <c r="JGS72" s="1191"/>
      <c r="JGT72" s="1189"/>
      <c r="JGU72" s="900"/>
      <c r="JGV72" s="318"/>
      <c r="JGW72" s="900"/>
      <c r="JGX72" s="900"/>
      <c r="JGY72" s="900"/>
      <c r="JGZ72" s="900"/>
      <c r="JHA72" s="1171"/>
      <c r="JHB72" s="910"/>
      <c r="JHC72" s="1191"/>
      <c r="JHD72" s="1189"/>
      <c r="JHE72" s="900"/>
      <c r="JHF72" s="318"/>
      <c r="JHG72" s="900"/>
      <c r="JHH72" s="900"/>
      <c r="JHI72" s="900"/>
      <c r="JHJ72" s="900"/>
      <c r="JHK72" s="1171"/>
      <c r="JHL72" s="910"/>
      <c r="JHM72" s="1191"/>
      <c r="JHN72" s="1189"/>
      <c r="JHO72" s="900"/>
      <c r="JHP72" s="318"/>
      <c r="JHQ72" s="900"/>
      <c r="JHR72" s="900"/>
      <c r="JHS72" s="900"/>
      <c r="JHT72" s="900"/>
      <c r="JHU72" s="1171"/>
      <c r="JHV72" s="910"/>
      <c r="JHW72" s="1191"/>
      <c r="JHX72" s="1189"/>
      <c r="JHY72" s="900"/>
      <c r="JHZ72" s="318"/>
      <c r="JIA72" s="900"/>
      <c r="JIB72" s="900"/>
      <c r="JIC72" s="900"/>
      <c r="JID72" s="900"/>
      <c r="JIE72" s="1171"/>
      <c r="JIF72" s="910"/>
      <c r="JIG72" s="1191"/>
      <c r="JIH72" s="1189"/>
      <c r="JII72" s="900"/>
      <c r="JIJ72" s="318"/>
      <c r="JIK72" s="900"/>
      <c r="JIL72" s="900"/>
      <c r="JIM72" s="900"/>
      <c r="JIN72" s="900"/>
      <c r="JIO72" s="1171"/>
      <c r="JIP72" s="910"/>
      <c r="JIQ72" s="1191"/>
      <c r="JIR72" s="1189"/>
      <c r="JIS72" s="900"/>
      <c r="JIT72" s="318"/>
      <c r="JIU72" s="900"/>
      <c r="JIV72" s="900"/>
      <c r="JIW72" s="900"/>
      <c r="JIX72" s="900"/>
      <c r="JIY72" s="1171"/>
      <c r="JIZ72" s="910"/>
      <c r="JJA72" s="1191"/>
      <c r="JJB72" s="1189"/>
      <c r="JJC72" s="900"/>
      <c r="JJD72" s="318"/>
      <c r="JJE72" s="900"/>
      <c r="JJF72" s="900"/>
      <c r="JJG72" s="900"/>
      <c r="JJH72" s="900"/>
      <c r="JJI72" s="1171"/>
      <c r="JJJ72" s="910"/>
      <c r="JJK72" s="1191"/>
      <c r="JJL72" s="1189"/>
      <c r="JJM72" s="900"/>
      <c r="JJN72" s="318"/>
      <c r="JJO72" s="900"/>
      <c r="JJP72" s="900"/>
      <c r="JJQ72" s="900"/>
      <c r="JJR72" s="900"/>
      <c r="JJS72" s="1171"/>
      <c r="JJT72" s="910"/>
      <c r="JJU72" s="1191"/>
      <c r="JJV72" s="1189"/>
      <c r="JJW72" s="900"/>
      <c r="JJX72" s="318"/>
      <c r="JJY72" s="900"/>
      <c r="JJZ72" s="900"/>
      <c r="JKA72" s="900"/>
      <c r="JKB72" s="900"/>
      <c r="JKC72" s="1171"/>
      <c r="JKD72" s="910"/>
      <c r="JKE72" s="1191"/>
      <c r="JKF72" s="1189"/>
      <c r="JKG72" s="900"/>
      <c r="JKH72" s="318"/>
      <c r="JKI72" s="900"/>
      <c r="JKJ72" s="900"/>
      <c r="JKK72" s="900"/>
      <c r="JKL72" s="900"/>
      <c r="JKM72" s="1171"/>
      <c r="JKN72" s="910"/>
      <c r="JKO72" s="1191"/>
      <c r="JKP72" s="1189"/>
      <c r="JKQ72" s="900"/>
      <c r="JKR72" s="318"/>
      <c r="JKS72" s="900"/>
      <c r="JKT72" s="900"/>
      <c r="JKU72" s="900"/>
      <c r="JKV72" s="900"/>
      <c r="JKW72" s="1171"/>
      <c r="JKX72" s="910"/>
      <c r="JKY72" s="1191"/>
      <c r="JKZ72" s="1189"/>
      <c r="JLA72" s="900"/>
      <c r="JLB72" s="318"/>
      <c r="JLC72" s="900"/>
      <c r="JLD72" s="900"/>
      <c r="JLE72" s="900"/>
      <c r="JLF72" s="900"/>
      <c r="JLG72" s="1171"/>
      <c r="JLH72" s="910"/>
      <c r="JLI72" s="1191"/>
      <c r="JLJ72" s="1189"/>
      <c r="JLK72" s="900"/>
      <c r="JLL72" s="318"/>
      <c r="JLM72" s="900"/>
      <c r="JLN72" s="900"/>
      <c r="JLO72" s="900"/>
      <c r="JLP72" s="900"/>
      <c r="JLQ72" s="1171"/>
      <c r="JLR72" s="910"/>
      <c r="JLS72" s="1191"/>
      <c r="JLT72" s="1189"/>
      <c r="JLU72" s="900"/>
      <c r="JLV72" s="318"/>
      <c r="JLW72" s="900"/>
      <c r="JLX72" s="900"/>
      <c r="JLY72" s="900"/>
      <c r="JLZ72" s="900"/>
      <c r="JMA72" s="1171"/>
      <c r="JMB72" s="910"/>
      <c r="JMC72" s="1191"/>
      <c r="JMD72" s="1189"/>
      <c r="JME72" s="900"/>
      <c r="JMF72" s="318"/>
      <c r="JMG72" s="900"/>
      <c r="JMH72" s="900"/>
      <c r="JMI72" s="900"/>
      <c r="JMJ72" s="900"/>
      <c r="JMK72" s="1171"/>
      <c r="JML72" s="910"/>
      <c r="JMM72" s="1191"/>
      <c r="JMN72" s="1189"/>
      <c r="JMO72" s="900"/>
      <c r="JMP72" s="318"/>
      <c r="JMQ72" s="900"/>
      <c r="JMR72" s="900"/>
      <c r="JMS72" s="900"/>
      <c r="JMT72" s="900"/>
      <c r="JMU72" s="1171"/>
      <c r="JMV72" s="910"/>
      <c r="JMW72" s="1191"/>
      <c r="JMX72" s="1189"/>
      <c r="JMY72" s="900"/>
      <c r="JMZ72" s="318"/>
      <c r="JNA72" s="900"/>
      <c r="JNB72" s="900"/>
      <c r="JNC72" s="900"/>
      <c r="JND72" s="900"/>
      <c r="JNE72" s="1171"/>
      <c r="JNF72" s="910"/>
      <c r="JNG72" s="1191"/>
      <c r="JNH72" s="1189"/>
      <c r="JNI72" s="900"/>
      <c r="JNJ72" s="318"/>
      <c r="JNK72" s="900"/>
      <c r="JNL72" s="900"/>
      <c r="JNM72" s="900"/>
      <c r="JNN72" s="900"/>
      <c r="JNO72" s="1171"/>
      <c r="JNP72" s="910"/>
      <c r="JNQ72" s="1191"/>
      <c r="JNR72" s="1189"/>
      <c r="JNS72" s="900"/>
      <c r="JNT72" s="318"/>
      <c r="JNU72" s="900"/>
      <c r="JNV72" s="900"/>
      <c r="JNW72" s="900"/>
      <c r="JNX72" s="900"/>
      <c r="JNY72" s="1171"/>
      <c r="JNZ72" s="910"/>
      <c r="JOA72" s="1191"/>
      <c r="JOB72" s="1189"/>
      <c r="JOC72" s="900"/>
      <c r="JOD72" s="318"/>
      <c r="JOE72" s="900"/>
      <c r="JOF72" s="900"/>
      <c r="JOG72" s="900"/>
      <c r="JOH72" s="900"/>
      <c r="JOI72" s="1171"/>
      <c r="JOJ72" s="910"/>
      <c r="JOK72" s="1191"/>
      <c r="JOL72" s="1189"/>
      <c r="JOM72" s="900"/>
      <c r="JON72" s="318"/>
      <c r="JOO72" s="900"/>
      <c r="JOP72" s="900"/>
      <c r="JOQ72" s="900"/>
      <c r="JOR72" s="900"/>
      <c r="JOS72" s="1171"/>
      <c r="JOT72" s="910"/>
      <c r="JOU72" s="1191"/>
      <c r="JOV72" s="1189"/>
      <c r="JOW72" s="900"/>
      <c r="JOX72" s="318"/>
      <c r="JOY72" s="900"/>
      <c r="JOZ72" s="900"/>
      <c r="JPA72" s="900"/>
      <c r="JPB72" s="900"/>
      <c r="JPC72" s="1171"/>
      <c r="JPD72" s="910"/>
      <c r="JPE72" s="1191"/>
      <c r="JPF72" s="1189"/>
      <c r="JPG72" s="900"/>
      <c r="JPH72" s="318"/>
      <c r="JPI72" s="900"/>
      <c r="JPJ72" s="900"/>
      <c r="JPK72" s="900"/>
      <c r="JPL72" s="900"/>
      <c r="JPM72" s="1171"/>
      <c r="JPN72" s="910"/>
      <c r="JPO72" s="1191"/>
      <c r="JPP72" s="1189"/>
      <c r="JPQ72" s="900"/>
      <c r="JPR72" s="318"/>
      <c r="JPS72" s="900"/>
      <c r="JPT72" s="900"/>
      <c r="JPU72" s="900"/>
      <c r="JPV72" s="900"/>
      <c r="JPW72" s="1171"/>
      <c r="JPX72" s="910"/>
      <c r="JPY72" s="1191"/>
      <c r="JPZ72" s="1189"/>
      <c r="JQA72" s="900"/>
      <c r="JQB72" s="318"/>
      <c r="JQC72" s="900"/>
      <c r="JQD72" s="900"/>
      <c r="JQE72" s="900"/>
      <c r="JQF72" s="900"/>
      <c r="JQG72" s="1171"/>
      <c r="JQH72" s="910"/>
      <c r="JQI72" s="1191"/>
      <c r="JQJ72" s="1189"/>
      <c r="JQK72" s="900"/>
      <c r="JQL72" s="318"/>
      <c r="JQM72" s="900"/>
      <c r="JQN72" s="900"/>
      <c r="JQO72" s="900"/>
      <c r="JQP72" s="900"/>
      <c r="JQQ72" s="1171"/>
      <c r="JQR72" s="910"/>
      <c r="JQS72" s="1191"/>
      <c r="JQT72" s="1189"/>
      <c r="JQU72" s="900"/>
      <c r="JQV72" s="318"/>
      <c r="JQW72" s="900"/>
      <c r="JQX72" s="900"/>
      <c r="JQY72" s="900"/>
      <c r="JQZ72" s="900"/>
      <c r="JRA72" s="1171"/>
      <c r="JRB72" s="910"/>
      <c r="JRC72" s="1191"/>
      <c r="JRD72" s="1189"/>
      <c r="JRE72" s="900"/>
      <c r="JRF72" s="318"/>
      <c r="JRG72" s="900"/>
      <c r="JRH72" s="900"/>
      <c r="JRI72" s="900"/>
      <c r="JRJ72" s="900"/>
      <c r="JRK72" s="1171"/>
      <c r="JRL72" s="910"/>
      <c r="JRM72" s="1191"/>
      <c r="JRN72" s="1189"/>
      <c r="JRO72" s="900"/>
      <c r="JRP72" s="318"/>
      <c r="JRQ72" s="900"/>
      <c r="JRR72" s="900"/>
      <c r="JRS72" s="900"/>
      <c r="JRT72" s="900"/>
      <c r="JRU72" s="1171"/>
      <c r="JRV72" s="910"/>
      <c r="JRW72" s="1191"/>
      <c r="JRX72" s="1189"/>
      <c r="JRY72" s="900"/>
      <c r="JRZ72" s="318"/>
      <c r="JSA72" s="900"/>
      <c r="JSB72" s="900"/>
      <c r="JSC72" s="900"/>
      <c r="JSD72" s="900"/>
      <c r="JSE72" s="1171"/>
      <c r="JSF72" s="910"/>
      <c r="JSG72" s="1191"/>
      <c r="JSH72" s="1189"/>
      <c r="JSI72" s="900"/>
      <c r="JSJ72" s="318"/>
      <c r="JSK72" s="900"/>
      <c r="JSL72" s="900"/>
      <c r="JSM72" s="900"/>
      <c r="JSN72" s="900"/>
      <c r="JSO72" s="1171"/>
      <c r="JSP72" s="910"/>
      <c r="JSQ72" s="1191"/>
      <c r="JSR72" s="1189"/>
      <c r="JSS72" s="900"/>
      <c r="JST72" s="318"/>
      <c r="JSU72" s="900"/>
      <c r="JSV72" s="900"/>
      <c r="JSW72" s="900"/>
      <c r="JSX72" s="900"/>
      <c r="JSY72" s="1171"/>
      <c r="JSZ72" s="910"/>
      <c r="JTA72" s="1191"/>
      <c r="JTB72" s="1189"/>
      <c r="JTC72" s="900"/>
      <c r="JTD72" s="318"/>
      <c r="JTE72" s="900"/>
      <c r="JTF72" s="900"/>
      <c r="JTG72" s="900"/>
      <c r="JTH72" s="900"/>
      <c r="JTI72" s="1171"/>
      <c r="JTJ72" s="910"/>
      <c r="JTK72" s="1191"/>
      <c r="JTL72" s="1189"/>
      <c r="JTM72" s="900"/>
      <c r="JTN72" s="318"/>
      <c r="JTO72" s="900"/>
      <c r="JTP72" s="900"/>
      <c r="JTQ72" s="900"/>
      <c r="JTR72" s="900"/>
      <c r="JTS72" s="1171"/>
      <c r="JTT72" s="910"/>
      <c r="JTU72" s="1191"/>
      <c r="JTV72" s="1189"/>
      <c r="JTW72" s="900"/>
      <c r="JTX72" s="318"/>
      <c r="JTY72" s="900"/>
      <c r="JTZ72" s="900"/>
      <c r="JUA72" s="900"/>
      <c r="JUB72" s="900"/>
      <c r="JUC72" s="1171"/>
      <c r="JUD72" s="910"/>
      <c r="JUE72" s="1191"/>
      <c r="JUF72" s="1189"/>
      <c r="JUG72" s="900"/>
      <c r="JUH72" s="318"/>
      <c r="JUI72" s="900"/>
      <c r="JUJ72" s="900"/>
      <c r="JUK72" s="900"/>
      <c r="JUL72" s="900"/>
      <c r="JUM72" s="1171"/>
      <c r="JUN72" s="910"/>
      <c r="JUO72" s="1191"/>
      <c r="JUP72" s="1189"/>
      <c r="JUQ72" s="900"/>
      <c r="JUR72" s="318"/>
      <c r="JUS72" s="900"/>
      <c r="JUT72" s="900"/>
      <c r="JUU72" s="900"/>
      <c r="JUV72" s="900"/>
      <c r="JUW72" s="1171"/>
      <c r="JUX72" s="910"/>
      <c r="JUY72" s="1191"/>
      <c r="JUZ72" s="1189"/>
      <c r="JVA72" s="900"/>
      <c r="JVB72" s="318"/>
      <c r="JVC72" s="900"/>
      <c r="JVD72" s="900"/>
      <c r="JVE72" s="900"/>
      <c r="JVF72" s="900"/>
      <c r="JVG72" s="1171"/>
      <c r="JVH72" s="910"/>
      <c r="JVI72" s="1191"/>
      <c r="JVJ72" s="1189"/>
      <c r="JVK72" s="900"/>
      <c r="JVL72" s="318"/>
      <c r="JVM72" s="900"/>
      <c r="JVN72" s="900"/>
      <c r="JVO72" s="900"/>
      <c r="JVP72" s="900"/>
      <c r="JVQ72" s="1171"/>
      <c r="JVR72" s="910"/>
      <c r="JVS72" s="1191"/>
      <c r="JVT72" s="1189"/>
      <c r="JVU72" s="900"/>
      <c r="JVV72" s="318"/>
      <c r="JVW72" s="900"/>
      <c r="JVX72" s="900"/>
      <c r="JVY72" s="900"/>
      <c r="JVZ72" s="900"/>
      <c r="JWA72" s="1171"/>
      <c r="JWB72" s="910"/>
      <c r="JWC72" s="1191"/>
      <c r="JWD72" s="1189"/>
      <c r="JWE72" s="900"/>
      <c r="JWF72" s="318"/>
      <c r="JWG72" s="900"/>
      <c r="JWH72" s="900"/>
      <c r="JWI72" s="900"/>
      <c r="JWJ72" s="900"/>
      <c r="JWK72" s="1171"/>
      <c r="JWL72" s="910"/>
      <c r="JWM72" s="1191"/>
      <c r="JWN72" s="1189"/>
      <c r="JWO72" s="900"/>
      <c r="JWP72" s="318"/>
      <c r="JWQ72" s="900"/>
      <c r="JWR72" s="900"/>
      <c r="JWS72" s="900"/>
      <c r="JWT72" s="900"/>
      <c r="JWU72" s="1171"/>
      <c r="JWV72" s="910"/>
      <c r="JWW72" s="1191"/>
      <c r="JWX72" s="1189"/>
      <c r="JWY72" s="900"/>
      <c r="JWZ72" s="318"/>
      <c r="JXA72" s="900"/>
      <c r="JXB72" s="900"/>
      <c r="JXC72" s="900"/>
      <c r="JXD72" s="900"/>
      <c r="JXE72" s="1171"/>
      <c r="JXF72" s="910"/>
      <c r="JXG72" s="1191"/>
      <c r="JXH72" s="1189"/>
      <c r="JXI72" s="900"/>
      <c r="JXJ72" s="318"/>
      <c r="JXK72" s="900"/>
      <c r="JXL72" s="900"/>
      <c r="JXM72" s="900"/>
      <c r="JXN72" s="900"/>
      <c r="JXO72" s="1171"/>
      <c r="JXP72" s="910"/>
      <c r="JXQ72" s="1191"/>
      <c r="JXR72" s="1189"/>
      <c r="JXS72" s="900"/>
      <c r="JXT72" s="318"/>
      <c r="JXU72" s="900"/>
      <c r="JXV72" s="900"/>
      <c r="JXW72" s="900"/>
      <c r="JXX72" s="900"/>
      <c r="JXY72" s="1171"/>
      <c r="JXZ72" s="910"/>
      <c r="JYA72" s="1191"/>
      <c r="JYB72" s="1189"/>
      <c r="JYC72" s="900"/>
      <c r="JYD72" s="318"/>
      <c r="JYE72" s="900"/>
      <c r="JYF72" s="900"/>
      <c r="JYG72" s="900"/>
      <c r="JYH72" s="900"/>
      <c r="JYI72" s="1171"/>
      <c r="JYJ72" s="910"/>
      <c r="JYK72" s="1191"/>
      <c r="JYL72" s="1189"/>
      <c r="JYM72" s="900"/>
      <c r="JYN72" s="318"/>
      <c r="JYO72" s="900"/>
      <c r="JYP72" s="900"/>
      <c r="JYQ72" s="900"/>
      <c r="JYR72" s="900"/>
      <c r="JYS72" s="1171"/>
      <c r="JYT72" s="910"/>
      <c r="JYU72" s="1191"/>
      <c r="JYV72" s="1189"/>
      <c r="JYW72" s="900"/>
      <c r="JYX72" s="318"/>
      <c r="JYY72" s="900"/>
      <c r="JYZ72" s="900"/>
      <c r="JZA72" s="900"/>
      <c r="JZB72" s="900"/>
      <c r="JZC72" s="1171"/>
      <c r="JZD72" s="910"/>
      <c r="JZE72" s="1191"/>
      <c r="JZF72" s="1189"/>
      <c r="JZG72" s="900"/>
      <c r="JZH72" s="318"/>
      <c r="JZI72" s="900"/>
      <c r="JZJ72" s="900"/>
      <c r="JZK72" s="900"/>
      <c r="JZL72" s="900"/>
      <c r="JZM72" s="1171"/>
      <c r="JZN72" s="910"/>
      <c r="JZO72" s="1191"/>
      <c r="JZP72" s="1189"/>
      <c r="JZQ72" s="900"/>
      <c r="JZR72" s="318"/>
      <c r="JZS72" s="900"/>
      <c r="JZT72" s="900"/>
      <c r="JZU72" s="900"/>
      <c r="JZV72" s="900"/>
      <c r="JZW72" s="1171"/>
      <c r="JZX72" s="910"/>
      <c r="JZY72" s="1191"/>
      <c r="JZZ72" s="1189"/>
      <c r="KAA72" s="900"/>
      <c r="KAB72" s="318"/>
      <c r="KAC72" s="900"/>
      <c r="KAD72" s="900"/>
      <c r="KAE72" s="900"/>
      <c r="KAF72" s="900"/>
      <c r="KAG72" s="1171"/>
      <c r="KAH72" s="910"/>
      <c r="KAI72" s="1191"/>
      <c r="KAJ72" s="1189"/>
      <c r="KAK72" s="900"/>
      <c r="KAL72" s="318"/>
      <c r="KAM72" s="900"/>
      <c r="KAN72" s="900"/>
      <c r="KAO72" s="900"/>
      <c r="KAP72" s="900"/>
      <c r="KAQ72" s="1171"/>
      <c r="KAR72" s="910"/>
      <c r="KAS72" s="1191"/>
      <c r="KAT72" s="1189"/>
      <c r="KAU72" s="900"/>
      <c r="KAV72" s="318"/>
      <c r="KAW72" s="900"/>
      <c r="KAX72" s="900"/>
      <c r="KAY72" s="900"/>
      <c r="KAZ72" s="900"/>
      <c r="KBA72" s="1171"/>
      <c r="KBB72" s="910"/>
      <c r="KBC72" s="1191"/>
      <c r="KBD72" s="1189"/>
      <c r="KBE72" s="900"/>
      <c r="KBF72" s="318"/>
      <c r="KBG72" s="900"/>
      <c r="KBH72" s="900"/>
      <c r="KBI72" s="900"/>
      <c r="KBJ72" s="900"/>
      <c r="KBK72" s="1171"/>
      <c r="KBL72" s="910"/>
      <c r="KBM72" s="1191"/>
      <c r="KBN72" s="1189"/>
      <c r="KBO72" s="900"/>
      <c r="KBP72" s="318"/>
      <c r="KBQ72" s="900"/>
      <c r="KBR72" s="900"/>
      <c r="KBS72" s="900"/>
      <c r="KBT72" s="900"/>
      <c r="KBU72" s="1171"/>
      <c r="KBV72" s="910"/>
      <c r="KBW72" s="1191"/>
      <c r="KBX72" s="1189"/>
      <c r="KBY72" s="900"/>
      <c r="KBZ72" s="318"/>
      <c r="KCA72" s="900"/>
      <c r="KCB72" s="900"/>
      <c r="KCC72" s="900"/>
      <c r="KCD72" s="900"/>
      <c r="KCE72" s="1171"/>
      <c r="KCF72" s="910"/>
      <c r="KCG72" s="1191"/>
      <c r="KCH72" s="1189"/>
      <c r="KCI72" s="900"/>
      <c r="KCJ72" s="318"/>
      <c r="KCK72" s="900"/>
      <c r="KCL72" s="900"/>
      <c r="KCM72" s="900"/>
      <c r="KCN72" s="900"/>
      <c r="KCO72" s="1171"/>
      <c r="KCP72" s="910"/>
      <c r="KCQ72" s="1191"/>
      <c r="KCR72" s="1189"/>
      <c r="KCS72" s="900"/>
      <c r="KCT72" s="318"/>
      <c r="KCU72" s="900"/>
      <c r="KCV72" s="900"/>
      <c r="KCW72" s="900"/>
      <c r="KCX72" s="900"/>
      <c r="KCY72" s="1171"/>
      <c r="KCZ72" s="910"/>
      <c r="KDA72" s="1191"/>
      <c r="KDB72" s="1189"/>
      <c r="KDC72" s="900"/>
      <c r="KDD72" s="318"/>
      <c r="KDE72" s="900"/>
      <c r="KDF72" s="900"/>
      <c r="KDG72" s="900"/>
      <c r="KDH72" s="900"/>
      <c r="KDI72" s="1171"/>
      <c r="KDJ72" s="910"/>
      <c r="KDK72" s="1191"/>
      <c r="KDL72" s="1189"/>
      <c r="KDM72" s="900"/>
      <c r="KDN72" s="318"/>
      <c r="KDO72" s="900"/>
      <c r="KDP72" s="900"/>
      <c r="KDQ72" s="900"/>
      <c r="KDR72" s="900"/>
      <c r="KDS72" s="1171"/>
      <c r="KDT72" s="910"/>
      <c r="KDU72" s="1191"/>
      <c r="KDV72" s="1189"/>
      <c r="KDW72" s="900"/>
      <c r="KDX72" s="318"/>
      <c r="KDY72" s="900"/>
      <c r="KDZ72" s="900"/>
      <c r="KEA72" s="900"/>
      <c r="KEB72" s="900"/>
      <c r="KEC72" s="1171"/>
      <c r="KED72" s="910"/>
      <c r="KEE72" s="1191"/>
      <c r="KEF72" s="1189"/>
      <c r="KEG72" s="900"/>
      <c r="KEH72" s="318"/>
      <c r="KEI72" s="900"/>
      <c r="KEJ72" s="900"/>
      <c r="KEK72" s="900"/>
      <c r="KEL72" s="900"/>
      <c r="KEM72" s="1171"/>
      <c r="KEN72" s="910"/>
      <c r="KEO72" s="1191"/>
      <c r="KEP72" s="1189"/>
      <c r="KEQ72" s="900"/>
      <c r="KER72" s="318"/>
      <c r="KES72" s="900"/>
      <c r="KET72" s="900"/>
      <c r="KEU72" s="900"/>
      <c r="KEV72" s="900"/>
      <c r="KEW72" s="1171"/>
      <c r="KEX72" s="910"/>
      <c r="KEY72" s="1191"/>
      <c r="KEZ72" s="1189"/>
      <c r="KFA72" s="900"/>
      <c r="KFB72" s="318"/>
      <c r="KFC72" s="900"/>
      <c r="KFD72" s="900"/>
      <c r="KFE72" s="900"/>
      <c r="KFF72" s="900"/>
      <c r="KFG72" s="1171"/>
      <c r="KFH72" s="910"/>
      <c r="KFI72" s="1191"/>
      <c r="KFJ72" s="1189"/>
      <c r="KFK72" s="900"/>
      <c r="KFL72" s="318"/>
      <c r="KFM72" s="900"/>
      <c r="KFN72" s="900"/>
      <c r="KFO72" s="900"/>
      <c r="KFP72" s="900"/>
      <c r="KFQ72" s="1171"/>
      <c r="KFR72" s="910"/>
      <c r="KFS72" s="1191"/>
      <c r="KFT72" s="1189"/>
      <c r="KFU72" s="900"/>
      <c r="KFV72" s="318"/>
      <c r="KFW72" s="900"/>
      <c r="KFX72" s="900"/>
      <c r="KFY72" s="900"/>
      <c r="KFZ72" s="900"/>
      <c r="KGA72" s="1171"/>
      <c r="KGB72" s="910"/>
      <c r="KGC72" s="1191"/>
      <c r="KGD72" s="1189"/>
      <c r="KGE72" s="900"/>
      <c r="KGF72" s="318"/>
      <c r="KGG72" s="900"/>
      <c r="KGH72" s="900"/>
      <c r="KGI72" s="900"/>
      <c r="KGJ72" s="900"/>
      <c r="KGK72" s="1171"/>
      <c r="KGL72" s="910"/>
      <c r="KGM72" s="1191"/>
      <c r="KGN72" s="1189"/>
      <c r="KGO72" s="900"/>
      <c r="KGP72" s="318"/>
      <c r="KGQ72" s="900"/>
      <c r="KGR72" s="900"/>
      <c r="KGS72" s="900"/>
      <c r="KGT72" s="900"/>
      <c r="KGU72" s="1171"/>
      <c r="KGV72" s="910"/>
      <c r="KGW72" s="1191"/>
      <c r="KGX72" s="1189"/>
      <c r="KGY72" s="900"/>
      <c r="KGZ72" s="318"/>
      <c r="KHA72" s="900"/>
      <c r="KHB72" s="900"/>
      <c r="KHC72" s="900"/>
      <c r="KHD72" s="900"/>
      <c r="KHE72" s="1171"/>
      <c r="KHF72" s="910"/>
      <c r="KHG72" s="1191"/>
      <c r="KHH72" s="1189"/>
      <c r="KHI72" s="900"/>
      <c r="KHJ72" s="318"/>
      <c r="KHK72" s="900"/>
      <c r="KHL72" s="900"/>
      <c r="KHM72" s="900"/>
      <c r="KHN72" s="900"/>
      <c r="KHO72" s="1171"/>
      <c r="KHP72" s="910"/>
      <c r="KHQ72" s="1191"/>
      <c r="KHR72" s="1189"/>
      <c r="KHS72" s="900"/>
      <c r="KHT72" s="318"/>
      <c r="KHU72" s="900"/>
      <c r="KHV72" s="900"/>
      <c r="KHW72" s="900"/>
      <c r="KHX72" s="900"/>
      <c r="KHY72" s="1171"/>
      <c r="KHZ72" s="910"/>
      <c r="KIA72" s="1191"/>
      <c r="KIB72" s="1189"/>
      <c r="KIC72" s="900"/>
      <c r="KID72" s="318"/>
      <c r="KIE72" s="900"/>
      <c r="KIF72" s="900"/>
      <c r="KIG72" s="900"/>
      <c r="KIH72" s="900"/>
      <c r="KII72" s="1171"/>
      <c r="KIJ72" s="910"/>
      <c r="KIK72" s="1191"/>
      <c r="KIL72" s="1189"/>
      <c r="KIM72" s="900"/>
      <c r="KIN72" s="318"/>
      <c r="KIO72" s="900"/>
      <c r="KIP72" s="900"/>
      <c r="KIQ72" s="900"/>
      <c r="KIR72" s="900"/>
      <c r="KIS72" s="1171"/>
      <c r="KIT72" s="910"/>
      <c r="KIU72" s="1191"/>
      <c r="KIV72" s="1189"/>
      <c r="KIW72" s="900"/>
      <c r="KIX72" s="318"/>
      <c r="KIY72" s="900"/>
      <c r="KIZ72" s="900"/>
      <c r="KJA72" s="900"/>
      <c r="KJB72" s="900"/>
      <c r="KJC72" s="1171"/>
      <c r="KJD72" s="910"/>
      <c r="KJE72" s="1191"/>
      <c r="KJF72" s="1189"/>
      <c r="KJG72" s="900"/>
      <c r="KJH72" s="318"/>
      <c r="KJI72" s="900"/>
      <c r="KJJ72" s="900"/>
      <c r="KJK72" s="900"/>
      <c r="KJL72" s="900"/>
      <c r="KJM72" s="1171"/>
      <c r="KJN72" s="910"/>
      <c r="KJO72" s="1191"/>
      <c r="KJP72" s="1189"/>
      <c r="KJQ72" s="900"/>
      <c r="KJR72" s="318"/>
      <c r="KJS72" s="900"/>
      <c r="KJT72" s="900"/>
      <c r="KJU72" s="900"/>
      <c r="KJV72" s="900"/>
      <c r="KJW72" s="1171"/>
      <c r="KJX72" s="910"/>
      <c r="KJY72" s="1191"/>
      <c r="KJZ72" s="1189"/>
      <c r="KKA72" s="900"/>
      <c r="KKB72" s="318"/>
      <c r="KKC72" s="900"/>
      <c r="KKD72" s="900"/>
      <c r="KKE72" s="900"/>
      <c r="KKF72" s="900"/>
      <c r="KKG72" s="1171"/>
      <c r="KKH72" s="910"/>
      <c r="KKI72" s="1191"/>
      <c r="KKJ72" s="1189"/>
      <c r="KKK72" s="900"/>
      <c r="KKL72" s="318"/>
      <c r="KKM72" s="900"/>
      <c r="KKN72" s="900"/>
      <c r="KKO72" s="900"/>
      <c r="KKP72" s="900"/>
      <c r="KKQ72" s="1171"/>
      <c r="KKR72" s="910"/>
      <c r="KKS72" s="1191"/>
      <c r="KKT72" s="1189"/>
      <c r="KKU72" s="900"/>
      <c r="KKV72" s="318"/>
      <c r="KKW72" s="900"/>
      <c r="KKX72" s="900"/>
      <c r="KKY72" s="900"/>
      <c r="KKZ72" s="900"/>
      <c r="KLA72" s="1171"/>
      <c r="KLB72" s="910"/>
      <c r="KLC72" s="1191"/>
      <c r="KLD72" s="1189"/>
      <c r="KLE72" s="900"/>
      <c r="KLF72" s="318"/>
      <c r="KLG72" s="900"/>
      <c r="KLH72" s="900"/>
      <c r="KLI72" s="900"/>
      <c r="KLJ72" s="900"/>
      <c r="KLK72" s="1171"/>
      <c r="KLL72" s="910"/>
      <c r="KLM72" s="1191"/>
      <c r="KLN72" s="1189"/>
      <c r="KLO72" s="900"/>
      <c r="KLP72" s="318"/>
      <c r="KLQ72" s="900"/>
      <c r="KLR72" s="900"/>
      <c r="KLS72" s="900"/>
      <c r="KLT72" s="900"/>
      <c r="KLU72" s="1171"/>
      <c r="KLV72" s="910"/>
      <c r="KLW72" s="1191"/>
      <c r="KLX72" s="1189"/>
      <c r="KLY72" s="900"/>
      <c r="KLZ72" s="318"/>
      <c r="KMA72" s="900"/>
      <c r="KMB72" s="900"/>
      <c r="KMC72" s="900"/>
      <c r="KMD72" s="900"/>
      <c r="KME72" s="1171"/>
      <c r="KMF72" s="910"/>
      <c r="KMG72" s="1191"/>
      <c r="KMH72" s="1189"/>
      <c r="KMI72" s="900"/>
      <c r="KMJ72" s="318"/>
      <c r="KMK72" s="900"/>
      <c r="KML72" s="900"/>
      <c r="KMM72" s="900"/>
      <c r="KMN72" s="900"/>
      <c r="KMO72" s="1171"/>
      <c r="KMP72" s="910"/>
      <c r="KMQ72" s="1191"/>
      <c r="KMR72" s="1189"/>
      <c r="KMS72" s="900"/>
      <c r="KMT72" s="318"/>
      <c r="KMU72" s="900"/>
      <c r="KMV72" s="900"/>
      <c r="KMW72" s="900"/>
      <c r="KMX72" s="900"/>
      <c r="KMY72" s="1171"/>
      <c r="KMZ72" s="910"/>
      <c r="KNA72" s="1191"/>
      <c r="KNB72" s="1189"/>
      <c r="KNC72" s="900"/>
      <c r="KND72" s="318"/>
      <c r="KNE72" s="900"/>
      <c r="KNF72" s="900"/>
      <c r="KNG72" s="900"/>
      <c r="KNH72" s="900"/>
      <c r="KNI72" s="1171"/>
      <c r="KNJ72" s="910"/>
      <c r="KNK72" s="1191"/>
      <c r="KNL72" s="1189"/>
      <c r="KNM72" s="900"/>
      <c r="KNN72" s="318"/>
      <c r="KNO72" s="900"/>
      <c r="KNP72" s="900"/>
      <c r="KNQ72" s="900"/>
      <c r="KNR72" s="900"/>
      <c r="KNS72" s="1171"/>
      <c r="KNT72" s="910"/>
      <c r="KNU72" s="1191"/>
      <c r="KNV72" s="1189"/>
      <c r="KNW72" s="900"/>
      <c r="KNX72" s="318"/>
      <c r="KNY72" s="900"/>
      <c r="KNZ72" s="900"/>
      <c r="KOA72" s="900"/>
      <c r="KOB72" s="900"/>
      <c r="KOC72" s="1171"/>
      <c r="KOD72" s="910"/>
      <c r="KOE72" s="1191"/>
      <c r="KOF72" s="1189"/>
      <c r="KOG72" s="900"/>
      <c r="KOH72" s="318"/>
      <c r="KOI72" s="900"/>
      <c r="KOJ72" s="900"/>
      <c r="KOK72" s="900"/>
      <c r="KOL72" s="900"/>
      <c r="KOM72" s="1171"/>
      <c r="KON72" s="910"/>
      <c r="KOO72" s="1191"/>
      <c r="KOP72" s="1189"/>
      <c r="KOQ72" s="900"/>
      <c r="KOR72" s="318"/>
      <c r="KOS72" s="900"/>
      <c r="KOT72" s="900"/>
      <c r="KOU72" s="900"/>
      <c r="KOV72" s="900"/>
      <c r="KOW72" s="1171"/>
      <c r="KOX72" s="910"/>
      <c r="KOY72" s="1191"/>
      <c r="KOZ72" s="1189"/>
      <c r="KPA72" s="900"/>
      <c r="KPB72" s="318"/>
      <c r="KPC72" s="900"/>
      <c r="KPD72" s="900"/>
      <c r="KPE72" s="900"/>
      <c r="KPF72" s="900"/>
      <c r="KPG72" s="1171"/>
      <c r="KPH72" s="910"/>
      <c r="KPI72" s="1191"/>
      <c r="KPJ72" s="1189"/>
      <c r="KPK72" s="900"/>
      <c r="KPL72" s="318"/>
      <c r="KPM72" s="900"/>
      <c r="KPN72" s="900"/>
      <c r="KPO72" s="900"/>
      <c r="KPP72" s="900"/>
      <c r="KPQ72" s="1171"/>
      <c r="KPR72" s="910"/>
      <c r="KPS72" s="1191"/>
      <c r="KPT72" s="1189"/>
      <c r="KPU72" s="900"/>
      <c r="KPV72" s="318"/>
      <c r="KPW72" s="900"/>
      <c r="KPX72" s="900"/>
      <c r="KPY72" s="900"/>
      <c r="KPZ72" s="900"/>
      <c r="KQA72" s="1171"/>
      <c r="KQB72" s="910"/>
      <c r="KQC72" s="1191"/>
      <c r="KQD72" s="1189"/>
      <c r="KQE72" s="900"/>
      <c r="KQF72" s="318"/>
      <c r="KQG72" s="900"/>
      <c r="KQH72" s="900"/>
      <c r="KQI72" s="900"/>
      <c r="KQJ72" s="900"/>
      <c r="KQK72" s="1171"/>
      <c r="KQL72" s="910"/>
      <c r="KQM72" s="1191"/>
      <c r="KQN72" s="1189"/>
      <c r="KQO72" s="900"/>
      <c r="KQP72" s="318"/>
      <c r="KQQ72" s="900"/>
      <c r="KQR72" s="900"/>
      <c r="KQS72" s="900"/>
      <c r="KQT72" s="900"/>
      <c r="KQU72" s="1171"/>
      <c r="KQV72" s="910"/>
      <c r="KQW72" s="1191"/>
      <c r="KQX72" s="1189"/>
      <c r="KQY72" s="900"/>
      <c r="KQZ72" s="318"/>
      <c r="KRA72" s="900"/>
      <c r="KRB72" s="900"/>
      <c r="KRC72" s="900"/>
      <c r="KRD72" s="900"/>
      <c r="KRE72" s="1171"/>
      <c r="KRF72" s="910"/>
      <c r="KRG72" s="1191"/>
      <c r="KRH72" s="1189"/>
      <c r="KRI72" s="900"/>
      <c r="KRJ72" s="318"/>
      <c r="KRK72" s="900"/>
      <c r="KRL72" s="900"/>
      <c r="KRM72" s="900"/>
      <c r="KRN72" s="900"/>
      <c r="KRO72" s="1171"/>
      <c r="KRP72" s="910"/>
      <c r="KRQ72" s="1191"/>
      <c r="KRR72" s="1189"/>
      <c r="KRS72" s="900"/>
      <c r="KRT72" s="318"/>
      <c r="KRU72" s="900"/>
      <c r="KRV72" s="900"/>
      <c r="KRW72" s="900"/>
      <c r="KRX72" s="900"/>
      <c r="KRY72" s="1171"/>
      <c r="KRZ72" s="910"/>
      <c r="KSA72" s="1191"/>
      <c r="KSB72" s="1189"/>
      <c r="KSC72" s="900"/>
      <c r="KSD72" s="318"/>
      <c r="KSE72" s="900"/>
      <c r="KSF72" s="900"/>
      <c r="KSG72" s="900"/>
      <c r="KSH72" s="900"/>
      <c r="KSI72" s="1171"/>
      <c r="KSJ72" s="910"/>
      <c r="KSK72" s="1191"/>
      <c r="KSL72" s="1189"/>
      <c r="KSM72" s="900"/>
      <c r="KSN72" s="318"/>
      <c r="KSO72" s="900"/>
      <c r="KSP72" s="900"/>
      <c r="KSQ72" s="900"/>
      <c r="KSR72" s="900"/>
      <c r="KSS72" s="1171"/>
      <c r="KST72" s="910"/>
      <c r="KSU72" s="1191"/>
      <c r="KSV72" s="1189"/>
      <c r="KSW72" s="900"/>
      <c r="KSX72" s="318"/>
      <c r="KSY72" s="900"/>
      <c r="KSZ72" s="900"/>
      <c r="KTA72" s="900"/>
      <c r="KTB72" s="900"/>
      <c r="KTC72" s="1171"/>
      <c r="KTD72" s="910"/>
      <c r="KTE72" s="1191"/>
      <c r="KTF72" s="1189"/>
      <c r="KTG72" s="900"/>
      <c r="KTH72" s="318"/>
      <c r="KTI72" s="900"/>
      <c r="KTJ72" s="900"/>
      <c r="KTK72" s="900"/>
      <c r="KTL72" s="900"/>
      <c r="KTM72" s="1171"/>
      <c r="KTN72" s="910"/>
      <c r="KTO72" s="1191"/>
      <c r="KTP72" s="1189"/>
      <c r="KTQ72" s="900"/>
      <c r="KTR72" s="318"/>
      <c r="KTS72" s="900"/>
      <c r="KTT72" s="900"/>
      <c r="KTU72" s="900"/>
      <c r="KTV72" s="900"/>
      <c r="KTW72" s="1171"/>
      <c r="KTX72" s="910"/>
      <c r="KTY72" s="1191"/>
      <c r="KTZ72" s="1189"/>
      <c r="KUA72" s="900"/>
      <c r="KUB72" s="318"/>
      <c r="KUC72" s="900"/>
      <c r="KUD72" s="900"/>
      <c r="KUE72" s="900"/>
      <c r="KUF72" s="900"/>
      <c r="KUG72" s="1171"/>
      <c r="KUH72" s="910"/>
      <c r="KUI72" s="1191"/>
      <c r="KUJ72" s="1189"/>
      <c r="KUK72" s="900"/>
      <c r="KUL72" s="318"/>
      <c r="KUM72" s="900"/>
      <c r="KUN72" s="900"/>
      <c r="KUO72" s="900"/>
      <c r="KUP72" s="900"/>
      <c r="KUQ72" s="1171"/>
      <c r="KUR72" s="910"/>
      <c r="KUS72" s="1191"/>
      <c r="KUT72" s="1189"/>
      <c r="KUU72" s="900"/>
      <c r="KUV72" s="318"/>
      <c r="KUW72" s="900"/>
      <c r="KUX72" s="900"/>
      <c r="KUY72" s="900"/>
      <c r="KUZ72" s="900"/>
      <c r="KVA72" s="1171"/>
      <c r="KVB72" s="910"/>
      <c r="KVC72" s="1191"/>
      <c r="KVD72" s="1189"/>
      <c r="KVE72" s="900"/>
      <c r="KVF72" s="318"/>
      <c r="KVG72" s="900"/>
      <c r="KVH72" s="900"/>
      <c r="KVI72" s="900"/>
      <c r="KVJ72" s="900"/>
      <c r="KVK72" s="1171"/>
      <c r="KVL72" s="910"/>
      <c r="KVM72" s="1191"/>
      <c r="KVN72" s="1189"/>
      <c r="KVO72" s="900"/>
      <c r="KVP72" s="318"/>
      <c r="KVQ72" s="900"/>
      <c r="KVR72" s="900"/>
      <c r="KVS72" s="900"/>
      <c r="KVT72" s="900"/>
      <c r="KVU72" s="1171"/>
      <c r="KVV72" s="910"/>
      <c r="KVW72" s="1191"/>
      <c r="KVX72" s="1189"/>
      <c r="KVY72" s="900"/>
      <c r="KVZ72" s="318"/>
      <c r="KWA72" s="900"/>
      <c r="KWB72" s="900"/>
      <c r="KWC72" s="900"/>
      <c r="KWD72" s="900"/>
      <c r="KWE72" s="1171"/>
      <c r="KWF72" s="910"/>
      <c r="KWG72" s="1191"/>
      <c r="KWH72" s="1189"/>
      <c r="KWI72" s="900"/>
      <c r="KWJ72" s="318"/>
      <c r="KWK72" s="900"/>
      <c r="KWL72" s="900"/>
      <c r="KWM72" s="900"/>
      <c r="KWN72" s="900"/>
      <c r="KWO72" s="1171"/>
      <c r="KWP72" s="910"/>
      <c r="KWQ72" s="1191"/>
      <c r="KWR72" s="1189"/>
      <c r="KWS72" s="900"/>
      <c r="KWT72" s="318"/>
      <c r="KWU72" s="900"/>
      <c r="KWV72" s="900"/>
      <c r="KWW72" s="900"/>
      <c r="KWX72" s="900"/>
      <c r="KWY72" s="1171"/>
      <c r="KWZ72" s="910"/>
      <c r="KXA72" s="1191"/>
      <c r="KXB72" s="1189"/>
      <c r="KXC72" s="900"/>
      <c r="KXD72" s="318"/>
      <c r="KXE72" s="900"/>
      <c r="KXF72" s="900"/>
      <c r="KXG72" s="900"/>
      <c r="KXH72" s="900"/>
      <c r="KXI72" s="1171"/>
      <c r="KXJ72" s="910"/>
      <c r="KXK72" s="1191"/>
      <c r="KXL72" s="1189"/>
      <c r="KXM72" s="900"/>
      <c r="KXN72" s="318"/>
      <c r="KXO72" s="900"/>
      <c r="KXP72" s="900"/>
      <c r="KXQ72" s="900"/>
      <c r="KXR72" s="900"/>
      <c r="KXS72" s="1171"/>
      <c r="KXT72" s="910"/>
      <c r="KXU72" s="1191"/>
      <c r="KXV72" s="1189"/>
      <c r="KXW72" s="900"/>
      <c r="KXX72" s="318"/>
      <c r="KXY72" s="900"/>
      <c r="KXZ72" s="900"/>
      <c r="KYA72" s="900"/>
      <c r="KYB72" s="900"/>
      <c r="KYC72" s="1171"/>
      <c r="KYD72" s="910"/>
      <c r="KYE72" s="1191"/>
      <c r="KYF72" s="1189"/>
      <c r="KYG72" s="900"/>
      <c r="KYH72" s="318"/>
      <c r="KYI72" s="900"/>
      <c r="KYJ72" s="900"/>
      <c r="KYK72" s="900"/>
      <c r="KYL72" s="900"/>
      <c r="KYM72" s="1171"/>
      <c r="KYN72" s="910"/>
      <c r="KYO72" s="1191"/>
      <c r="KYP72" s="1189"/>
      <c r="KYQ72" s="900"/>
      <c r="KYR72" s="318"/>
      <c r="KYS72" s="900"/>
      <c r="KYT72" s="900"/>
      <c r="KYU72" s="900"/>
      <c r="KYV72" s="900"/>
      <c r="KYW72" s="1171"/>
      <c r="KYX72" s="910"/>
      <c r="KYY72" s="1191"/>
      <c r="KYZ72" s="1189"/>
      <c r="KZA72" s="900"/>
      <c r="KZB72" s="318"/>
      <c r="KZC72" s="900"/>
      <c r="KZD72" s="900"/>
      <c r="KZE72" s="900"/>
      <c r="KZF72" s="900"/>
      <c r="KZG72" s="1171"/>
      <c r="KZH72" s="910"/>
      <c r="KZI72" s="1191"/>
      <c r="KZJ72" s="1189"/>
      <c r="KZK72" s="900"/>
      <c r="KZL72" s="318"/>
      <c r="KZM72" s="900"/>
      <c r="KZN72" s="900"/>
      <c r="KZO72" s="900"/>
      <c r="KZP72" s="900"/>
      <c r="KZQ72" s="1171"/>
      <c r="KZR72" s="910"/>
      <c r="KZS72" s="1191"/>
      <c r="KZT72" s="1189"/>
      <c r="KZU72" s="900"/>
      <c r="KZV72" s="318"/>
      <c r="KZW72" s="900"/>
      <c r="KZX72" s="900"/>
      <c r="KZY72" s="900"/>
      <c r="KZZ72" s="900"/>
      <c r="LAA72" s="1171"/>
      <c r="LAB72" s="910"/>
      <c r="LAC72" s="1191"/>
      <c r="LAD72" s="1189"/>
      <c r="LAE72" s="900"/>
      <c r="LAF72" s="318"/>
      <c r="LAG72" s="900"/>
      <c r="LAH72" s="900"/>
      <c r="LAI72" s="900"/>
      <c r="LAJ72" s="900"/>
      <c r="LAK72" s="1171"/>
      <c r="LAL72" s="910"/>
      <c r="LAM72" s="1191"/>
      <c r="LAN72" s="1189"/>
      <c r="LAO72" s="900"/>
      <c r="LAP72" s="318"/>
      <c r="LAQ72" s="900"/>
      <c r="LAR72" s="900"/>
      <c r="LAS72" s="900"/>
      <c r="LAT72" s="900"/>
      <c r="LAU72" s="1171"/>
      <c r="LAV72" s="910"/>
      <c r="LAW72" s="1191"/>
      <c r="LAX72" s="1189"/>
      <c r="LAY72" s="900"/>
      <c r="LAZ72" s="318"/>
      <c r="LBA72" s="900"/>
      <c r="LBB72" s="900"/>
      <c r="LBC72" s="900"/>
      <c r="LBD72" s="900"/>
      <c r="LBE72" s="1171"/>
      <c r="LBF72" s="910"/>
      <c r="LBG72" s="1191"/>
      <c r="LBH72" s="1189"/>
      <c r="LBI72" s="900"/>
      <c r="LBJ72" s="318"/>
      <c r="LBK72" s="900"/>
      <c r="LBL72" s="900"/>
      <c r="LBM72" s="900"/>
      <c r="LBN72" s="900"/>
      <c r="LBO72" s="1171"/>
      <c r="LBP72" s="910"/>
      <c r="LBQ72" s="1191"/>
      <c r="LBR72" s="1189"/>
      <c r="LBS72" s="900"/>
      <c r="LBT72" s="318"/>
      <c r="LBU72" s="900"/>
      <c r="LBV72" s="900"/>
      <c r="LBW72" s="900"/>
      <c r="LBX72" s="900"/>
      <c r="LBY72" s="1171"/>
      <c r="LBZ72" s="910"/>
      <c r="LCA72" s="1191"/>
      <c r="LCB72" s="1189"/>
      <c r="LCC72" s="900"/>
      <c r="LCD72" s="318"/>
      <c r="LCE72" s="900"/>
      <c r="LCF72" s="900"/>
      <c r="LCG72" s="900"/>
      <c r="LCH72" s="900"/>
      <c r="LCI72" s="1171"/>
      <c r="LCJ72" s="910"/>
      <c r="LCK72" s="1191"/>
      <c r="LCL72" s="1189"/>
      <c r="LCM72" s="900"/>
      <c r="LCN72" s="318"/>
      <c r="LCO72" s="900"/>
      <c r="LCP72" s="900"/>
      <c r="LCQ72" s="900"/>
      <c r="LCR72" s="900"/>
      <c r="LCS72" s="1171"/>
      <c r="LCT72" s="910"/>
      <c r="LCU72" s="1191"/>
      <c r="LCV72" s="1189"/>
      <c r="LCW72" s="900"/>
      <c r="LCX72" s="318"/>
      <c r="LCY72" s="900"/>
      <c r="LCZ72" s="900"/>
      <c r="LDA72" s="900"/>
      <c r="LDB72" s="900"/>
      <c r="LDC72" s="1171"/>
      <c r="LDD72" s="910"/>
      <c r="LDE72" s="1191"/>
      <c r="LDF72" s="1189"/>
      <c r="LDG72" s="900"/>
      <c r="LDH72" s="318"/>
      <c r="LDI72" s="900"/>
      <c r="LDJ72" s="900"/>
      <c r="LDK72" s="900"/>
      <c r="LDL72" s="900"/>
      <c r="LDM72" s="1171"/>
      <c r="LDN72" s="910"/>
      <c r="LDO72" s="1191"/>
      <c r="LDP72" s="1189"/>
      <c r="LDQ72" s="900"/>
      <c r="LDR72" s="318"/>
      <c r="LDS72" s="900"/>
      <c r="LDT72" s="900"/>
      <c r="LDU72" s="900"/>
      <c r="LDV72" s="900"/>
      <c r="LDW72" s="1171"/>
      <c r="LDX72" s="910"/>
      <c r="LDY72" s="1191"/>
      <c r="LDZ72" s="1189"/>
      <c r="LEA72" s="900"/>
      <c r="LEB72" s="318"/>
      <c r="LEC72" s="900"/>
      <c r="LED72" s="900"/>
      <c r="LEE72" s="900"/>
      <c r="LEF72" s="900"/>
      <c r="LEG72" s="1171"/>
      <c r="LEH72" s="910"/>
      <c r="LEI72" s="1191"/>
      <c r="LEJ72" s="1189"/>
      <c r="LEK72" s="900"/>
      <c r="LEL72" s="318"/>
      <c r="LEM72" s="900"/>
      <c r="LEN72" s="900"/>
      <c r="LEO72" s="900"/>
      <c r="LEP72" s="900"/>
      <c r="LEQ72" s="1171"/>
      <c r="LER72" s="910"/>
      <c r="LES72" s="1191"/>
      <c r="LET72" s="1189"/>
      <c r="LEU72" s="900"/>
      <c r="LEV72" s="318"/>
      <c r="LEW72" s="900"/>
      <c r="LEX72" s="900"/>
      <c r="LEY72" s="900"/>
      <c r="LEZ72" s="900"/>
      <c r="LFA72" s="1171"/>
      <c r="LFB72" s="910"/>
      <c r="LFC72" s="1191"/>
      <c r="LFD72" s="1189"/>
      <c r="LFE72" s="900"/>
      <c r="LFF72" s="318"/>
      <c r="LFG72" s="900"/>
      <c r="LFH72" s="900"/>
      <c r="LFI72" s="900"/>
      <c r="LFJ72" s="900"/>
      <c r="LFK72" s="1171"/>
      <c r="LFL72" s="910"/>
      <c r="LFM72" s="1191"/>
      <c r="LFN72" s="1189"/>
      <c r="LFO72" s="900"/>
      <c r="LFP72" s="318"/>
      <c r="LFQ72" s="900"/>
      <c r="LFR72" s="900"/>
      <c r="LFS72" s="900"/>
      <c r="LFT72" s="900"/>
      <c r="LFU72" s="1171"/>
      <c r="LFV72" s="910"/>
      <c r="LFW72" s="1191"/>
      <c r="LFX72" s="1189"/>
      <c r="LFY72" s="900"/>
      <c r="LFZ72" s="318"/>
      <c r="LGA72" s="900"/>
      <c r="LGB72" s="900"/>
      <c r="LGC72" s="900"/>
      <c r="LGD72" s="900"/>
      <c r="LGE72" s="1171"/>
      <c r="LGF72" s="910"/>
      <c r="LGG72" s="1191"/>
      <c r="LGH72" s="1189"/>
      <c r="LGI72" s="900"/>
      <c r="LGJ72" s="318"/>
      <c r="LGK72" s="900"/>
      <c r="LGL72" s="900"/>
      <c r="LGM72" s="900"/>
      <c r="LGN72" s="900"/>
      <c r="LGO72" s="1171"/>
      <c r="LGP72" s="910"/>
      <c r="LGQ72" s="1191"/>
      <c r="LGR72" s="1189"/>
      <c r="LGS72" s="900"/>
      <c r="LGT72" s="318"/>
      <c r="LGU72" s="900"/>
      <c r="LGV72" s="900"/>
      <c r="LGW72" s="900"/>
      <c r="LGX72" s="900"/>
      <c r="LGY72" s="1171"/>
      <c r="LGZ72" s="910"/>
      <c r="LHA72" s="1191"/>
      <c r="LHB72" s="1189"/>
      <c r="LHC72" s="900"/>
      <c r="LHD72" s="318"/>
      <c r="LHE72" s="900"/>
      <c r="LHF72" s="900"/>
      <c r="LHG72" s="900"/>
      <c r="LHH72" s="900"/>
      <c r="LHI72" s="1171"/>
      <c r="LHJ72" s="910"/>
      <c r="LHK72" s="1191"/>
      <c r="LHL72" s="1189"/>
      <c r="LHM72" s="900"/>
      <c r="LHN72" s="318"/>
      <c r="LHO72" s="900"/>
      <c r="LHP72" s="900"/>
      <c r="LHQ72" s="900"/>
      <c r="LHR72" s="900"/>
      <c r="LHS72" s="1171"/>
      <c r="LHT72" s="910"/>
      <c r="LHU72" s="1191"/>
      <c r="LHV72" s="1189"/>
      <c r="LHW72" s="900"/>
      <c r="LHX72" s="318"/>
      <c r="LHY72" s="900"/>
      <c r="LHZ72" s="900"/>
      <c r="LIA72" s="900"/>
      <c r="LIB72" s="900"/>
      <c r="LIC72" s="1171"/>
      <c r="LID72" s="910"/>
      <c r="LIE72" s="1191"/>
      <c r="LIF72" s="1189"/>
      <c r="LIG72" s="900"/>
      <c r="LIH72" s="318"/>
      <c r="LII72" s="900"/>
      <c r="LIJ72" s="900"/>
      <c r="LIK72" s="900"/>
      <c r="LIL72" s="900"/>
      <c r="LIM72" s="1171"/>
      <c r="LIN72" s="910"/>
      <c r="LIO72" s="1191"/>
      <c r="LIP72" s="1189"/>
      <c r="LIQ72" s="900"/>
      <c r="LIR72" s="318"/>
      <c r="LIS72" s="900"/>
      <c r="LIT72" s="900"/>
      <c r="LIU72" s="900"/>
      <c r="LIV72" s="900"/>
      <c r="LIW72" s="1171"/>
      <c r="LIX72" s="910"/>
      <c r="LIY72" s="1191"/>
      <c r="LIZ72" s="1189"/>
      <c r="LJA72" s="900"/>
      <c r="LJB72" s="318"/>
      <c r="LJC72" s="900"/>
      <c r="LJD72" s="900"/>
      <c r="LJE72" s="900"/>
      <c r="LJF72" s="900"/>
      <c r="LJG72" s="1171"/>
      <c r="LJH72" s="910"/>
      <c r="LJI72" s="1191"/>
      <c r="LJJ72" s="1189"/>
      <c r="LJK72" s="900"/>
      <c r="LJL72" s="318"/>
      <c r="LJM72" s="900"/>
      <c r="LJN72" s="900"/>
      <c r="LJO72" s="900"/>
      <c r="LJP72" s="900"/>
      <c r="LJQ72" s="1171"/>
      <c r="LJR72" s="910"/>
      <c r="LJS72" s="1191"/>
      <c r="LJT72" s="1189"/>
      <c r="LJU72" s="900"/>
      <c r="LJV72" s="318"/>
      <c r="LJW72" s="900"/>
      <c r="LJX72" s="900"/>
      <c r="LJY72" s="900"/>
      <c r="LJZ72" s="900"/>
      <c r="LKA72" s="1171"/>
      <c r="LKB72" s="910"/>
      <c r="LKC72" s="1191"/>
      <c r="LKD72" s="1189"/>
      <c r="LKE72" s="900"/>
      <c r="LKF72" s="318"/>
      <c r="LKG72" s="900"/>
      <c r="LKH72" s="900"/>
      <c r="LKI72" s="900"/>
      <c r="LKJ72" s="900"/>
      <c r="LKK72" s="1171"/>
      <c r="LKL72" s="910"/>
      <c r="LKM72" s="1191"/>
      <c r="LKN72" s="1189"/>
      <c r="LKO72" s="900"/>
      <c r="LKP72" s="318"/>
      <c r="LKQ72" s="900"/>
      <c r="LKR72" s="900"/>
      <c r="LKS72" s="900"/>
      <c r="LKT72" s="900"/>
      <c r="LKU72" s="1171"/>
      <c r="LKV72" s="910"/>
      <c r="LKW72" s="1191"/>
      <c r="LKX72" s="1189"/>
      <c r="LKY72" s="900"/>
      <c r="LKZ72" s="318"/>
      <c r="LLA72" s="900"/>
      <c r="LLB72" s="900"/>
      <c r="LLC72" s="900"/>
      <c r="LLD72" s="900"/>
      <c r="LLE72" s="1171"/>
      <c r="LLF72" s="910"/>
      <c r="LLG72" s="1191"/>
      <c r="LLH72" s="1189"/>
      <c r="LLI72" s="900"/>
      <c r="LLJ72" s="318"/>
      <c r="LLK72" s="900"/>
      <c r="LLL72" s="900"/>
      <c r="LLM72" s="900"/>
      <c r="LLN72" s="900"/>
      <c r="LLO72" s="1171"/>
      <c r="LLP72" s="910"/>
      <c r="LLQ72" s="1191"/>
      <c r="LLR72" s="1189"/>
      <c r="LLS72" s="900"/>
      <c r="LLT72" s="318"/>
      <c r="LLU72" s="900"/>
      <c r="LLV72" s="900"/>
      <c r="LLW72" s="900"/>
      <c r="LLX72" s="900"/>
      <c r="LLY72" s="1171"/>
      <c r="LLZ72" s="910"/>
      <c r="LMA72" s="1191"/>
      <c r="LMB72" s="1189"/>
      <c r="LMC72" s="900"/>
      <c r="LMD72" s="318"/>
      <c r="LME72" s="900"/>
      <c r="LMF72" s="900"/>
      <c r="LMG72" s="900"/>
      <c r="LMH72" s="900"/>
      <c r="LMI72" s="1171"/>
      <c r="LMJ72" s="910"/>
      <c r="LMK72" s="1191"/>
      <c r="LML72" s="1189"/>
      <c r="LMM72" s="900"/>
      <c r="LMN72" s="318"/>
      <c r="LMO72" s="900"/>
      <c r="LMP72" s="900"/>
      <c r="LMQ72" s="900"/>
      <c r="LMR72" s="900"/>
      <c r="LMS72" s="1171"/>
      <c r="LMT72" s="910"/>
      <c r="LMU72" s="1191"/>
      <c r="LMV72" s="1189"/>
      <c r="LMW72" s="900"/>
      <c r="LMX72" s="318"/>
      <c r="LMY72" s="900"/>
      <c r="LMZ72" s="900"/>
      <c r="LNA72" s="900"/>
      <c r="LNB72" s="900"/>
      <c r="LNC72" s="1171"/>
      <c r="LND72" s="910"/>
      <c r="LNE72" s="1191"/>
      <c r="LNF72" s="1189"/>
      <c r="LNG72" s="900"/>
      <c r="LNH72" s="318"/>
      <c r="LNI72" s="900"/>
      <c r="LNJ72" s="900"/>
      <c r="LNK72" s="900"/>
      <c r="LNL72" s="900"/>
      <c r="LNM72" s="1171"/>
      <c r="LNN72" s="910"/>
      <c r="LNO72" s="1191"/>
      <c r="LNP72" s="1189"/>
      <c r="LNQ72" s="900"/>
      <c r="LNR72" s="318"/>
      <c r="LNS72" s="900"/>
      <c r="LNT72" s="900"/>
      <c r="LNU72" s="900"/>
      <c r="LNV72" s="900"/>
      <c r="LNW72" s="1171"/>
      <c r="LNX72" s="910"/>
      <c r="LNY72" s="1191"/>
      <c r="LNZ72" s="1189"/>
      <c r="LOA72" s="900"/>
      <c r="LOB72" s="318"/>
      <c r="LOC72" s="900"/>
      <c r="LOD72" s="900"/>
      <c r="LOE72" s="900"/>
      <c r="LOF72" s="900"/>
      <c r="LOG72" s="1171"/>
      <c r="LOH72" s="910"/>
      <c r="LOI72" s="1191"/>
      <c r="LOJ72" s="1189"/>
      <c r="LOK72" s="900"/>
      <c r="LOL72" s="318"/>
      <c r="LOM72" s="900"/>
      <c r="LON72" s="900"/>
      <c r="LOO72" s="900"/>
      <c r="LOP72" s="900"/>
      <c r="LOQ72" s="1171"/>
      <c r="LOR72" s="910"/>
      <c r="LOS72" s="1191"/>
      <c r="LOT72" s="1189"/>
      <c r="LOU72" s="900"/>
      <c r="LOV72" s="318"/>
      <c r="LOW72" s="900"/>
      <c r="LOX72" s="900"/>
      <c r="LOY72" s="900"/>
      <c r="LOZ72" s="900"/>
      <c r="LPA72" s="1171"/>
      <c r="LPB72" s="910"/>
      <c r="LPC72" s="1191"/>
      <c r="LPD72" s="1189"/>
      <c r="LPE72" s="900"/>
      <c r="LPF72" s="318"/>
      <c r="LPG72" s="900"/>
      <c r="LPH72" s="900"/>
      <c r="LPI72" s="900"/>
      <c r="LPJ72" s="900"/>
      <c r="LPK72" s="1171"/>
      <c r="LPL72" s="910"/>
      <c r="LPM72" s="1191"/>
      <c r="LPN72" s="1189"/>
      <c r="LPO72" s="900"/>
      <c r="LPP72" s="318"/>
      <c r="LPQ72" s="900"/>
      <c r="LPR72" s="900"/>
      <c r="LPS72" s="900"/>
      <c r="LPT72" s="900"/>
      <c r="LPU72" s="1171"/>
      <c r="LPV72" s="910"/>
      <c r="LPW72" s="1191"/>
      <c r="LPX72" s="1189"/>
      <c r="LPY72" s="900"/>
      <c r="LPZ72" s="318"/>
      <c r="LQA72" s="900"/>
      <c r="LQB72" s="900"/>
      <c r="LQC72" s="900"/>
      <c r="LQD72" s="900"/>
      <c r="LQE72" s="1171"/>
      <c r="LQF72" s="910"/>
      <c r="LQG72" s="1191"/>
      <c r="LQH72" s="1189"/>
      <c r="LQI72" s="900"/>
      <c r="LQJ72" s="318"/>
      <c r="LQK72" s="900"/>
      <c r="LQL72" s="900"/>
      <c r="LQM72" s="900"/>
      <c r="LQN72" s="900"/>
      <c r="LQO72" s="1171"/>
      <c r="LQP72" s="910"/>
      <c r="LQQ72" s="1191"/>
      <c r="LQR72" s="1189"/>
      <c r="LQS72" s="900"/>
      <c r="LQT72" s="318"/>
      <c r="LQU72" s="900"/>
      <c r="LQV72" s="900"/>
      <c r="LQW72" s="900"/>
      <c r="LQX72" s="900"/>
      <c r="LQY72" s="1171"/>
      <c r="LQZ72" s="910"/>
      <c r="LRA72" s="1191"/>
      <c r="LRB72" s="1189"/>
      <c r="LRC72" s="900"/>
      <c r="LRD72" s="318"/>
      <c r="LRE72" s="900"/>
      <c r="LRF72" s="900"/>
      <c r="LRG72" s="900"/>
      <c r="LRH72" s="900"/>
      <c r="LRI72" s="1171"/>
      <c r="LRJ72" s="910"/>
      <c r="LRK72" s="1191"/>
      <c r="LRL72" s="1189"/>
      <c r="LRM72" s="900"/>
      <c r="LRN72" s="318"/>
      <c r="LRO72" s="900"/>
      <c r="LRP72" s="900"/>
      <c r="LRQ72" s="900"/>
      <c r="LRR72" s="900"/>
      <c r="LRS72" s="1171"/>
      <c r="LRT72" s="910"/>
      <c r="LRU72" s="1191"/>
      <c r="LRV72" s="1189"/>
      <c r="LRW72" s="900"/>
      <c r="LRX72" s="318"/>
      <c r="LRY72" s="900"/>
      <c r="LRZ72" s="900"/>
      <c r="LSA72" s="900"/>
      <c r="LSB72" s="900"/>
      <c r="LSC72" s="1171"/>
      <c r="LSD72" s="910"/>
      <c r="LSE72" s="1191"/>
      <c r="LSF72" s="1189"/>
      <c r="LSG72" s="900"/>
      <c r="LSH72" s="318"/>
      <c r="LSI72" s="900"/>
      <c r="LSJ72" s="900"/>
      <c r="LSK72" s="900"/>
      <c r="LSL72" s="900"/>
      <c r="LSM72" s="1171"/>
      <c r="LSN72" s="910"/>
      <c r="LSO72" s="1191"/>
      <c r="LSP72" s="1189"/>
      <c r="LSQ72" s="900"/>
      <c r="LSR72" s="318"/>
      <c r="LSS72" s="900"/>
      <c r="LST72" s="900"/>
      <c r="LSU72" s="900"/>
      <c r="LSV72" s="900"/>
      <c r="LSW72" s="1171"/>
      <c r="LSX72" s="910"/>
      <c r="LSY72" s="1191"/>
      <c r="LSZ72" s="1189"/>
      <c r="LTA72" s="900"/>
      <c r="LTB72" s="318"/>
      <c r="LTC72" s="900"/>
      <c r="LTD72" s="900"/>
      <c r="LTE72" s="900"/>
      <c r="LTF72" s="900"/>
      <c r="LTG72" s="1171"/>
      <c r="LTH72" s="910"/>
      <c r="LTI72" s="1191"/>
      <c r="LTJ72" s="1189"/>
      <c r="LTK72" s="900"/>
      <c r="LTL72" s="318"/>
      <c r="LTM72" s="900"/>
      <c r="LTN72" s="900"/>
      <c r="LTO72" s="900"/>
      <c r="LTP72" s="900"/>
      <c r="LTQ72" s="1171"/>
      <c r="LTR72" s="910"/>
      <c r="LTS72" s="1191"/>
      <c r="LTT72" s="1189"/>
      <c r="LTU72" s="900"/>
      <c r="LTV72" s="318"/>
      <c r="LTW72" s="900"/>
      <c r="LTX72" s="900"/>
      <c r="LTY72" s="900"/>
      <c r="LTZ72" s="900"/>
      <c r="LUA72" s="1171"/>
      <c r="LUB72" s="910"/>
      <c r="LUC72" s="1191"/>
      <c r="LUD72" s="1189"/>
      <c r="LUE72" s="900"/>
      <c r="LUF72" s="318"/>
      <c r="LUG72" s="900"/>
      <c r="LUH72" s="900"/>
      <c r="LUI72" s="900"/>
      <c r="LUJ72" s="900"/>
      <c r="LUK72" s="1171"/>
      <c r="LUL72" s="910"/>
      <c r="LUM72" s="1191"/>
      <c r="LUN72" s="1189"/>
      <c r="LUO72" s="900"/>
      <c r="LUP72" s="318"/>
      <c r="LUQ72" s="900"/>
      <c r="LUR72" s="900"/>
      <c r="LUS72" s="900"/>
      <c r="LUT72" s="900"/>
      <c r="LUU72" s="1171"/>
      <c r="LUV72" s="910"/>
      <c r="LUW72" s="1191"/>
      <c r="LUX72" s="1189"/>
      <c r="LUY72" s="900"/>
      <c r="LUZ72" s="318"/>
      <c r="LVA72" s="900"/>
      <c r="LVB72" s="900"/>
      <c r="LVC72" s="900"/>
      <c r="LVD72" s="900"/>
      <c r="LVE72" s="1171"/>
      <c r="LVF72" s="910"/>
      <c r="LVG72" s="1191"/>
      <c r="LVH72" s="1189"/>
      <c r="LVI72" s="900"/>
      <c r="LVJ72" s="318"/>
      <c r="LVK72" s="900"/>
      <c r="LVL72" s="900"/>
      <c r="LVM72" s="900"/>
      <c r="LVN72" s="900"/>
      <c r="LVO72" s="1171"/>
      <c r="LVP72" s="910"/>
      <c r="LVQ72" s="1191"/>
      <c r="LVR72" s="1189"/>
      <c r="LVS72" s="900"/>
      <c r="LVT72" s="318"/>
      <c r="LVU72" s="900"/>
      <c r="LVV72" s="900"/>
      <c r="LVW72" s="900"/>
      <c r="LVX72" s="900"/>
      <c r="LVY72" s="1171"/>
      <c r="LVZ72" s="910"/>
      <c r="LWA72" s="1191"/>
      <c r="LWB72" s="1189"/>
      <c r="LWC72" s="900"/>
      <c r="LWD72" s="318"/>
      <c r="LWE72" s="900"/>
      <c r="LWF72" s="900"/>
      <c r="LWG72" s="900"/>
      <c r="LWH72" s="900"/>
      <c r="LWI72" s="1171"/>
      <c r="LWJ72" s="910"/>
      <c r="LWK72" s="1191"/>
      <c r="LWL72" s="1189"/>
      <c r="LWM72" s="900"/>
      <c r="LWN72" s="318"/>
      <c r="LWO72" s="900"/>
      <c r="LWP72" s="900"/>
      <c r="LWQ72" s="900"/>
      <c r="LWR72" s="900"/>
      <c r="LWS72" s="1171"/>
      <c r="LWT72" s="910"/>
      <c r="LWU72" s="1191"/>
      <c r="LWV72" s="1189"/>
      <c r="LWW72" s="900"/>
      <c r="LWX72" s="318"/>
      <c r="LWY72" s="900"/>
      <c r="LWZ72" s="900"/>
      <c r="LXA72" s="900"/>
      <c r="LXB72" s="900"/>
      <c r="LXC72" s="1171"/>
      <c r="LXD72" s="910"/>
      <c r="LXE72" s="1191"/>
      <c r="LXF72" s="1189"/>
      <c r="LXG72" s="900"/>
      <c r="LXH72" s="318"/>
      <c r="LXI72" s="900"/>
      <c r="LXJ72" s="900"/>
      <c r="LXK72" s="900"/>
      <c r="LXL72" s="900"/>
      <c r="LXM72" s="1171"/>
      <c r="LXN72" s="910"/>
      <c r="LXO72" s="1191"/>
      <c r="LXP72" s="1189"/>
      <c r="LXQ72" s="900"/>
      <c r="LXR72" s="318"/>
      <c r="LXS72" s="900"/>
      <c r="LXT72" s="900"/>
      <c r="LXU72" s="900"/>
      <c r="LXV72" s="900"/>
      <c r="LXW72" s="1171"/>
      <c r="LXX72" s="910"/>
      <c r="LXY72" s="1191"/>
      <c r="LXZ72" s="1189"/>
      <c r="LYA72" s="900"/>
      <c r="LYB72" s="318"/>
      <c r="LYC72" s="900"/>
      <c r="LYD72" s="900"/>
      <c r="LYE72" s="900"/>
      <c r="LYF72" s="900"/>
      <c r="LYG72" s="1171"/>
      <c r="LYH72" s="910"/>
      <c r="LYI72" s="1191"/>
      <c r="LYJ72" s="1189"/>
      <c r="LYK72" s="900"/>
      <c r="LYL72" s="318"/>
      <c r="LYM72" s="900"/>
      <c r="LYN72" s="900"/>
      <c r="LYO72" s="900"/>
      <c r="LYP72" s="900"/>
      <c r="LYQ72" s="1171"/>
      <c r="LYR72" s="910"/>
      <c r="LYS72" s="1191"/>
      <c r="LYT72" s="1189"/>
      <c r="LYU72" s="900"/>
      <c r="LYV72" s="318"/>
      <c r="LYW72" s="900"/>
      <c r="LYX72" s="900"/>
      <c r="LYY72" s="900"/>
      <c r="LYZ72" s="900"/>
      <c r="LZA72" s="1171"/>
      <c r="LZB72" s="910"/>
      <c r="LZC72" s="1191"/>
      <c r="LZD72" s="1189"/>
      <c r="LZE72" s="900"/>
      <c r="LZF72" s="318"/>
      <c r="LZG72" s="900"/>
      <c r="LZH72" s="900"/>
      <c r="LZI72" s="900"/>
      <c r="LZJ72" s="900"/>
      <c r="LZK72" s="1171"/>
      <c r="LZL72" s="910"/>
      <c r="LZM72" s="1191"/>
      <c r="LZN72" s="1189"/>
      <c r="LZO72" s="900"/>
      <c r="LZP72" s="318"/>
      <c r="LZQ72" s="900"/>
      <c r="LZR72" s="900"/>
      <c r="LZS72" s="900"/>
      <c r="LZT72" s="900"/>
      <c r="LZU72" s="1171"/>
      <c r="LZV72" s="910"/>
      <c r="LZW72" s="1191"/>
      <c r="LZX72" s="1189"/>
      <c r="LZY72" s="900"/>
      <c r="LZZ72" s="318"/>
      <c r="MAA72" s="900"/>
      <c r="MAB72" s="900"/>
      <c r="MAC72" s="900"/>
      <c r="MAD72" s="900"/>
      <c r="MAE72" s="1171"/>
      <c r="MAF72" s="910"/>
      <c r="MAG72" s="1191"/>
      <c r="MAH72" s="1189"/>
      <c r="MAI72" s="900"/>
      <c r="MAJ72" s="318"/>
      <c r="MAK72" s="900"/>
      <c r="MAL72" s="900"/>
      <c r="MAM72" s="900"/>
      <c r="MAN72" s="900"/>
      <c r="MAO72" s="1171"/>
      <c r="MAP72" s="910"/>
      <c r="MAQ72" s="1191"/>
      <c r="MAR72" s="1189"/>
      <c r="MAS72" s="900"/>
      <c r="MAT72" s="318"/>
      <c r="MAU72" s="900"/>
      <c r="MAV72" s="900"/>
      <c r="MAW72" s="900"/>
      <c r="MAX72" s="900"/>
      <c r="MAY72" s="1171"/>
      <c r="MAZ72" s="910"/>
      <c r="MBA72" s="1191"/>
      <c r="MBB72" s="1189"/>
      <c r="MBC72" s="900"/>
      <c r="MBD72" s="318"/>
      <c r="MBE72" s="900"/>
      <c r="MBF72" s="900"/>
      <c r="MBG72" s="900"/>
      <c r="MBH72" s="900"/>
      <c r="MBI72" s="1171"/>
      <c r="MBJ72" s="910"/>
      <c r="MBK72" s="1191"/>
      <c r="MBL72" s="1189"/>
      <c r="MBM72" s="900"/>
      <c r="MBN72" s="318"/>
      <c r="MBO72" s="900"/>
      <c r="MBP72" s="900"/>
      <c r="MBQ72" s="900"/>
      <c r="MBR72" s="900"/>
      <c r="MBS72" s="1171"/>
      <c r="MBT72" s="910"/>
      <c r="MBU72" s="1191"/>
      <c r="MBV72" s="1189"/>
      <c r="MBW72" s="900"/>
      <c r="MBX72" s="318"/>
      <c r="MBY72" s="900"/>
      <c r="MBZ72" s="900"/>
      <c r="MCA72" s="900"/>
      <c r="MCB72" s="900"/>
      <c r="MCC72" s="1171"/>
      <c r="MCD72" s="910"/>
      <c r="MCE72" s="1191"/>
      <c r="MCF72" s="1189"/>
      <c r="MCG72" s="900"/>
      <c r="MCH72" s="318"/>
      <c r="MCI72" s="900"/>
      <c r="MCJ72" s="900"/>
      <c r="MCK72" s="900"/>
      <c r="MCL72" s="900"/>
      <c r="MCM72" s="1171"/>
      <c r="MCN72" s="910"/>
      <c r="MCO72" s="1191"/>
      <c r="MCP72" s="1189"/>
      <c r="MCQ72" s="900"/>
      <c r="MCR72" s="318"/>
      <c r="MCS72" s="900"/>
      <c r="MCT72" s="900"/>
      <c r="MCU72" s="900"/>
      <c r="MCV72" s="900"/>
      <c r="MCW72" s="1171"/>
      <c r="MCX72" s="910"/>
      <c r="MCY72" s="1191"/>
      <c r="MCZ72" s="1189"/>
      <c r="MDA72" s="900"/>
      <c r="MDB72" s="318"/>
      <c r="MDC72" s="900"/>
      <c r="MDD72" s="900"/>
      <c r="MDE72" s="900"/>
      <c r="MDF72" s="900"/>
      <c r="MDG72" s="1171"/>
      <c r="MDH72" s="910"/>
      <c r="MDI72" s="1191"/>
      <c r="MDJ72" s="1189"/>
      <c r="MDK72" s="900"/>
      <c r="MDL72" s="318"/>
      <c r="MDM72" s="900"/>
      <c r="MDN72" s="900"/>
      <c r="MDO72" s="900"/>
      <c r="MDP72" s="900"/>
      <c r="MDQ72" s="1171"/>
      <c r="MDR72" s="910"/>
      <c r="MDS72" s="1191"/>
      <c r="MDT72" s="1189"/>
      <c r="MDU72" s="900"/>
      <c r="MDV72" s="318"/>
      <c r="MDW72" s="900"/>
      <c r="MDX72" s="900"/>
      <c r="MDY72" s="900"/>
      <c r="MDZ72" s="900"/>
      <c r="MEA72" s="1171"/>
      <c r="MEB72" s="910"/>
      <c r="MEC72" s="1191"/>
      <c r="MED72" s="1189"/>
      <c r="MEE72" s="900"/>
      <c r="MEF72" s="318"/>
      <c r="MEG72" s="900"/>
      <c r="MEH72" s="900"/>
      <c r="MEI72" s="900"/>
      <c r="MEJ72" s="900"/>
      <c r="MEK72" s="1171"/>
      <c r="MEL72" s="910"/>
      <c r="MEM72" s="1191"/>
      <c r="MEN72" s="1189"/>
      <c r="MEO72" s="900"/>
      <c r="MEP72" s="318"/>
      <c r="MEQ72" s="900"/>
      <c r="MER72" s="900"/>
      <c r="MES72" s="900"/>
      <c r="MET72" s="900"/>
      <c r="MEU72" s="1171"/>
      <c r="MEV72" s="910"/>
      <c r="MEW72" s="1191"/>
      <c r="MEX72" s="1189"/>
      <c r="MEY72" s="900"/>
      <c r="MEZ72" s="318"/>
      <c r="MFA72" s="900"/>
      <c r="MFB72" s="900"/>
      <c r="MFC72" s="900"/>
      <c r="MFD72" s="900"/>
      <c r="MFE72" s="1171"/>
      <c r="MFF72" s="910"/>
      <c r="MFG72" s="1191"/>
      <c r="MFH72" s="1189"/>
      <c r="MFI72" s="900"/>
      <c r="MFJ72" s="318"/>
      <c r="MFK72" s="900"/>
      <c r="MFL72" s="900"/>
      <c r="MFM72" s="900"/>
      <c r="MFN72" s="900"/>
      <c r="MFO72" s="1171"/>
      <c r="MFP72" s="910"/>
      <c r="MFQ72" s="1191"/>
      <c r="MFR72" s="1189"/>
      <c r="MFS72" s="900"/>
      <c r="MFT72" s="318"/>
      <c r="MFU72" s="900"/>
      <c r="MFV72" s="900"/>
      <c r="MFW72" s="900"/>
      <c r="MFX72" s="900"/>
      <c r="MFY72" s="1171"/>
      <c r="MFZ72" s="910"/>
      <c r="MGA72" s="1191"/>
      <c r="MGB72" s="1189"/>
      <c r="MGC72" s="900"/>
      <c r="MGD72" s="318"/>
      <c r="MGE72" s="900"/>
      <c r="MGF72" s="900"/>
      <c r="MGG72" s="900"/>
      <c r="MGH72" s="900"/>
      <c r="MGI72" s="1171"/>
      <c r="MGJ72" s="910"/>
      <c r="MGK72" s="1191"/>
      <c r="MGL72" s="1189"/>
      <c r="MGM72" s="900"/>
      <c r="MGN72" s="318"/>
      <c r="MGO72" s="900"/>
      <c r="MGP72" s="900"/>
      <c r="MGQ72" s="900"/>
      <c r="MGR72" s="900"/>
      <c r="MGS72" s="1171"/>
      <c r="MGT72" s="910"/>
      <c r="MGU72" s="1191"/>
      <c r="MGV72" s="1189"/>
      <c r="MGW72" s="900"/>
      <c r="MGX72" s="318"/>
      <c r="MGY72" s="900"/>
      <c r="MGZ72" s="900"/>
      <c r="MHA72" s="900"/>
      <c r="MHB72" s="900"/>
      <c r="MHC72" s="1171"/>
      <c r="MHD72" s="910"/>
      <c r="MHE72" s="1191"/>
      <c r="MHF72" s="1189"/>
      <c r="MHG72" s="900"/>
      <c r="MHH72" s="318"/>
      <c r="MHI72" s="900"/>
      <c r="MHJ72" s="900"/>
      <c r="MHK72" s="900"/>
      <c r="MHL72" s="900"/>
      <c r="MHM72" s="1171"/>
      <c r="MHN72" s="910"/>
      <c r="MHO72" s="1191"/>
      <c r="MHP72" s="1189"/>
      <c r="MHQ72" s="900"/>
      <c r="MHR72" s="318"/>
      <c r="MHS72" s="900"/>
      <c r="MHT72" s="900"/>
      <c r="MHU72" s="900"/>
      <c r="MHV72" s="900"/>
      <c r="MHW72" s="1171"/>
      <c r="MHX72" s="910"/>
      <c r="MHY72" s="1191"/>
      <c r="MHZ72" s="1189"/>
      <c r="MIA72" s="900"/>
      <c r="MIB72" s="318"/>
      <c r="MIC72" s="900"/>
      <c r="MID72" s="900"/>
      <c r="MIE72" s="900"/>
      <c r="MIF72" s="900"/>
      <c r="MIG72" s="1171"/>
      <c r="MIH72" s="910"/>
      <c r="MII72" s="1191"/>
      <c r="MIJ72" s="1189"/>
      <c r="MIK72" s="900"/>
      <c r="MIL72" s="318"/>
      <c r="MIM72" s="900"/>
      <c r="MIN72" s="900"/>
      <c r="MIO72" s="900"/>
      <c r="MIP72" s="900"/>
      <c r="MIQ72" s="1171"/>
      <c r="MIR72" s="910"/>
      <c r="MIS72" s="1191"/>
      <c r="MIT72" s="1189"/>
      <c r="MIU72" s="900"/>
      <c r="MIV72" s="318"/>
      <c r="MIW72" s="900"/>
      <c r="MIX72" s="900"/>
      <c r="MIY72" s="900"/>
      <c r="MIZ72" s="900"/>
      <c r="MJA72" s="1171"/>
      <c r="MJB72" s="910"/>
      <c r="MJC72" s="1191"/>
      <c r="MJD72" s="1189"/>
      <c r="MJE72" s="900"/>
      <c r="MJF72" s="318"/>
      <c r="MJG72" s="900"/>
      <c r="MJH72" s="900"/>
      <c r="MJI72" s="900"/>
      <c r="MJJ72" s="900"/>
      <c r="MJK72" s="1171"/>
      <c r="MJL72" s="910"/>
      <c r="MJM72" s="1191"/>
      <c r="MJN72" s="1189"/>
      <c r="MJO72" s="900"/>
      <c r="MJP72" s="318"/>
      <c r="MJQ72" s="900"/>
      <c r="MJR72" s="900"/>
      <c r="MJS72" s="900"/>
      <c r="MJT72" s="900"/>
      <c r="MJU72" s="1171"/>
      <c r="MJV72" s="910"/>
      <c r="MJW72" s="1191"/>
      <c r="MJX72" s="1189"/>
      <c r="MJY72" s="900"/>
      <c r="MJZ72" s="318"/>
      <c r="MKA72" s="900"/>
      <c r="MKB72" s="900"/>
      <c r="MKC72" s="900"/>
      <c r="MKD72" s="900"/>
      <c r="MKE72" s="1171"/>
      <c r="MKF72" s="910"/>
      <c r="MKG72" s="1191"/>
      <c r="MKH72" s="1189"/>
      <c r="MKI72" s="900"/>
      <c r="MKJ72" s="318"/>
      <c r="MKK72" s="900"/>
      <c r="MKL72" s="900"/>
      <c r="MKM72" s="900"/>
      <c r="MKN72" s="900"/>
      <c r="MKO72" s="1171"/>
      <c r="MKP72" s="910"/>
      <c r="MKQ72" s="1191"/>
      <c r="MKR72" s="1189"/>
      <c r="MKS72" s="900"/>
      <c r="MKT72" s="318"/>
      <c r="MKU72" s="900"/>
      <c r="MKV72" s="900"/>
      <c r="MKW72" s="900"/>
      <c r="MKX72" s="900"/>
      <c r="MKY72" s="1171"/>
      <c r="MKZ72" s="910"/>
      <c r="MLA72" s="1191"/>
      <c r="MLB72" s="1189"/>
      <c r="MLC72" s="900"/>
      <c r="MLD72" s="318"/>
      <c r="MLE72" s="900"/>
      <c r="MLF72" s="900"/>
      <c r="MLG72" s="900"/>
      <c r="MLH72" s="900"/>
      <c r="MLI72" s="1171"/>
      <c r="MLJ72" s="910"/>
      <c r="MLK72" s="1191"/>
      <c r="MLL72" s="1189"/>
      <c r="MLM72" s="900"/>
      <c r="MLN72" s="318"/>
      <c r="MLO72" s="900"/>
      <c r="MLP72" s="900"/>
      <c r="MLQ72" s="900"/>
      <c r="MLR72" s="900"/>
      <c r="MLS72" s="1171"/>
      <c r="MLT72" s="910"/>
      <c r="MLU72" s="1191"/>
      <c r="MLV72" s="1189"/>
      <c r="MLW72" s="900"/>
      <c r="MLX72" s="318"/>
      <c r="MLY72" s="900"/>
      <c r="MLZ72" s="900"/>
      <c r="MMA72" s="900"/>
      <c r="MMB72" s="900"/>
      <c r="MMC72" s="1171"/>
      <c r="MMD72" s="910"/>
      <c r="MME72" s="1191"/>
      <c r="MMF72" s="1189"/>
      <c r="MMG72" s="900"/>
      <c r="MMH72" s="318"/>
      <c r="MMI72" s="900"/>
      <c r="MMJ72" s="900"/>
      <c r="MMK72" s="900"/>
      <c r="MML72" s="900"/>
      <c r="MMM72" s="1171"/>
      <c r="MMN72" s="910"/>
      <c r="MMO72" s="1191"/>
      <c r="MMP72" s="1189"/>
      <c r="MMQ72" s="900"/>
      <c r="MMR72" s="318"/>
      <c r="MMS72" s="900"/>
      <c r="MMT72" s="900"/>
      <c r="MMU72" s="900"/>
      <c r="MMV72" s="900"/>
      <c r="MMW72" s="1171"/>
      <c r="MMX72" s="910"/>
      <c r="MMY72" s="1191"/>
      <c r="MMZ72" s="1189"/>
      <c r="MNA72" s="900"/>
      <c r="MNB72" s="318"/>
      <c r="MNC72" s="900"/>
      <c r="MND72" s="900"/>
      <c r="MNE72" s="900"/>
      <c r="MNF72" s="900"/>
      <c r="MNG72" s="1171"/>
      <c r="MNH72" s="910"/>
      <c r="MNI72" s="1191"/>
      <c r="MNJ72" s="1189"/>
      <c r="MNK72" s="900"/>
      <c r="MNL72" s="318"/>
      <c r="MNM72" s="900"/>
      <c r="MNN72" s="900"/>
      <c r="MNO72" s="900"/>
      <c r="MNP72" s="900"/>
      <c r="MNQ72" s="1171"/>
      <c r="MNR72" s="910"/>
      <c r="MNS72" s="1191"/>
      <c r="MNT72" s="1189"/>
      <c r="MNU72" s="900"/>
      <c r="MNV72" s="318"/>
      <c r="MNW72" s="900"/>
      <c r="MNX72" s="900"/>
      <c r="MNY72" s="900"/>
      <c r="MNZ72" s="900"/>
      <c r="MOA72" s="1171"/>
      <c r="MOB72" s="910"/>
      <c r="MOC72" s="1191"/>
      <c r="MOD72" s="1189"/>
      <c r="MOE72" s="900"/>
      <c r="MOF72" s="318"/>
      <c r="MOG72" s="900"/>
      <c r="MOH72" s="900"/>
      <c r="MOI72" s="900"/>
      <c r="MOJ72" s="900"/>
      <c r="MOK72" s="1171"/>
      <c r="MOL72" s="910"/>
      <c r="MOM72" s="1191"/>
      <c r="MON72" s="1189"/>
      <c r="MOO72" s="900"/>
      <c r="MOP72" s="318"/>
      <c r="MOQ72" s="900"/>
      <c r="MOR72" s="900"/>
      <c r="MOS72" s="900"/>
      <c r="MOT72" s="900"/>
      <c r="MOU72" s="1171"/>
      <c r="MOV72" s="910"/>
      <c r="MOW72" s="1191"/>
      <c r="MOX72" s="1189"/>
      <c r="MOY72" s="900"/>
      <c r="MOZ72" s="318"/>
      <c r="MPA72" s="900"/>
      <c r="MPB72" s="900"/>
      <c r="MPC72" s="900"/>
      <c r="MPD72" s="900"/>
      <c r="MPE72" s="1171"/>
      <c r="MPF72" s="910"/>
      <c r="MPG72" s="1191"/>
      <c r="MPH72" s="1189"/>
      <c r="MPI72" s="900"/>
      <c r="MPJ72" s="318"/>
      <c r="MPK72" s="900"/>
      <c r="MPL72" s="900"/>
      <c r="MPM72" s="900"/>
      <c r="MPN72" s="900"/>
      <c r="MPO72" s="1171"/>
      <c r="MPP72" s="910"/>
      <c r="MPQ72" s="1191"/>
      <c r="MPR72" s="1189"/>
      <c r="MPS72" s="900"/>
      <c r="MPT72" s="318"/>
      <c r="MPU72" s="900"/>
      <c r="MPV72" s="900"/>
      <c r="MPW72" s="900"/>
      <c r="MPX72" s="900"/>
      <c r="MPY72" s="1171"/>
      <c r="MPZ72" s="910"/>
      <c r="MQA72" s="1191"/>
      <c r="MQB72" s="1189"/>
      <c r="MQC72" s="900"/>
      <c r="MQD72" s="318"/>
      <c r="MQE72" s="900"/>
      <c r="MQF72" s="900"/>
      <c r="MQG72" s="900"/>
      <c r="MQH72" s="900"/>
      <c r="MQI72" s="1171"/>
      <c r="MQJ72" s="910"/>
      <c r="MQK72" s="1191"/>
      <c r="MQL72" s="1189"/>
      <c r="MQM72" s="900"/>
      <c r="MQN72" s="318"/>
      <c r="MQO72" s="900"/>
      <c r="MQP72" s="900"/>
      <c r="MQQ72" s="900"/>
      <c r="MQR72" s="900"/>
      <c r="MQS72" s="1171"/>
      <c r="MQT72" s="910"/>
      <c r="MQU72" s="1191"/>
      <c r="MQV72" s="1189"/>
      <c r="MQW72" s="900"/>
      <c r="MQX72" s="318"/>
      <c r="MQY72" s="900"/>
      <c r="MQZ72" s="900"/>
      <c r="MRA72" s="900"/>
      <c r="MRB72" s="900"/>
      <c r="MRC72" s="1171"/>
      <c r="MRD72" s="910"/>
      <c r="MRE72" s="1191"/>
      <c r="MRF72" s="1189"/>
      <c r="MRG72" s="900"/>
      <c r="MRH72" s="318"/>
      <c r="MRI72" s="900"/>
      <c r="MRJ72" s="900"/>
      <c r="MRK72" s="900"/>
      <c r="MRL72" s="900"/>
      <c r="MRM72" s="1171"/>
      <c r="MRN72" s="910"/>
      <c r="MRO72" s="1191"/>
      <c r="MRP72" s="1189"/>
      <c r="MRQ72" s="900"/>
      <c r="MRR72" s="318"/>
      <c r="MRS72" s="900"/>
      <c r="MRT72" s="900"/>
      <c r="MRU72" s="900"/>
      <c r="MRV72" s="900"/>
      <c r="MRW72" s="1171"/>
      <c r="MRX72" s="910"/>
      <c r="MRY72" s="1191"/>
      <c r="MRZ72" s="1189"/>
      <c r="MSA72" s="900"/>
      <c r="MSB72" s="318"/>
      <c r="MSC72" s="900"/>
      <c r="MSD72" s="900"/>
      <c r="MSE72" s="900"/>
      <c r="MSF72" s="900"/>
      <c r="MSG72" s="1171"/>
      <c r="MSH72" s="910"/>
      <c r="MSI72" s="1191"/>
      <c r="MSJ72" s="1189"/>
      <c r="MSK72" s="900"/>
      <c r="MSL72" s="318"/>
      <c r="MSM72" s="900"/>
      <c r="MSN72" s="900"/>
      <c r="MSO72" s="900"/>
      <c r="MSP72" s="900"/>
      <c r="MSQ72" s="1171"/>
      <c r="MSR72" s="910"/>
      <c r="MSS72" s="1191"/>
      <c r="MST72" s="1189"/>
      <c r="MSU72" s="900"/>
      <c r="MSV72" s="318"/>
      <c r="MSW72" s="900"/>
      <c r="MSX72" s="900"/>
      <c r="MSY72" s="900"/>
      <c r="MSZ72" s="900"/>
      <c r="MTA72" s="1171"/>
      <c r="MTB72" s="910"/>
      <c r="MTC72" s="1191"/>
      <c r="MTD72" s="1189"/>
      <c r="MTE72" s="900"/>
      <c r="MTF72" s="318"/>
      <c r="MTG72" s="900"/>
      <c r="MTH72" s="900"/>
      <c r="MTI72" s="900"/>
      <c r="MTJ72" s="900"/>
      <c r="MTK72" s="1171"/>
      <c r="MTL72" s="910"/>
      <c r="MTM72" s="1191"/>
      <c r="MTN72" s="1189"/>
      <c r="MTO72" s="900"/>
      <c r="MTP72" s="318"/>
      <c r="MTQ72" s="900"/>
      <c r="MTR72" s="900"/>
      <c r="MTS72" s="900"/>
      <c r="MTT72" s="900"/>
      <c r="MTU72" s="1171"/>
      <c r="MTV72" s="910"/>
      <c r="MTW72" s="1191"/>
      <c r="MTX72" s="1189"/>
      <c r="MTY72" s="900"/>
      <c r="MTZ72" s="318"/>
      <c r="MUA72" s="900"/>
      <c r="MUB72" s="900"/>
      <c r="MUC72" s="900"/>
      <c r="MUD72" s="900"/>
      <c r="MUE72" s="1171"/>
      <c r="MUF72" s="910"/>
      <c r="MUG72" s="1191"/>
      <c r="MUH72" s="1189"/>
      <c r="MUI72" s="900"/>
      <c r="MUJ72" s="318"/>
      <c r="MUK72" s="900"/>
      <c r="MUL72" s="900"/>
      <c r="MUM72" s="900"/>
      <c r="MUN72" s="900"/>
      <c r="MUO72" s="1171"/>
      <c r="MUP72" s="910"/>
      <c r="MUQ72" s="1191"/>
      <c r="MUR72" s="1189"/>
      <c r="MUS72" s="900"/>
      <c r="MUT72" s="318"/>
      <c r="MUU72" s="900"/>
      <c r="MUV72" s="900"/>
      <c r="MUW72" s="900"/>
      <c r="MUX72" s="900"/>
      <c r="MUY72" s="1171"/>
      <c r="MUZ72" s="910"/>
      <c r="MVA72" s="1191"/>
      <c r="MVB72" s="1189"/>
      <c r="MVC72" s="900"/>
      <c r="MVD72" s="318"/>
      <c r="MVE72" s="900"/>
      <c r="MVF72" s="900"/>
      <c r="MVG72" s="900"/>
      <c r="MVH72" s="900"/>
      <c r="MVI72" s="1171"/>
      <c r="MVJ72" s="910"/>
      <c r="MVK72" s="1191"/>
      <c r="MVL72" s="1189"/>
      <c r="MVM72" s="900"/>
      <c r="MVN72" s="318"/>
      <c r="MVO72" s="900"/>
      <c r="MVP72" s="900"/>
      <c r="MVQ72" s="900"/>
      <c r="MVR72" s="900"/>
      <c r="MVS72" s="1171"/>
      <c r="MVT72" s="910"/>
      <c r="MVU72" s="1191"/>
      <c r="MVV72" s="1189"/>
      <c r="MVW72" s="900"/>
      <c r="MVX72" s="318"/>
      <c r="MVY72" s="900"/>
      <c r="MVZ72" s="900"/>
      <c r="MWA72" s="900"/>
      <c r="MWB72" s="900"/>
      <c r="MWC72" s="1171"/>
      <c r="MWD72" s="910"/>
      <c r="MWE72" s="1191"/>
      <c r="MWF72" s="1189"/>
      <c r="MWG72" s="900"/>
      <c r="MWH72" s="318"/>
      <c r="MWI72" s="900"/>
      <c r="MWJ72" s="900"/>
      <c r="MWK72" s="900"/>
      <c r="MWL72" s="900"/>
      <c r="MWM72" s="1171"/>
      <c r="MWN72" s="910"/>
      <c r="MWO72" s="1191"/>
      <c r="MWP72" s="1189"/>
      <c r="MWQ72" s="900"/>
      <c r="MWR72" s="318"/>
      <c r="MWS72" s="900"/>
      <c r="MWT72" s="900"/>
      <c r="MWU72" s="900"/>
      <c r="MWV72" s="900"/>
      <c r="MWW72" s="1171"/>
      <c r="MWX72" s="910"/>
      <c r="MWY72" s="1191"/>
      <c r="MWZ72" s="1189"/>
      <c r="MXA72" s="900"/>
      <c r="MXB72" s="318"/>
      <c r="MXC72" s="900"/>
      <c r="MXD72" s="900"/>
      <c r="MXE72" s="900"/>
      <c r="MXF72" s="900"/>
      <c r="MXG72" s="1171"/>
      <c r="MXH72" s="910"/>
      <c r="MXI72" s="1191"/>
      <c r="MXJ72" s="1189"/>
      <c r="MXK72" s="900"/>
      <c r="MXL72" s="318"/>
      <c r="MXM72" s="900"/>
      <c r="MXN72" s="900"/>
      <c r="MXO72" s="900"/>
      <c r="MXP72" s="900"/>
      <c r="MXQ72" s="1171"/>
      <c r="MXR72" s="910"/>
      <c r="MXS72" s="1191"/>
      <c r="MXT72" s="1189"/>
      <c r="MXU72" s="900"/>
      <c r="MXV72" s="318"/>
      <c r="MXW72" s="900"/>
      <c r="MXX72" s="900"/>
      <c r="MXY72" s="900"/>
      <c r="MXZ72" s="900"/>
      <c r="MYA72" s="1171"/>
      <c r="MYB72" s="910"/>
      <c r="MYC72" s="1191"/>
      <c r="MYD72" s="1189"/>
      <c r="MYE72" s="900"/>
      <c r="MYF72" s="318"/>
      <c r="MYG72" s="900"/>
      <c r="MYH72" s="900"/>
      <c r="MYI72" s="900"/>
      <c r="MYJ72" s="900"/>
      <c r="MYK72" s="1171"/>
      <c r="MYL72" s="910"/>
      <c r="MYM72" s="1191"/>
      <c r="MYN72" s="1189"/>
      <c r="MYO72" s="900"/>
      <c r="MYP72" s="318"/>
      <c r="MYQ72" s="900"/>
      <c r="MYR72" s="900"/>
      <c r="MYS72" s="900"/>
      <c r="MYT72" s="900"/>
      <c r="MYU72" s="1171"/>
      <c r="MYV72" s="910"/>
      <c r="MYW72" s="1191"/>
      <c r="MYX72" s="1189"/>
      <c r="MYY72" s="900"/>
      <c r="MYZ72" s="318"/>
      <c r="MZA72" s="900"/>
      <c r="MZB72" s="900"/>
      <c r="MZC72" s="900"/>
      <c r="MZD72" s="900"/>
      <c r="MZE72" s="1171"/>
      <c r="MZF72" s="910"/>
      <c r="MZG72" s="1191"/>
      <c r="MZH72" s="1189"/>
      <c r="MZI72" s="900"/>
      <c r="MZJ72" s="318"/>
      <c r="MZK72" s="900"/>
      <c r="MZL72" s="900"/>
      <c r="MZM72" s="900"/>
      <c r="MZN72" s="900"/>
      <c r="MZO72" s="1171"/>
      <c r="MZP72" s="910"/>
      <c r="MZQ72" s="1191"/>
      <c r="MZR72" s="1189"/>
      <c r="MZS72" s="900"/>
      <c r="MZT72" s="318"/>
      <c r="MZU72" s="900"/>
      <c r="MZV72" s="900"/>
      <c r="MZW72" s="900"/>
      <c r="MZX72" s="900"/>
      <c r="MZY72" s="1171"/>
      <c r="MZZ72" s="910"/>
      <c r="NAA72" s="1191"/>
      <c r="NAB72" s="1189"/>
      <c r="NAC72" s="900"/>
      <c r="NAD72" s="318"/>
      <c r="NAE72" s="900"/>
      <c r="NAF72" s="900"/>
      <c r="NAG72" s="900"/>
      <c r="NAH72" s="900"/>
      <c r="NAI72" s="1171"/>
      <c r="NAJ72" s="910"/>
      <c r="NAK72" s="1191"/>
      <c r="NAL72" s="1189"/>
      <c r="NAM72" s="900"/>
      <c r="NAN72" s="318"/>
      <c r="NAO72" s="900"/>
      <c r="NAP72" s="900"/>
      <c r="NAQ72" s="900"/>
      <c r="NAR72" s="900"/>
      <c r="NAS72" s="1171"/>
      <c r="NAT72" s="910"/>
      <c r="NAU72" s="1191"/>
      <c r="NAV72" s="1189"/>
      <c r="NAW72" s="900"/>
      <c r="NAX72" s="318"/>
      <c r="NAY72" s="900"/>
      <c r="NAZ72" s="900"/>
      <c r="NBA72" s="900"/>
      <c r="NBB72" s="900"/>
      <c r="NBC72" s="1171"/>
      <c r="NBD72" s="910"/>
      <c r="NBE72" s="1191"/>
      <c r="NBF72" s="1189"/>
      <c r="NBG72" s="900"/>
      <c r="NBH72" s="318"/>
      <c r="NBI72" s="900"/>
      <c r="NBJ72" s="900"/>
      <c r="NBK72" s="900"/>
      <c r="NBL72" s="900"/>
      <c r="NBM72" s="1171"/>
      <c r="NBN72" s="910"/>
      <c r="NBO72" s="1191"/>
      <c r="NBP72" s="1189"/>
      <c r="NBQ72" s="900"/>
      <c r="NBR72" s="318"/>
      <c r="NBS72" s="900"/>
      <c r="NBT72" s="900"/>
      <c r="NBU72" s="900"/>
      <c r="NBV72" s="900"/>
      <c r="NBW72" s="1171"/>
      <c r="NBX72" s="910"/>
      <c r="NBY72" s="1191"/>
      <c r="NBZ72" s="1189"/>
      <c r="NCA72" s="900"/>
      <c r="NCB72" s="318"/>
      <c r="NCC72" s="900"/>
      <c r="NCD72" s="900"/>
      <c r="NCE72" s="900"/>
      <c r="NCF72" s="900"/>
      <c r="NCG72" s="1171"/>
      <c r="NCH72" s="910"/>
      <c r="NCI72" s="1191"/>
      <c r="NCJ72" s="1189"/>
      <c r="NCK72" s="900"/>
      <c r="NCL72" s="318"/>
      <c r="NCM72" s="900"/>
      <c r="NCN72" s="900"/>
      <c r="NCO72" s="900"/>
      <c r="NCP72" s="900"/>
      <c r="NCQ72" s="1171"/>
      <c r="NCR72" s="910"/>
      <c r="NCS72" s="1191"/>
      <c r="NCT72" s="1189"/>
      <c r="NCU72" s="900"/>
      <c r="NCV72" s="318"/>
      <c r="NCW72" s="900"/>
      <c r="NCX72" s="900"/>
      <c r="NCY72" s="900"/>
      <c r="NCZ72" s="900"/>
      <c r="NDA72" s="1171"/>
      <c r="NDB72" s="910"/>
      <c r="NDC72" s="1191"/>
      <c r="NDD72" s="1189"/>
      <c r="NDE72" s="900"/>
      <c r="NDF72" s="318"/>
      <c r="NDG72" s="900"/>
      <c r="NDH72" s="900"/>
      <c r="NDI72" s="900"/>
      <c r="NDJ72" s="900"/>
      <c r="NDK72" s="1171"/>
      <c r="NDL72" s="910"/>
      <c r="NDM72" s="1191"/>
      <c r="NDN72" s="1189"/>
      <c r="NDO72" s="900"/>
      <c r="NDP72" s="318"/>
      <c r="NDQ72" s="900"/>
      <c r="NDR72" s="900"/>
      <c r="NDS72" s="900"/>
      <c r="NDT72" s="900"/>
      <c r="NDU72" s="1171"/>
      <c r="NDV72" s="910"/>
      <c r="NDW72" s="1191"/>
      <c r="NDX72" s="1189"/>
      <c r="NDY72" s="900"/>
      <c r="NDZ72" s="318"/>
      <c r="NEA72" s="900"/>
      <c r="NEB72" s="900"/>
      <c r="NEC72" s="900"/>
      <c r="NED72" s="900"/>
      <c r="NEE72" s="1171"/>
      <c r="NEF72" s="910"/>
      <c r="NEG72" s="1191"/>
      <c r="NEH72" s="1189"/>
      <c r="NEI72" s="900"/>
      <c r="NEJ72" s="318"/>
      <c r="NEK72" s="900"/>
      <c r="NEL72" s="900"/>
      <c r="NEM72" s="900"/>
      <c r="NEN72" s="900"/>
      <c r="NEO72" s="1171"/>
      <c r="NEP72" s="910"/>
      <c r="NEQ72" s="1191"/>
      <c r="NER72" s="1189"/>
      <c r="NES72" s="900"/>
      <c r="NET72" s="318"/>
      <c r="NEU72" s="900"/>
      <c r="NEV72" s="900"/>
      <c r="NEW72" s="900"/>
      <c r="NEX72" s="900"/>
      <c r="NEY72" s="1171"/>
      <c r="NEZ72" s="910"/>
      <c r="NFA72" s="1191"/>
      <c r="NFB72" s="1189"/>
      <c r="NFC72" s="900"/>
      <c r="NFD72" s="318"/>
      <c r="NFE72" s="900"/>
      <c r="NFF72" s="900"/>
      <c r="NFG72" s="900"/>
      <c r="NFH72" s="900"/>
      <c r="NFI72" s="1171"/>
      <c r="NFJ72" s="910"/>
      <c r="NFK72" s="1191"/>
      <c r="NFL72" s="1189"/>
      <c r="NFM72" s="900"/>
      <c r="NFN72" s="318"/>
      <c r="NFO72" s="900"/>
      <c r="NFP72" s="900"/>
      <c r="NFQ72" s="900"/>
      <c r="NFR72" s="900"/>
      <c r="NFS72" s="1171"/>
      <c r="NFT72" s="910"/>
      <c r="NFU72" s="1191"/>
      <c r="NFV72" s="1189"/>
      <c r="NFW72" s="900"/>
      <c r="NFX72" s="318"/>
      <c r="NFY72" s="900"/>
      <c r="NFZ72" s="900"/>
      <c r="NGA72" s="900"/>
      <c r="NGB72" s="900"/>
      <c r="NGC72" s="1171"/>
      <c r="NGD72" s="910"/>
      <c r="NGE72" s="1191"/>
      <c r="NGF72" s="1189"/>
      <c r="NGG72" s="900"/>
      <c r="NGH72" s="318"/>
      <c r="NGI72" s="900"/>
      <c r="NGJ72" s="900"/>
      <c r="NGK72" s="900"/>
      <c r="NGL72" s="900"/>
      <c r="NGM72" s="1171"/>
      <c r="NGN72" s="910"/>
      <c r="NGO72" s="1191"/>
      <c r="NGP72" s="1189"/>
      <c r="NGQ72" s="900"/>
      <c r="NGR72" s="318"/>
      <c r="NGS72" s="900"/>
      <c r="NGT72" s="900"/>
      <c r="NGU72" s="900"/>
      <c r="NGV72" s="900"/>
      <c r="NGW72" s="1171"/>
      <c r="NGX72" s="910"/>
      <c r="NGY72" s="1191"/>
      <c r="NGZ72" s="1189"/>
      <c r="NHA72" s="900"/>
      <c r="NHB72" s="318"/>
      <c r="NHC72" s="900"/>
      <c r="NHD72" s="900"/>
      <c r="NHE72" s="900"/>
      <c r="NHF72" s="900"/>
      <c r="NHG72" s="1171"/>
      <c r="NHH72" s="910"/>
      <c r="NHI72" s="1191"/>
      <c r="NHJ72" s="1189"/>
      <c r="NHK72" s="900"/>
      <c r="NHL72" s="318"/>
      <c r="NHM72" s="900"/>
      <c r="NHN72" s="900"/>
      <c r="NHO72" s="900"/>
      <c r="NHP72" s="900"/>
      <c r="NHQ72" s="1171"/>
      <c r="NHR72" s="910"/>
      <c r="NHS72" s="1191"/>
      <c r="NHT72" s="1189"/>
      <c r="NHU72" s="900"/>
      <c r="NHV72" s="318"/>
      <c r="NHW72" s="900"/>
      <c r="NHX72" s="900"/>
      <c r="NHY72" s="900"/>
      <c r="NHZ72" s="900"/>
      <c r="NIA72" s="1171"/>
      <c r="NIB72" s="910"/>
      <c r="NIC72" s="1191"/>
      <c r="NID72" s="1189"/>
      <c r="NIE72" s="900"/>
      <c r="NIF72" s="318"/>
      <c r="NIG72" s="900"/>
      <c r="NIH72" s="900"/>
      <c r="NII72" s="900"/>
      <c r="NIJ72" s="900"/>
      <c r="NIK72" s="1171"/>
      <c r="NIL72" s="910"/>
      <c r="NIM72" s="1191"/>
      <c r="NIN72" s="1189"/>
      <c r="NIO72" s="900"/>
      <c r="NIP72" s="318"/>
      <c r="NIQ72" s="900"/>
      <c r="NIR72" s="900"/>
      <c r="NIS72" s="900"/>
      <c r="NIT72" s="900"/>
      <c r="NIU72" s="1171"/>
      <c r="NIV72" s="910"/>
      <c r="NIW72" s="1191"/>
      <c r="NIX72" s="1189"/>
      <c r="NIY72" s="900"/>
      <c r="NIZ72" s="318"/>
      <c r="NJA72" s="900"/>
      <c r="NJB72" s="900"/>
      <c r="NJC72" s="900"/>
      <c r="NJD72" s="900"/>
      <c r="NJE72" s="1171"/>
      <c r="NJF72" s="910"/>
      <c r="NJG72" s="1191"/>
      <c r="NJH72" s="1189"/>
      <c r="NJI72" s="900"/>
      <c r="NJJ72" s="318"/>
      <c r="NJK72" s="900"/>
      <c r="NJL72" s="900"/>
      <c r="NJM72" s="900"/>
      <c r="NJN72" s="900"/>
      <c r="NJO72" s="1171"/>
      <c r="NJP72" s="910"/>
      <c r="NJQ72" s="1191"/>
      <c r="NJR72" s="1189"/>
      <c r="NJS72" s="900"/>
      <c r="NJT72" s="318"/>
      <c r="NJU72" s="900"/>
      <c r="NJV72" s="900"/>
      <c r="NJW72" s="900"/>
      <c r="NJX72" s="900"/>
      <c r="NJY72" s="1171"/>
      <c r="NJZ72" s="910"/>
      <c r="NKA72" s="1191"/>
      <c r="NKB72" s="1189"/>
      <c r="NKC72" s="900"/>
      <c r="NKD72" s="318"/>
      <c r="NKE72" s="900"/>
      <c r="NKF72" s="900"/>
      <c r="NKG72" s="900"/>
      <c r="NKH72" s="900"/>
      <c r="NKI72" s="1171"/>
      <c r="NKJ72" s="910"/>
      <c r="NKK72" s="1191"/>
      <c r="NKL72" s="1189"/>
      <c r="NKM72" s="900"/>
      <c r="NKN72" s="318"/>
      <c r="NKO72" s="900"/>
      <c r="NKP72" s="900"/>
      <c r="NKQ72" s="900"/>
      <c r="NKR72" s="900"/>
      <c r="NKS72" s="1171"/>
      <c r="NKT72" s="910"/>
      <c r="NKU72" s="1191"/>
      <c r="NKV72" s="1189"/>
      <c r="NKW72" s="900"/>
      <c r="NKX72" s="318"/>
      <c r="NKY72" s="900"/>
      <c r="NKZ72" s="900"/>
      <c r="NLA72" s="900"/>
      <c r="NLB72" s="900"/>
      <c r="NLC72" s="1171"/>
      <c r="NLD72" s="910"/>
      <c r="NLE72" s="1191"/>
      <c r="NLF72" s="1189"/>
      <c r="NLG72" s="900"/>
      <c r="NLH72" s="318"/>
      <c r="NLI72" s="900"/>
      <c r="NLJ72" s="900"/>
      <c r="NLK72" s="900"/>
      <c r="NLL72" s="900"/>
      <c r="NLM72" s="1171"/>
      <c r="NLN72" s="910"/>
      <c r="NLO72" s="1191"/>
      <c r="NLP72" s="1189"/>
      <c r="NLQ72" s="900"/>
      <c r="NLR72" s="318"/>
      <c r="NLS72" s="900"/>
      <c r="NLT72" s="900"/>
      <c r="NLU72" s="900"/>
      <c r="NLV72" s="900"/>
      <c r="NLW72" s="1171"/>
      <c r="NLX72" s="910"/>
      <c r="NLY72" s="1191"/>
      <c r="NLZ72" s="1189"/>
      <c r="NMA72" s="900"/>
      <c r="NMB72" s="318"/>
      <c r="NMC72" s="900"/>
      <c r="NMD72" s="900"/>
      <c r="NME72" s="900"/>
      <c r="NMF72" s="900"/>
      <c r="NMG72" s="1171"/>
      <c r="NMH72" s="910"/>
      <c r="NMI72" s="1191"/>
      <c r="NMJ72" s="1189"/>
      <c r="NMK72" s="900"/>
      <c r="NML72" s="318"/>
      <c r="NMM72" s="900"/>
      <c r="NMN72" s="900"/>
      <c r="NMO72" s="900"/>
      <c r="NMP72" s="900"/>
      <c r="NMQ72" s="1171"/>
      <c r="NMR72" s="910"/>
      <c r="NMS72" s="1191"/>
      <c r="NMT72" s="1189"/>
      <c r="NMU72" s="900"/>
      <c r="NMV72" s="318"/>
      <c r="NMW72" s="900"/>
      <c r="NMX72" s="900"/>
      <c r="NMY72" s="900"/>
      <c r="NMZ72" s="900"/>
      <c r="NNA72" s="1171"/>
      <c r="NNB72" s="910"/>
      <c r="NNC72" s="1191"/>
      <c r="NND72" s="1189"/>
      <c r="NNE72" s="900"/>
      <c r="NNF72" s="318"/>
      <c r="NNG72" s="900"/>
      <c r="NNH72" s="900"/>
      <c r="NNI72" s="900"/>
      <c r="NNJ72" s="900"/>
      <c r="NNK72" s="1171"/>
      <c r="NNL72" s="910"/>
      <c r="NNM72" s="1191"/>
      <c r="NNN72" s="1189"/>
      <c r="NNO72" s="900"/>
      <c r="NNP72" s="318"/>
      <c r="NNQ72" s="900"/>
      <c r="NNR72" s="900"/>
      <c r="NNS72" s="900"/>
      <c r="NNT72" s="900"/>
      <c r="NNU72" s="1171"/>
      <c r="NNV72" s="910"/>
      <c r="NNW72" s="1191"/>
      <c r="NNX72" s="1189"/>
      <c r="NNY72" s="900"/>
      <c r="NNZ72" s="318"/>
      <c r="NOA72" s="900"/>
      <c r="NOB72" s="900"/>
      <c r="NOC72" s="900"/>
      <c r="NOD72" s="900"/>
      <c r="NOE72" s="1171"/>
      <c r="NOF72" s="910"/>
      <c r="NOG72" s="1191"/>
      <c r="NOH72" s="1189"/>
      <c r="NOI72" s="900"/>
      <c r="NOJ72" s="318"/>
      <c r="NOK72" s="900"/>
      <c r="NOL72" s="900"/>
      <c r="NOM72" s="900"/>
      <c r="NON72" s="900"/>
      <c r="NOO72" s="1171"/>
      <c r="NOP72" s="910"/>
      <c r="NOQ72" s="1191"/>
      <c r="NOR72" s="1189"/>
      <c r="NOS72" s="900"/>
      <c r="NOT72" s="318"/>
      <c r="NOU72" s="900"/>
      <c r="NOV72" s="900"/>
      <c r="NOW72" s="900"/>
      <c r="NOX72" s="900"/>
      <c r="NOY72" s="1171"/>
      <c r="NOZ72" s="910"/>
      <c r="NPA72" s="1191"/>
      <c r="NPB72" s="1189"/>
      <c r="NPC72" s="900"/>
      <c r="NPD72" s="318"/>
      <c r="NPE72" s="900"/>
      <c r="NPF72" s="900"/>
      <c r="NPG72" s="900"/>
      <c r="NPH72" s="900"/>
      <c r="NPI72" s="1171"/>
      <c r="NPJ72" s="910"/>
      <c r="NPK72" s="1191"/>
      <c r="NPL72" s="1189"/>
      <c r="NPM72" s="900"/>
      <c r="NPN72" s="318"/>
      <c r="NPO72" s="900"/>
      <c r="NPP72" s="900"/>
      <c r="NPQ72" s="900"/>
      <c r="NPR72" s="900"/>
      <c r="NPS72" s="1171"/>
      <c r="NPT72" s="910"/>
      <c r="NPU72" s="1191"/>
      <c r="NPV72" s="1189"/>
      <c r="NPW72" s="900"/>
      <c r="NPX72" s="318"/>
      <c r="NPY72" s="900"/>
      <c r="NPZ72" s="900"/>
      <c r="NQA72" s="900"/>
      <c r="NQB72" s="900"/>
      <c r="NQC72" s="1171"/>
      <c r="NQD72" s="910"/>
      <c r="NQE72" s="1191"/>
      <c r="NQF72" s="1189"/>
      <c r="NQG72" s="900"/>
      <c r="NQH72" s="318"/>
      <c r="NQI72" s="900"/>
      <c r="NQJ72" s="900"/>
      <c r="NQK72" s="900"/>
      <c r="NQL72" s="900"/>
      <c r="NQM72" s="1171"/>
      <c r="NQN72" s="910"/>
      <c r="NQO72" s="1191"/>
      <c r="NQP72" s="1189"/>
      <c r="NQQ72" s="900"/>
      <c r="NQR72" s="318"/>
      <c r="NQS72" s="900"/>
      <c r="NQT72" s="900"/>
      <c r="NQU72" s="900"/>
      <c r="NQV72" s="900"/>
      <c r="NQW72" s="1171"/>
      <c r="NQX72" s="910"/>
      <c r="NQY72" s="1191"/>
      <c r="NQZ72" s="1189"/>
      <c r="NRA72" s="900"/>
      <c r="NRB72" s="318"/>
      <c r="NRC72" s="900"/>
      <c r="NRD72" s="900"/>
      <c r="NRE72" s="900"/>
      <c r="NRF72" s="900"/>
      <c r="NRG72" s="1171"/>
      <c r="NRH72" s="910"/>
      <c r="NRI72" s="1191"/>
      <c r="NRJ72" s="1189"/>
      <c r="NRK72" s="900"/>
      <c r="NRL72" s="318"/>
      <c r="NRM72" s="900"/>
      <c r="NRN72" s="900"/>
      <c r="NRO72" s="900"/>
      <c r="NRP72" s="900"/>
      <c r="NRQ72" s="1171"/>
      <c r="NRR72" s="910"/>
      <c r="NRS72" s="1191"/>
      <c r="NRT72" s="1189"/>
      <c r="NRU72" s="900"/>
      <c r="NRV72" s="318"/>
      <c r="NRW72" s="900"/>
      <c r="NRX72" s="900"/>
      <c r="NRY72" s="900"/>
      <c r="NRZ72" s="900"/>
      <c r="NSA72" s="1171"/>
      <c r="NSB72" s="910"/>
      <c r="NSC72" s="1191"/>
      <c r="NSD72" s="1189"/>
      <c r="NSE72" s="900"/>
      <c r="NSF72" s="318"/>
      <c r="NSG72" s="900"/>
      <c r="NSH72" s="900"/>
      <c r="NSI72" s="900"/>
      <c r="NSJ72" s="900"/>
      <c r="NSK72" s="1171"/>
      <c r="NSL72" s="910"/>
      <c r="NSM72" s="1191"/>
      <c r="NSN72" s="1189"/>
      <c r="NSO72" s="900"/>
      <c r="NSP72" s="318"/>
      <c r="NSQ72" s="900"/>
      <c r="NSR72" s="900"/>
      <c r="NSS72" s="900"/>
      <c r="NST72" s="900"/>
      <c r="NSU72" s="1171"/>
      <c r="NSV72" s="910"/>
      <c r="NSW72" s="1191"/>
      <c r="NSX72" s="1189"/>
      <c r="NSY72" s="900"/>
      <c r="NSZ72" s="318"/>
      <c r="NTA72" s="900"/>
      <c r="NTB72" s="900"/>
      <c r="NTC72" s="900"/>
      <c r="NTD72" s="900"/>
      <c r="NTE72" s="1171"/>
      <c r="NTF72" s="910"/>
      <c r="NTG72" s="1191"/>
      <c r="NTH72" s="1189"/>
      <c r="NTI72" s="900"/>
      <c r="NTJ72" s="318"/>
      <c r="NTK72" s="900"/>
      <c r="NTL72" s="900"/>
      <c r="NTM72" s="900"/>
      <c r="NTN72" s="900"/>
      <c r="NTO72" s="1171"/>
      <c r="NTP72" s="910"/>
      <c r="NTQ72" s="1191"/>
      <c r="NTR72" s="1189"/>
      <c r="NTS72" s="900"/>
      <c r="NTT72" s="318"/>
      <c r="NTU72" s="900"/>
      <c r="NTV72" s="900"/>
      <c r="NTW72" s="900"/>
      <c r="NTX72" s="900"/>
      <c r="NTY72" s="1171"/>
      <c r="NTZ72" s="910"/>
      <c r="NUA72" s="1191"/>
      <c r="NUB72" s="1189"/>
      <c r="NUC72" s="900"/>
      <c r="NUD72" s="318"/>
      <c r="NUE72" s="900"/>
      <c r="NUF72" s="900"/>
      <c r="NUG72" s="900"/>
      <c r="NUH72" s="900"/>
      <c r="NUI72" s="1171"/>
      <c r="NUJ72" s="910"/>
      <c r="NUK72" s="1191"/>
      <c r="NUL72" s="1189"/>
      <c r="NUM72" s="900"/>
      <c r="NUN72" s="318"/>
      <c r="NUO72" s="900"/>
      <c r="NUP72" s="900"/>
      <c r="NUQ72" s="900"/>
      <c r="NUR72" s="900"/>
      <c r="NUS72" s="1171"/>
      <c r="NUT72" s="910"/>
      <c r="NUU72" s="1191"/>
      <c r="NUV72" s="1189"/>
      <c r="NUW72" s="900"/>
      <c r="NUX72" s="318"/>
      <c r="NUY72" s="900"/>
      <c r="NUZ72" s="900"/>
      <c r="NVA72" s="900"/>
      <c r="NVB72" s="900"/>
      <c r="NVC72" s="1171"/>
      <c r="NVD72" s="910"/>
      <c r="NVE72" s="1191"/>
      <c r="NVF72" s="1189"/>
      <c r="NVG72" s="900"/>
      <c r="NVH72" s="318"/>
      <c r="NVI72" s="900"/>
      <c r="NVJ72" s="900"/>
      <c r="NVK72" s="900"/>
      <c r="NVL72" s="900"/>
      <c r="NVM72" s="1171"/>
      <c r="NVN72" s="910"/>
      <c r="NVO72" s="1191"/>
      <c r="NVP72" s="1189"/>
      <c r="NVQ72" s="900"/>
      <c r="NVR72" s="318"/>
      <c r="NVS72" s="900"/>
      <c r="NVT72" s="900"/>
      <c r="NVU72" s="900"/>
      <c r="NVV72" s="900"/>
      <c r="NVW72" s="1171"/>
      <c r="NVX72" s="910"/>
      <c r="NVY72" s="1191"/>
      <c r="NVZ72" s="1189"/>
      <c r="NWA72" s="900"/>
      <c r="NWB72" s="318"/>
      <c r="NWC72" s="900"/>
      <c r="NWD72" s="900"/>
      <c r="NWE72" s="900"/>
      <c r="NWF72" s="900"/>
      <c r="NWG72" s="1171"/>
      <c r="NWH72" s="910"/>
      <c r="NWI72" s="1191"/>
      <c r="NWJ72" s="1189"/>
      <c r="NWK72" s="900"/>
      <c r="NWL72" s="318"/>
      <c r="NWM72" s="900"/>
      <c r="NWN72" s="900"/>
      <c r="NWO72" s="900"/>
      <c r="NWP72" s="900"/>
      <c r="NWQ72" s="1171"/>
      <c r="NWR72" s="910"/>
      <c r="NWS72" s="1191"/>
      <c r="NWT72" s="1189"/>
      <c r="NWU72" s="900"/>
      <c r="NWV72" s="318"/>
      <c r="NWW72" s="900"/>
      <c r="NWX72" s="900"/>
      <c r="NWY72" s="900"/>
      <c r="NWZ72" s="900"/>
      <c r="NXA72" s="1171"/>
      <c r="NXB72" s="910"/>
      <c r="NXC72" s="1191"/>
      <c r="NXD72" s="1189"/>
      <c r="NXE72" s="900"/>
      <c r="NXF72" s="318"/>
      <c r="NXG72" s="900"/>
      <c r="NXH72" s="900"/>
      <c r="NXI72" s="900"/>
      <c r="NXJ72" s="900"/>
      <c r="NXK72" s="1171"/>
      <c r="NXL72" s="910"/>
      <c r="NXM72" s="1191"/>
      <c r="NXN72" s="1189"/>
      <c r="NXO72" s="900"/>
      <c r="NXP72" s="318"/>
      <c r="NXQ72" s="900"/>
      <c r="NXR72" s="900"/>
      <c r="NXS72" s="900"/>
      <c r="NXT72" s="900"/>
      <c r="NXU72" s="1171"/>
      <c r="NXV72" s="910"/>
      <c r="NXW72" s="1191"/>
      <c r="NXX72" s="1189"/>
      <c r="NXY72" s="900"/>
      <c r="NXZ72" s="318"/>
      <c r="NYA72" s="900"/>
      <c r="NYB72" s="900"/>
      <c r="NYC72" s="900"/>
      <c r="NYD72" s="900"/>
      <c r="NYE72" s="1171"/>
      <c r="NYF72" s="910"/>
      <c r="NYG72" s="1191"/>
      <c r="NYH72" s="1189"/>
      <c r="NYI72" s="900"/>
      <c r="NYJ72" s="318"/>
      <c r="NYK72" s="900"/>
      <c r="NYL72" s="900"/>
      <c r="NYM72" s="900"/>
      <c r="NYN72" s="900"/>
      <c r="NYO72" s="1171"/>
      <c r="NYP72" s="910"/>
      <c r="NYQ72" s="1191"/>
      <c r="NYR72" s="1189"/>
      <c r="NYS72" s="900"/>
      <c r="NYT72" s="318"/>
      <c r="NYU72" s="900"/>
      <c r="NYV72" s="900"/>
      <c r="NYW72" s="900"/>
      <c r="NYX72" s="900"/>
      <c r="NYY72" s="1171"/>
      <c r="NYZ72" s="910"/>
      <c r="NZA72" s="1191"/>
      <c r="NZB72" s="1189"/>
      <c r="NZC72" s="900"/>
      <c r="NZD72" s="318"/>
      <c r="NZE72" s="900"/>
      <c r="NZF72" s="900"/>
      <c r="NZG72" s="900"/>
      <c r="NZH72" s="900"/>
      <c r="NZI72" s="1171"/>
      <c r="NZJ72" s="910"/>
      <c r="NZK72" s="1191"/>
      <c r="NZL72" s="1189"/>
      <c r="NZM72" s="900"/>
      <c r="NZN72" s="318"/>
      <c r="NZO72" s="900"/>
      <c r="NZP72" s="900"/>
      <c r="NZQ72" s="900"/>
      <c r="NZR72" s="900"/>
      <c r="NZS72" s="1171"/>
      <c r="NZT72" s="910"/>
      <c r="NZU72" s="1191"/>
      <c r="NZV72" s="1189"/>
      <c r="NZW72" s="900"/>
      <c r="NZX72" s="318"/>
      <c r="NZY72" s="900"/>
      <c r="NZZ72" s="900"/>
      <c r="OAA72" s="900"/>
      <c r="OAB72" s="900"/>
      <c r="OAC72" s="1171"/>
      <c r="OAD72" s="910"/>
      <c r="OAE72" s="1191"/>
      <c r="OAF72" s="1189"/>
      <c r="OAG72" s="900"/>
      <c r="OAH72" s="318"/>
      <c r="OAI72" s="900"/>
      <c r="OAJ72" s="900"/>
      <c r="OAK72" s="900"/>
      <c r="OAL72" s="900"/>
      <c r="OAM72" s="1171"/>
      <c r="OAN72" s="910"/>
      <c r="OAO72" s="1191"/>
      <c r="OAP72" s="1189"/>
      <c r="OAQ72" s="900"/>
      <c r="OAR72" s="318"/>
      <c r="OAS72" s="900"/>
      <c r="OAT72" s="900"/>
      <c r="OAU72" s="900"/>
      <c r="OAV72" s="900"/>
      <c r="OAW72" s="1171"/>
      <c r="OAX72" s="910"/>
      <c r="OAY72" s="1191"/>
      <c r="OAZ72" s="1189"/>
      <c r="OBA72" s="900"/>
      <c r="OBB72" s="318"/>
      <c r="OBC72" s="900"/>
      <c r="OBD72" s="900"/>
      <c r="OBE72" s="900"/>
      <c r="OBF72" s="900"/>
      <c r="OBG72" s="1171"/>
      <c r="OBH72" s="910"/>
      <c r="OBI72" s="1191"/>
      <c r="OBJ72" s="1189"/>
      <c r="OBK72" s="900"/>
      <c r="OBL72" s="318"/>
      <c r="OBM72" s="900"/>
      <c r="OBN72" s="900"/>
      <c r="OBO72" s="900"/>
      <c r="OBP72" s="900"/>
      <c r="OBQ72" s="1171"/>
      <c r="OBR72" s="910"/>
      <c r="OBS72" s="1191"/>
      <c r="OBT72" s="1189"/>
      <c r="OBU72" s="900"/>
      <c r="OBV72" s="318"/>
      <c r="OBW72" s="900"/>
      <c r="OBX72" s="900"/>
      <c r="OBY72" s="900"/>
      <c r="OBZ72" s="900"/>
      <c r="OCA72" s="1171"/>
      <c r="OCB72" s="910"/>
      <c r="OCC72" s="1191"/>
      <c r="OCD72" s="1189"/>
      <c r="OCE72" s="900"/>
      <c r="OCF72" s="318"/>
      <c r="OCG72" s="900"/>
      <c r="OCH72" s="900"/>
      <c r="OCI72" s="900"/>
      <c r="OCJ72" s="900"/>
      <c r="OCK72" s="1171"/>
      <c r="OCL72" s="910"/>
      <c r="OCM72" s="1191"/>
      <c r="OCN72" s="1189"/>
      <c r="OCO72" s="900"/>
      <c r="OCP72" s="318"/>
      <c r="OCQ72" s="900"/>
      <c r="OCR72" s="900"/>
      <c r="OCS72" s="900"/>
      <c r="OCT72" s="900"/>
      <c r="OCU72" s="1171"/>
      <c r="OCV72" s="910"/>
      <c r="OCW72" s="1191"/>
      <c r="OCX72" s="1189"/>
      <c r="OCY72" s="900"/>
      <c r="OCZ72" s="318"/>
      <c r="ODA72" s="900"/>
      <c r="ODB72" s="900"/>
      <c r="ODC72" s="900"/>
      <c r="ODD72" s="900"/>
      <c r="ODE72" s="1171"/>
      <c r="ODF72" s="910"/>
      <c r="ODG72" s="1191"/>
      <c r="ODH72" s="1189"/>
      <c r="ODI72" s="900"/>
      <c r="ODJ72" s="318"/>
      <c r="ODK72" s="900"/>
      <c r="ODL72" s="900"/>
      <c r="ODM72" s="900"/>
      <c r="ODN72" s="900"/>
      <c r="ODO72" s="1171"/>
      <c r="ODP72" s="910"/>
      <c r="ODQ72" s="1191"/>
      <c r="ODR72" s="1189"/>
      <c r="ODS72" s="900"/>
      <c r="ODT72" s="318"/>
      <c r="ODU72" s="900"/>
      <c r="ODV72" s="900"/>
      <c r="ODW72" s="900"/>
      <c r="ODX72" s="900"/>
      <c r="ODY72" s="1171"/>
      <c r="ODZ72" s="910"/>
      <c r="OEA72" s="1191"/>
      <c r="OEB72" s="1189"/>
      <c r="OEC72" s="900"/>
      <c r="OED72" s="318"/>
      <c r="OEE72" s="900"/>
      <c r="OEF72" s="900"/>
      <c r="OEG72" s="900"/>
      <c r="OEH72" s="900"/>
      <c r="OEI72" s="1171"/>
      <c r="OEJ72" s="910"/>
      <c r="OEK72" s="1191"/>
      <c r="OEL72" s="1189"/>
      <c r="OEM72" s="900"/>
      <c r="OEN72" s="318"/>
      <c r="OEO72" s="900"/>
      <c r="OEP72" s="900"/>
      <c r="OEQ72" s="900"/>
      <c r="OER72" s="900"/>
      <c r="OES72" s="1171"/>
      <c r="OET72" s="910"/>
      <c r="OEU72" s="1191"/>
      <c r="OEV72" s="1189"/>
      <c r="OEW72" s="900"/>
      <c r="OEX72" s="318"/>
      <c r="OEY72" s="900"/>
      <c r="OEZ72" s="900"/>
      <c r="OFA72" s="900"/>
      <c r="OFB72" s="900"/>
      <c r="OFC72" s="1171"/>
      <c r="OFD72" s="910"/>
      <c r="OFE72" s="1191"/>
      <c r="OFF72" s="1189"/>
      <c r="OFG72" s="900"/>
      <c r="OFH72" s="318"/>
      <c r="OFI72" s="900"/>
      <c r="OFJ72" s="900"/>
      <c r="OFK72" s="900"/>
      <c r="OFL72" s="900"/>
      <c r="OFM72" s="1171"/>
      <c r="OFN72" s="910"/>
      <c r="OFO72" s="1191"/>
      <c r="OFP72" s="1189"/>
      <c r="OFQ72" s="900"/>
      <c r="OFR72" s="318"/>
      <c r="OFS72" s="900"/>
      <c r="OFT72" s="900"/>
      <c r="OFU72" s="900"/>
      <c r="OFV72" s="900"/>
      <c r="OFW72" s="1171"/>
      <c r="OFX72" s="910"/>
      <c r="OFY72" s="1191"/>
      <c r="OFZ72" s="1189"/>
      <c r="OGA72" s="900"/>
      <c r="OGB72" s="318"/>
      <c r="OGC72" s="900"/>
      <c r="OGD72" s="900"/>
      <c r="OGE72" s="900"/>
      <c r="OGF72" s="900"/>
      <c r="OGG72" s="1171"/>
      <c r="OGH72" s="910"/>
      <c r="OGI72" s="1191"/>
      <c r="OGJ72" s="1189"/>
      <c r="OGK72" s="900"/>
      <c r="OGL72" s="318"/>
      <c r="OGM72" s="900"/>
      <c r="OGN72" s="900"/>
      <c r="OGO72" s="900"/>
      <c r="OGP72" s="900"/>
      <c r="OGQ72" s="1171"/>
      <c r="OGR72" s="910"/>
      <c r="OGS72" s="1191"/>
      <c r="OGT72" s="1189"/>
      <c r="OGU72" s="900"/>
      <c r="OGV72" s="318"/>
      <c r="OGW72" s="900"/>
      <c r="OGX72" s="900"/>
      <c r="OGY72" s="900"/>
      <c r="OGZ72" s="900"/>
      <c r="OHA72" s="1171"/>
      <c r="OHB72" s="910"/>
      <c r="OHC72" s="1191"/>
      <c r="OHD72" s="1189"/>
      <c r="OHE72" s="900"/>
      <c r="OHF72" s="318"/>
      <c r="OHG72" s="900"/>
      <c r="OHH72" s="900"/>
      <c r="OHI72" s="900"/>
      <c r="OHJ72" s="900"/>
      <c r="OHK72" s="1171"/>
      <c r="OHL72" s="910"/>
      <c r="OHM72" s="1191"/>
      <c r="OHN72" s="1189"/>
      <c r="OHO72" s="900"/>
      <c r="OHP72" s="318"/>
      <c r="OHQ72" s="900"/>
      <c r="OHR72" s="900"/>
      <c r="OHS72" s="900"/>
      <c r="OHT72" s="900"/>
      <c r="OHU72" s="1171"/>
      <c r="OHV72" s="910"/>
      <c r="OHW72" s="1191"/>
      <c r="OHX72" s="1189"/>
      <c r="OHY72" s="900"/>
      <c r="OHZ72" s="318"/>
      <c r="OIA72" s="900"/>
      <c r="OIB72" s="900"/>
      <c r="OIC72" s="900"/>
      <c r="OID72" s="900"/>
      <c r="OIE72" s="1171"/>
      <c r="OIF72" s="910"/>
      <c r="OIG72" s="1191"/>
      <c r="OIH72" s="1189"/>
      <c r="OII72" s="900"/>
      <c r="OIJ72" s="318"/>
      <c r="OIK72" s="900"/>
      <c r="OIL72" s="900"/>
      <c r="OIM72" s="900"/>
      <c r="OIN72" s="900"/>
      <c r="OIO72" s="1171"/>
      <c r="OIP72" s="910"/>
      <c r="OIQ72" s="1191"/>
      <c r="OIR72" s="1189"/>
      <c r="OIS72" s="900"/>
      <c r="OIT72" s="318"/>
      <c r="OIU72" s="900"/>
      <c r="OIV72" s="900"/>
      <c r="OIW72" s="900"/>
      <c r="OIX72" s="900"/>
      <c r="OIY72" s="1171"/>
      <c r="OIZ72" s="910"/>
      <c r="OJA72" s="1191"/>
      <c r="OJB72" s="1189"/>
      <c r="OJC72" s="900"/>
      <c r="OJD72" s="318"/>
      <c r="OJE72" s="900"/>
      <c r="OJF72" s="900"/>
      <c r="OJG72" s="900"/>
      <c r="OJH72" s="900"/>
      <c r="OJI72" s="1171"/>
      <c r="OJJ72" s="910"/>
      <c r="OJK72" s="1191"/>
      <c r="OJL72" s="1189"/>
      <c r="OJM72" s="900"/>
      <c r="OJN72" s="318"/>
      <c r="OJO72" s="900"/>
      <c r="OJP72" s="900"/>
      <c r="OJQ72" s="900"/>
      <c r="OJR72" s="900"/>
      <c r="OJS72" s="1171"/>
      <c r="OJT72" s="910"/>
      <c r="OJU72" s="1191"/>
      <c r="OJV72" s="1189"/>
      <c r="OJW72" s="900"/>
      <c r="OJX72" s="318"/>
      <c r="OJY72" s="900"/>
      <c r="OJZ72" s="900"/>
      <c r="OKA72" s="900"/>
      <c r="OKB72" s="900"/>
      <c r="OKC72" s="1171"/>
      <c r="OKD72" s="910"/>
      <c r="OKE72" s="1191"/>
      <c r="OKF72" s="1189"/>
      <c r="OKG72" s="900"/>
      <c r="OKH72" s="318"/>
      <c r="OKI72" s="900"/>
      <c r="OKJ72" s="900"/>
      <c r="OKK72" s="900"/>
      <c r="OKL72" s="900"/>
      <c r="OKM72" s="1171"/>
      <c r="OKN72" s="910"/>
      <c r="OKO72" s="1191"/>
      <c r="OKP72" s="1189"/>
      <c r="OKQ72" s="900"/>
      <c r="OKR72" s="318"/>
      <c r="OKS72" s="900"/>
      <c r="OKT72" s="900"/>
      <c r="OKU72" s="900"/>
      <c r="OKV72" s="900"/>
      <c r="OKW72" s="1171"/>
      <c r="OKX72" s="910"/>
      <c r="OKY72" s="1191"/>
      <c r="OKZ72" s="1189"/>
      <c r="OLA72" s="900"/>
      <c r="OLB72" s="318"/>
      <c r="OLC72" s="900"/>
      <c r="OLD72" s="900"/>
      <c r="OLE72" s="900"/>
      <c r="OLF72" s="900"/>
      <c r="OLG72" s="1171"/>
      <c r="OLH72" s="910"/>
      <c r="OLI72" s="1191"/>
      <c r="OLJ72" s="1189"/>
      <c r="OLK72" s="900"/>
      <c r="OLL72" s="318"/>
      <c r="OLM72" s="900"/>
      <c r="OLN72" s="900"/>
      <c r="OLO72" s="900"/>
      <c r="OLP72" s="900"/>
      <c r="OLQ72" s="1171"/>
      <c r="OLR72" s="910"/>
      <c r="OLS72" s="1191"/>
      <c r="OLT72" s="1189"/>
      <c r="OLU72" s="900"/>
      <c r="OLV72" s="318"/>
      <c r="OLW72" s="900"/>
      <c r="OLX72" s="900"/>
      <c r="OLY72" s="900"/>
      <c r="OLZ72" s="900"/>
      <c r="OMA72" s="1171"/>
      <c r="OMB72" s="910"/>
      <c r="OMC72" s="1191"/>
      <c r="OMD72" s="1189"/>
      <c r="OME72" s="900"/>
      <c r="OMF72" s="318"/>
      <c r="OMG72" s="900"/>
      <c r="OMH72" s="900"/>
      <c r="OMI72" s="900"/>
      <c r="OMJ72" s="900"/>
      <c r="OMK72" s="1171"/>
      <c r="OML72" s="910"/>
      <c r="OMM72" s="1191"/>
      <c r="OMN72" s="1189"/>
      <c r="OMO72" s="900"/>
      <c r="OMP72" s="318"/>
      <c r="OMQ72" s="900"/>
      <c r="OMR72" s="900"/>
      <c r="OMS72" s="900"/>
      <c r="OMT72" s="900"/>
      <c r="OMU72" s="1171"/>
      <c r="OMV72" s="910"/>
      <c r="OMW72" s="1191"/>
      <c r="OMX72" s="1189"/>
      <c r="OMY72" s="900"/>
      <c r="OMZ72" s="318"/>
      <c r="ONA72" s="900"/>
      <c r="ONB72" s="900"/>
      <c r="ONC72" s="900"/>
      <c r="OND72" s="900"/>
      <c r="ONE72" s="1171"/>
      <c r="ONF72" s="910"/>
      <c r="ONG72" s="1191"/>
      <c r="ONH72" s="1189"/>
      <c r="ONI72" s="900"/>
      <c r="ONJ72" s="318"/>
      <c r="ONK72" s="900"/>
      <c r="ONL72" s="900"/>
      <c r="ONM72" s="900"/>
      <c r="ONN72" s="900"/>
      <c r="ONO72" s="1171"/>
      <c r="ONP72" s="910"/>
      <c r="ONQ72" s="1191"/>
      <c r="ONR72" s="1189"/>
      <c r="ONS72" s="900"/>
      <c r="ONT72" s="318"/>
      <c r="ONU72" s="900"/>
      <c r="ONV72" s="900"/>
      <c r="ONW72" s="900"/>
      <c r="ONX72" s="900"/>
      <c r="ONY72" s="1171"/>
      <c r="ONZ72" s="910"/>
      <c r="OOA72" s="1191"/>
      <c r="OOB72" s="1189"/>
      <c r="OOC72" s="900"/>
      <c r="OOD72" s="318"/>
      <c r="OOE72" s="900"/>
      <c r="OOF72" s="900"/>
      <c r="OOG72" s="900"/>
      <c r="OOH72" s="900"/>
      <c r="OOI72" s="1171"/>
      <c r="OOJ72" s="910"/>
      <c r="OOK72" s="1191"/>
      <c r="OOL72" s="1189"/>
      <c r="OOM72" s="900"/>
      <c r="OON72" s="318"/>
      <c r="OOO72" s="900"/>
      <c r="OOP72" s="900"/>
      <c r="OOQ72" s="900"/>
      <c r="OOR72" s="900"/>
      <c r="OOS72" s="1171"/>
      <c r="OOT72" s="910"/>
      <c r="OOU72" s="1191"/>
      <c r="OOV72" s="1189"/>
      <c r="OOW72" s="900"/>
      <c r="OOX72" s="318"/>
      <c r="OOY72" s="900"/>
      <c r="OOZ72" s="900"/>
      <c r="OPA72" s="900"/>
      <c r="OPB72" s="900"/>
      <c r="OPC72" s="1171"/>
      <c r="OPD72" s="910"/>
      <c r="OPE72" s="1191"/>
      <c r="OPF72" s="1189"/>
      <c r="OPG72" s="900"/>
      <c r="OPH72" s="318"/>
      <c r="OPI72" s="900"/>
      <c r="OPJ72" s="900"/>
      <c r="OPK72" s="900"/>
      <c r="OPL72" s="900"/>
      <c r="OPM72" s="1171"/>
      <c r="OPN72" s="910"/>
      <c r="OPO72" s="1191"/>
      <c r="OPP72" s="1189"/>
      <c r="OPQ72" s="900"/>
      <c r="OPR72" s="318"/>
      <c r="OPS72" s="900"/>
      <c r="OPT72" s="900"/>
      <c r="OPU72" s="900"/>
      <c r="OPV72" s="900"/>
      <c r="OPW72" s="1171"/>
      <c r="OPX72" s="910"/>
      <c r="OPY72" s="1191"/>
      <c r="OPZ72" s="1189"/>
      <c r="OQA72" s="900"/>
      <c r="OQB72" s="318"/>
      <c r="OQC72" s="900"/>
      <c r="OQD72" s="900"/>
      <c r="OQE72" s="900"/>
      <c r="OQF72" s="900"/>
      <c r="OQG72" s="1171"/>
      <c r="OQH72" s="910"/>
      <c r="OQI72" s="1191"/>
      <c r="OQJ72" s="1189"/>
      <c r="OQK72" s="900"/>
      <c r="OQL72" s="318"/>
      <c r="OQM72" s="900"/>
      <c r="OQN72" s="900"/>
      <c r="OQO72" s="900"/>
      <c r="OQP72" s="900"/>
      <c r="OQQ72" s="1171"/>
      <c r="OQR72" s="910"/>
      <c r="OQS72" s="1191"/>
      <c r="OQT72" s="1189"/>
      <c r="OQU72" s="900"/>
      <c r="OQV72" s="318"/>
      <c r="OQW72" s="900"/>
      <c r="OQX72" s="900"/>
      <c r="OQY72" s="900"/>
      <c r="OQZ72" s="900"/>
      <c r="ORA72" s="1171"/>
      <c r="ORB72" s="910"/>
      <c r="ORC72" s="1191"/>
      <c r="ORD72" s="1189"/>
      <c r="ORE72" s="900"/>
      <c r="ORF72" s="318"/>
      <c r="ORG72" s="900"/>
      <c r="ORH72" s="900"/>
      <c r="ORI72" s="900"/>
      <c r="ORJ72" s="900"/>
      <c r="ORK72" s="1171"/>
      <c r="ORL72" s="910"/>
      <c r="ORM72" s="1191"/>
      <c r="ORN72" s="1189"/>
      <c r="ORO72" s="900"/>
      <c r="ORP72" s="318"/>
      <c r="ORQ72" s="900"/>
      <c r="ORR72" s="900"/>
      <c r="ORS72" s="900"/>
      <c r="ORT72" s="900"/>
      <c r="ORU72" s="1171"/>
      <c r="ORV72" s="910"/>
      <c r="ORW72" s="1191"/>
      <c r="ORX72" s="1189"/>
      <c r="ORY72" s="900"/>
      <c r="ORZ72" s="318"/>
      <c r="OSA72" s="900"/>
      <c r="OSB72" s="900"/>
      <c r="OSC72" s="900"/>
      <c r="OSD72" s="900"/>
      <c r="OSE72" s="1171"/>
      <c r="OSF72" s="910"/>
      <c r="OSG72" s="1191"/>
      <c r="OSH72" s="1189"/>
      <c r="OSI72" s="900"/>
      <c r="OSJ72" s="318"/>
      <c r="OSK72" s="900"/>
      <c r="OSL72" s="900"/>
      <c r="OSM72" s="900"/>
      <c r="OSN72" s="900"/>
      <c r="OSO72" s="1171"/>
      <c r="OSP72" s="910"/>
      <c r="OSQ72" s="1191"/>
      <c r="OSR72" s="1189"/>
      <c r="OSS72" s="900"/>
      <c r="OST72" s="318"/>
      <c r="OSU72" s="900"/>
      <c r="OSV72" s="900"/>
      <c r="OSW72" s="900"/>
      <c r="OSX72" s="900"/>
      <c r="OSY72" s="1171"/>
      <c r="OSZ72" s="910"/>
      <c r="OTA72" s="1191"/>
      <c r="OTB72" s="1189"/>
      <c r="OTC72" s="900"/>
      <c r="OTD72" s="318"/>
      <c r="OTE72" s="900"/>
      <c r="OTF72" s="900"/>
      <c r="OTG72" s="900"/>
      <c r="OTH72" s="900"/>
      <c r="OTI72" s="1171"/>
      <c r="OTJ72" s="910"/>
      <c r="OTK72" s="1191"/>
      <c r="OTL72" s="1189"/>
      <c r="OTM72" s="900"/>
      <c r="OTN72" s="318"/>
      <c r="OTO72" s="900"/>
      <c r="OTP72" s="900"/>
      <c r="OTQ72" s="900"/>
      <c r="OTR72" s="900"/>
      <c r="OTS72" s="1171"/>
      <c r="OTT72" s="910"/>
      <c r="OTU72" s="1191"/>
      <c r="OTV72" s="1189"/>
      <c r="OTW72" s="900"/>
      <c r="OTX72" s="318"/>
      <c r="OTY72" s="900"/>
      <c r="OTZ72" s="900"/>
      <c r="OUA72" s="900"/>
      <c r="OUB72" s="900"/>
      <c r="OUC72" s="1171"/>
      <c r="OUD72" s="910"/>
      <c r="OUE72" s="1191"/>
      <c r="OUF72" s="1189"/>
      <c r="OUG72" s="900"/>
      <c r="OUH72" s="318"/>
      <c r="OUI72" s="900"/>
      <c r="OUJ72" s="900"/>
      <c r="OUK72" s="900"/>
      <c r="OUL72" s="900"/>
      <c r="OUM72" s="1171"/>
      <c r="OUN72" s="910"/>
      <c r="OUO72" s="1191"/>
      <c r="OUP72" s="1189"/>
      <c r="OUQ72" s="900"/>
      <c r="OUR72" s="318"/>
      <c r="OUS72" s="900"/>
      <c r="OUT72" s="900"/>
      <c r="OUU72" s="900"/>
      <c r="OUV72" s="900"/>
      <c r="OUW72" s="1171"/>
      <c r="OUX72" s="910"/>
      <c r="OUY72" s="1191"/>
      <c r="OUZ72" s="1189"/>
      <c r="OVA72" s="900"/>
      <c r="OVB72" s="318"/>
      <c r="OVC72" s="900"/>
      <c r="OVD72" s="900"/>
      <c r="OVE72" s="900"/>
      <c r="OVF72" s="900"/>
      <c r="OVG72" s="1171"/>
      <c r="OVH72" s="910"/>
      <c r="OVI72" s="1191"/>
      <c r="OVJ72" s="1189"/>
      <c r="OVK72" s="900"/>
      <c r="OVL72" s="318"/>
      <c r="OVM72" s="900"/>
      <c r="OVN72" s="900"/>
      <c r="OVO72" s="900"/>
      <c r="OVP72" s="900"/>
      <c r="OVQ72" s="1171"/>
      <c r="OVR72" s="910"/>
      <c r="OVS72" s="1191"/>
      <c r="OVT72" s="1189"/>
      <c r="OVU72" s="900"/>
      <c r="OVV72" s="318"/>
      <c r="OVW72" s="900"/>
      <c r="OVX72" s="900"/>
      <c r="OVY72" s="900"/>
      <c r="OVZ72" s="900"/>
      <c r="OWA72" s="1171"/>
      <c r="OWB72" s="910"/>
      <c r="OWC72" s="1191"/>
      <c r="OWD72" s="1189"/>
      <c r="OWE72" s="900"/>
      <c r="OWF72" s="318"/>
      <c r="OWG72" s="900"/>
      <c r="OWH72" s="900"/>
      <c r="OWI72" s="900"/>
      <c r="OWJ72" s="900"/>
      <c r="OWK72" s="1171"/>
      <c r="OWL72" s="910"/>
      <c r="OWM72" s="1191"/>
      <c r="OWN72" s="1189"/>
      <c r="OWO72" s="900"/>
      <c r="OWP72" s="318"/>
      <c r="OWQ72" s="900"/>
      <c r="OWR72" s="900"/>
      <c r="OWS72" s="900"/>
      <c r="OWT72" s="900"/>
      <c r="OWU72" s="1171"/>
      <c r="OWV72" s="910"/>
      <c r="OWW72" s="1191"/>
      <c r="OWX72" s="1189"/>
      <c r="OWY72" s="900"/>
      <c r="OWZ72" s="318"/>
      <c r="OXA72" s="900"/>
      <c r="OXB72" s="900"/>
      <c r="OXC72" s="900"/>
      <c r="OXD72" s="900"/>
      <c r="OXE72" s="1171"/>
      <c r="OXF72" s="910"/>
      <c r="OXG72" s="1191"/>
      <c r="OXH72" s="1189"/>
      <c r="OXI72" s="900"/>
      <c r="OXJ72" s="318"/>
      <c r="OXK72" s="900"/>
      <c r="OXL72" s="900"/>
      <c r="OXM72" s="900"/>
      <c r="OXN72" s="900"/>
      <c r="OXO72" s="1171"/>
      <c r="OXP72" s="910"/>
      <c r="OXQ72" s="1191"/>
      <c r="OXR72" s="1189"/>
      <c r="OXS72" s="900"/>
      <c r="OXT72" s="318"/>
      <c r="OXU72" s="900"/>
      <c r="OXV72" s="900"/>
      <c r="OXW72" s="900"/>
      <c r="OXX72" s="900"/>
      <c r="OXY72" s="1171"/>
      <c r="OXZ72" s="910"/>
      <c r="OYA72" s="1191"/>
      <c r="OYB72" s="1189"/>
      <c r="OYC72" s="900"/>
      <c r="OYD72" s="318"/>
      <c r="OYE72" s="900"/>
      <c r="OYF72" s="900"/>
      <c r="OYG72" s="900"/>
      <c r="OYH72" s="900"/>
      <c r="OYI72" s="1171"/>
      <c r="OYJ72" s="910"/>
      <c r="OYK72" s="1191"/>
      <c r="OYL72" s="1189"/>
      <c r="OYM72" s="900"/>
      <c r="OYN72" s="318"/>
      <c r="OYO72" s="900"/>
      <c r="OYP72" s="900"/>
      <c r="OYQ72" s="900"/>
      <c r="OYR72" s="900"/>
      <c r="OYS72" s="1171"/>
      <c r="OYT72" s="910"/>
      <c r="OYU72" s="1191"/>
      <c r="OYV72" s="1189"/>
      <c r="OYW72" s="900"/>
      <c r="OYX72" s="318"/>
      <c r="OYY72" s="900"/>
      <c r="OYZ72" s="900"/>
      <c r="OZA72" s="900"/>
      <c r="OZB72" s="900"/>
      <c r="OZC72" s="1171"/>
      <c r="OZD72" s="910"/>
      <c r="OZE72" s="1191"/>
      <c r="OZF72" s="1189"/>
      <c r="OZG72" s="900"/>
      <c r="OZH72" s="318"/>
      <c r="OZI72" s="900"/>
      <c r="OZJ72" s="900"/>
      <c r="OZK72" s="900"/>
      <c r="OZL72" s="900"/>
      <c r="OZM72" s="1171"/>
      <c r="OZN72" s="910"/>
      <c r="OZO72" s="1191"/>
      <c r="OZP72" s="1189"/>
      <c r="OZQ72" s="900"/>
      <c r="OZR72" s="318"/>
      <c r="OZS72" s="900"/>
      <c r="OZT72" s="900"/>
      <c r="OZU72" s="900"/>
      <c r="OZV72" s="900"/>
      <c r="OZW72" s="1171"/>
      <c r="OZX72" s="910"/>
      <c r="OZY72" s="1191"/>
      <c r="OZZ72" s="1189"/>
      <c r="PAA72" s="900"/>
      <c r="PAB72" s="318"/>
      <c r="PAC72" s="900"/>
      <c r="PAD72" s="900"/>
      <c r="PAE72" s="900"/>
      <c r="PAF72" s="900"/>
      <c r="PAG72" s="1171"/>
      <c r="PAH72" s="910"/>
      <c r="PAI72" s="1191"/>
      <c r="PAJ72" s="1189"/>
      <c r="PAK72" s="900"/>
      <c r="PAL72" s="318"/>
      <c r="PAM72" s="900"/>
      <c r="PAN72" s="900"/>
      <c r="PAO72" s="900"/>
      <c r="PAP72" s="900"/>
      <c r="PAQ72" s="1171"/>
      <c r="PAR72" s="910"/>
      <c r="PAS72" s="1191"/>
      <c r="PAT72" s="1189"/>
      <c r="PAU72" s="900"/>
      <c r="PAV72" s="318"/>
      <c r="PAW72" s="900"/>
      <c r="PAX72" s="900"/>
      <c r="PAY72" s="900"/>
      <c r="PAZ72" s="900"/>
      <c r="PBA72" s="1171"/>
      <c r="PBB72" s="910"/>
      <c r="PBC72" s="1191"/>
      <c r="PBD72" s="1189"/>
      <c r="PBE72" s="900"/>
      <c r="PBF72" s="318"/>
      <c r="PBG72" s="900"/>
      <c r="PBH72" s="900"/>
      <c r="PBI72" s="900"/>
      <c r="PBJ72" s="900"/>
      <c r="PBK72" s="1171"/>
      <c r="PBL72" s="910"/>
      <c r="PBM72" s="1191"/>
      <c r="PBN72" s="1189"/>
      <c r="PBO72" s="900"/>
      <c r="PBP72" s="318"/>
      <c r="PBQ72" s="900"/>
      <c r="PBR72" s="900"/>
      <c r="PBS72" s="900"/>
      <c r="PBT72" s="900"/>
      <c r="PBU72" s="1171"/>
      <c r="PBV72" s="910"/>
      <c r="PBW72" s="1191"/>
      <c r="PBX72" s="1189"/>
      <c r="PBY72" s="900"/>
      <c r="PBZ72" s="318"/>
      <c r="PCA72" s="900"/>
      <c r="PCB72" s="900"/>
      <c r="PCC72" s="900"/>
      <c r="PCD72" s="900"/>
      <c r="PCE72" s="1171"/>
      <c r="PCF72" s="910"/>
      <c r="PCG72" s="1191"/>
      <c r="PCH72" s="1189"/>
      <c r="PCI72" s="900"/>
      <c r="PCJ72" s="318"/>
      <c r="PCK72" s="900"/>
      <c r="PCL72" s="900"/>
      <c r="PCM72" s="900"/>
      <c r="PCN72" s="900"/>
      <c r="PCO72" s="1171"/>
      <c r="PCP72" s="910"/>
      <c r="PCQ72" s="1191"/>
      <c r="PCR72" s="1189"/>
      <c r="PCS72" s="900"/>
      <c r="PCT72" s="318"/>
      <c r="PCU72" s="900"/>
      <c r="PCV72" s="900"/>
      <c r="PCW72" s="900"/>
      <c r="PCX72" s="900"/>
      <c r="PCY72" s="1171"/>
      <c r="PCZ72" s="910"/>
      <c r="PDA72" s="1191"/>
      <c r="PDB72" s="1189"/>
      <c r="PDC72" s="900"/>
      <c r="PDD72" s="318"/>
      <c r="PDE72" s="900"/>
      <c r="PDF72" s="900"/>
      <c r="PDG72" s="900"/>
      <c r="PDH72" s="900"/>
      <c r="PDI72" s="1171"/>
      <c r="PDJ72" s="910"/>
      <c r="PDK72" s="1191"/>
      <c r="PDL72" s="1189"/>
      <c r="PDM72" s="900"/>
      <c r="PDN72" s="318"/>
      <c r="PDO72" s="900"/>
      <c r="PDP72" s="900"/>
      <c r="PDQ72" s="900"/>
      <c r="PDR72" s="900"/>
      <c r="PDS72" s="1171"/>
      <c r="PDT72" s="910"/>
      <c r="PDU72" s="1191"/>
      <c r="PDV72" s="1189"/>
      <c r="PDW72" s="900"/>
      <c r="PDX72" s="318"/>
      <c r="PDY72" s="900"/>
      <c r="PDZ72" s="900"/>
      <c r="PEA72" s="900"/>
      <c r="PEB72" s="900"/>
      <c r="PEC72" s="1171"/>
      <c r="PED72" s="910"/>
      <c r="PEE72" s="1191"/>
      <c r="PEF72" s="1189"/>
      <c r="PEG72" s="900"/>
      <c r="PEH72" s="318"/>
      <c r="PEI72" s="900"/>
      <c r="PEJ72" s="900"/>
      <c r="PEK72" s="900"/>
      <c r="PEL72" s="900"/>
      <c r="PEM72" s="1171"/>
      <c r="PEN72" s="910"/>
      <c r="PEO72" s="1191"/>
      <c r="PEP72" s="1189"/>
      <c r="PEQ72" s="900"/>
      <c r="PER72" s="318"/>
      <c r="PES72" s="900"/>
      <c r="PET72" s="900"/>
      <c r="PEU72" s="900"/>
      <c r="PEV72" s="900"/>
      <c r="PEW72" s="1171"/>
      <c r="PEX72" s="910"/>
      <c r="PEY72" s="1191"/>
      <c r="PEZ72" s="1189"/>
      <c r="PFA72" s="900"/>
      <c r="PFB72" s="318"/>
      <c r="PFC72" s="900"/>
      <c r="PFD72" s="900"/>
      <c r="PFE72" s="900"/>
      <c r="PFF72" s="900"/>
      <c r="PFG72" s="1171"/>
      <c r="PFH72" s="910"/>
      <c r="PFI72" s="1191"/>
      <c r="PFJ72" s="1189"/>
      <c r="PFK72" s="900"/>
      <c r="PFL72" s="318"/>
      <c r="PFM72" s="900"/>
      <c r="PFN72" s="900"/>
      <c r="PFO72" s="900"/>
      <c r="PFP72" s="900"/>
      <c r="PFQ72" s="1171"/>
      <c r="PFR72" s="910"/>
      <c r="PFS72" s="1191"/>
      <c r="PFT72" s="1189"/>
      <c r="PFU72" s="900"/>
      <c r="PFV72" s="318"/>
      <c r="PFW72" s="900"/>
      <c r="PFX72" s="900"/>
      <c r="PFY72" s="900"/>
      <c r="PFZ72" s="900"/>
      <c r="PGA72" s="1171"/>
      <c r="PGB72" s="910"/>
      <c r="PGC72" s="1191"/>
      <c r="PGD72" s="1189"/>
      <c r="PGE72" s="900"/>
      <c r="PGF72" s="318"/>
      <c r="PGG72" s="900"/>
      <c r="PGH72" s="900"/>
      <c r="PGI72" s="900"/>
      <c r="PGJ72" s="900"/>
      <c r="PGK72" s="1171"/>
      <c r="PGL72" s="910"/>
      <c r="PGM72" s="1191"/>
      <c r="PGN72" s="1189"/>
      <c r="PGO72" s="900"/>
      <c r="PGP72" s="318"/>
      <c r="PGQ72" s="900"/>
      <c r="PGR72" s="900"/>
      <c r="PGS72" s="900"/>
      <c r="PGT72" s="900"/>
      <c r="PGU72" s="1171"/>
      <c r="PGV72" s="910"/>
      <c r="PGW72" s="1191"/>
      <c r="PGX72" s="1189"/>
      <c r="PGY72" s="900"/>
      <c r="PGZ72" s="318"/>
      <c r="PHA72" s="900"/>
      <c r="PHB72" s="900"/>
      <c r="PHC72" s="900"/>
      <c r="PHD72" s="900"/>
      <c r="PHE72" s="1171"/>
      <c r="PHF72" s="910"/>
      <c r="PHG72" s="1191"/>
      <c r="PHH72" s="1189"/>
      <c r="PHI72" s="900"/>
      <c r="PHJ72" s="318"/>
      <c r="PHK72" s="900"/>
      <c r="PHL72" s="900"/>
      <c r="PHM72" s="900"/>
      <c r="PHN72" s="900"/>
      <c r="PHO72" s="1171"/>
      <c r="PHP72" s="910"/>
      <c r="PHQ72" s="1191"/>
      <c r="PHR72" s="1189"/>
      <c r="PHS72" s="900"/>
      <c r="PHT72" s="318"/>
      <c r="PHU72" s="900"/>
      <c r="PHV72" s="900"/>
      <c r="PHW72" s="900"/>
      <c r="PHX72" s="900"/>
      <c r="PHY72" s="1171"/>
      <c r="PHZ72" s="910"/>
      <c r="PIA72" s="1191"/>
      <c r="PIB72" s="1189"/>
      <c r="PIC72" s="900"/>
      <c r="PID72" s="318"/>
      <c r="PIE72" s="900"/>
      <c r="PIF72" s="900"/>
      <c r="PIG72" s="900"/>
      <c r="PIH72" s="900"/>
      <c r="PII72" s="1171"/>
      <c r="PIJ72" s="910"/>
      <c r="PIK72" s="1191"/>
      <c r="PIL72" s="1189"/>
      <c r="PIM72" s="900"/>
      <c r="PIN72" s="318"/>
      <c r="PIO72" s="900"/>
      <c r="PIP72" s="900"/>
      <c r="PIQ72" s="900"/>
      <c r="PIR72" s="900"/>
      <c r="PIS72" s="1171"/>
      <c r="PIT72" s="910"/>
      <c r="PIU72" s="1191"/>
      <c r="PIV72" s="1189"/>
      <c r="PIW72" s="900"/>
      <c r="PIX72" s="318"/>
      <c r="PIY72" s="900"/>
      <c r="PIZ72" s="900"/>
      <c r="PJA72" s="900"/>
      <c r="PJB72" s="900"/>
      <c r="PJC72" s="1171"/>
      <c r="PJD72" s="910"/>
      <c r="PJE72" s="1191"/>
      <c r="PJF72" s="1189"/>
      <c r="PJG72" s="900"/>
      <c r="PJH72" s="318"/>
      <c r="PJI72" s="900"/>
      <c r="PJJ72" s="900"/>
      <c r="PJK72" s="900"/>
      <c r="PJL72" s="900"/>
      <c r="PJM72" s="1171"/>
      <c r="PJN72" s="910"/>
      <c r="PJO72" s="1191"/>
      <c r="PJP72" s="1189"/>
      <c r="PJQ72" s="900"/>
      <c r="PJR72" s="318"/>
      <c r="PJS72" s="900"/>
      <c r="PJT72" s="900"/>
      <c r="PJU72" s="900"/>
      <c r="PJV72" s="900"/>
      <c r="PJW72" s="1171"/>
      <c r="PJX72" s="910"/>
      <c r="PJY72" s="1191"/>
      <c r="PJZ72" s="1189"/>
      <c r="PKA72" s="900"/>
      <c r="PKB72" s="318"/>
      <c r="PKC72" s="900"/>
      <c r="PKD72" s="900"/>
      <c r="PKE72" s="900"/>
      <c r="PKF72" s="900"/>
      <c r="PKG72" s="1171"/>
      <c r="PKH72" s="910"/>
      <c r="PKI72" s="1191"/>
      <c r="PKJ72" s="1189"/>
      <c r="PKK72" s="900"/>
      <c r="PKL72" s="318"/>
      <c r="PKM72" s="900"/>
      <c r="PKN72" s="900"/>
      <c r="PKO72" s="900"/>
      <c r="PKP72" s="900"/>
      <c r="PKQ72" s="1171"/>
      <c r="PKR72" s="910"/>
      <c r="PKS72" s="1191"/>
      <c r="PKT72" s="1189"/>
      <c r="PKU72" s="900"/>
      <c r="PKV72" s="318"/>
      <c r="PKW72" s="900"/>
      <c r="PKX72" s="900"/>
      <c r="PKY72" s="900"/>
      <c r="PKZ72" s="900"/>
      <c r="PLA72" s="1171"/>
      <c r="PLB72" s="910"/>
      <c r="PLC72" s="1191"/>
      <c r="PLD72" s="1189"/>
      <c r="PLE72" s="900"/>
      <c r="PLF72" s="318"/>
      <c r="PLG72" s="900"/>
      <c r="PLH72" s="900"/>
      <c r="PLI72" s="900"/>
      <c r="PLJ72" s="900"/>
      <c r="PLK72" s="1171"/>
      <c r="PLL72" s="910"/>
      <c r="PLM72" s="1191"/>
      <c r="PLN72" s="1189"/>
      <c r="PLO72" s="900"/>
      <c r="PLP72" s="318"/>
      <c r="PLQ72" s="900"/>
      <c r="PLR72" s="900"/>
      <c r="PLS72" s="900"/>
      <c r="PLT72" s="900"/>
      <c r="PLU72" s="1171"/>
      <c r="PLV72" s="910"/>
      <c r="PLW72" s="1191"/>
      <c r="PLX72" s="1189"/>
      <c r="PLY72" s="900"/>
      <c r="PLZ72" s="318"/>
      <c r="PMA72" s="900"/>
      <c r="PMB72" s="900"/>
      <c r="PMC72" s="900"/>
      <c r="PMD72" s="900"/>
      <c r="PME72" s="1171"/>
      <c r="PMF72" s="910"/>
      <c r="PMG72" s="1191"/>
      <c r="PMH72" s="1189"/>
      <c r="PMI72" s="900"/>
      <c r="PMJ72" s="318"/>
      <c r="PMK72" s="900"/>
      <c r="PML72" s="900"/>
      <c r="PMM72" s="900"/>
      <c r="PMN72" s="900"/>
      <c r="PMO72" s="1171"/>
      <c r="PMP72" s="910"/>
      <c r="PMQ72" s="1191"/>
      <c r="PMR72" s="1189"/>
      <c r="PMS72" s="900"/>
      <c r="PMT72" s="318"/>
      <c r="PMU72" s="900"/>
      <c r="PMV72" s="900"/>
      <c r="PMW72" s="900"/>
      <c r="PMX72" s="900"/>
      <c r="PMY72" s="1171"/>
      <c r="PMZ72" s="910"/>
      <c r="PNA72" s="1191"/>
      <c r="PNB72" s="1189"/>
      <c r="PNC72" s="900"/>
      <c r="PND72" s="318"/>
      <c r="PNE72" s="900"/>
      <c r="PNF72" s="900"/>
      <c r="PNG72" s="900"/>
      <c r="PNH72" s="900"/>
      <c r="PNI72" s="1171"/>
      <c r="PNJ72" s="910"/>
      <c r="PNK72" s="1191"/>
      <c r="PNL72" s="1189"/>
      <c r="PNM72" s="900"/>
      <c r="PNN72" s="318"/>
      <c r="PNO72" s="900"/>
      <c r="PNP72" s="900"/>
      <c r="PNQ72" s="900"/>
      <c r="PNR72" s="900"/>
      <c r="PNS72" s="1171"/>
      <c r="PNT72" s="910"/>
      <c r="PNU72" s="1191"/>
      <c r="PNV72" s="1189"/>
      <c r="PNW72" s="900"/>
      <c r="PNX72" s="318"/>
      <c r="PNY72" s="900"/>
      <c r="PNZ72" s="900"/>
      <c r="POA72" s="900"/>
      <c r="POB72" s="900"/>
      <c r="POC72" s="1171"/>
      <c r="POD72" s="910"/>
      <c r="POE72" s="1191"/>
      <c r="POF72" s="1189"/>
      <c r="POG72" s="900"/>
      <c r="POH72" s="318"/>
      <c r="POI72" s="900"/>
      <c r="POJ72" s="900"/>
      <c r="POK72" s="900"/>
      <c r="POL72" s="900"/>
      <c r="POM72" s="1171"/>
      <c r="PON72" s="910"/>
      <c r="POO72" s="1191"/>
      <c r="POP72" s="1189"/>
      <c r="POQ72" s="900"/>
      <c r="POR72" s="318"/>
      <c r="POS72" s="900"/>
      <c r="POT72" s="900"/>
      <c r="POU72" s="900"/>
      <c r="POV72" s="900"/>
      <c r="POW72" s="1171"/>
      <c r="POX72" s="910"/>
      <c r="POY72" s="1191"/>
      <c r="POZ72" s="1189"/>
      <c r="PPA72" s="900"/>
      <c r="PPB72" s="318"/>
      <c r="PPC72" s="900"/>
      <c r="PPD72" s="900"/>
      <c r="PPE72" s="900"/>
      <c r="PPF72" s="900"/>
      <c r="PPG72" s="1171"/>
      <c r="PPH72" s="910"/>
      <c r="PPI72" s="1191"/>
      <c r="PPJ72" s="1189"/>
      <c r="PPK72" s="900"/>
      <c r="PPL72" s="318"/>
      <c r="PPM72" s="900"/>
      <c r="PPN72" s="900"/>
      <c r="PPO72" s="900"/>
      <c r="PPP72" s="900"/>
      <c r="PPQ72" s="1171"/>
      <c r="PPR72" s="910"/>
      <c r="PPS72" s="1191"/>
      <c r="PPT72" s="1189"/>
      <c r="PPU72" s="900"/>
      <c r="PPV72" s="318"/>
      <c r="PPW72" s="900"/>
      <c r="PPX72" s="900"/>
      <c r="PPY72" s="900"/>
      <c r="PPZ72" s="900"/>
      <c r="PQA72" s="1171"/>
      <c r="PQB72" s="910"/>
      <c r="PQC72" s="1191"/>
      <c r="PQD72" s="1189"/>
      <c r="PQE72" s="900"/>
      <c r="PQF72" s="318"/>
      <c r="PQG72" s="900"/>
      <c r="PQH72" s="900"/>
      <c r="PQI72" s="900"/>
      <c r="PQJ72" s="900"/>
      <c r="PQK72" s="1171"/>
      <c r="PQL72" s="910"/>
      <c r="PQM72" s="1191"/>
      <c r="PQN72" s="1189"/>
      <c r="PQO72" s="900"/>
      <c r="PQP72" s="318"/>
      <c r="PQQ72" s="900"/>
      <c r="PQR72" s="900"/>
      <c r="PQS72" s="900"/>
      <c r="PQT72" s="900"/>
      <c r="PQU72" s="1171"/>
      <c r="PQV72" s="910"/>
      <c r="PQW72" s="1191"/>
      <c r="PQX72" s="1189"/>
      <c r="PQY72" s="900"/>
      <c r="PQZ72" s="318"/>
      <c r="PRA72" s="900"/>
      <c r="PRB72" s="900"/>
      <c r="PRC72" s="900"/>
      <c r="PRD72" s="900"/>
      <c r="PRE72" s="1171"/>
      <c r="PRF72" s="910"/>
      <c r="PRG72" s="1191"/>
      <c r="PRH72" s="1189"/>
      <c r="PRI72" s="900"/>
      <c r="PRJ72" s="318"/>
      <c r="PRK72" s="900"/>
      <c r="PRL72" s="900"/>
      <c r="PRM72" s="900"/>
      <c r="PRN72" s="900"/>
      <c r="PRO72" s="1171"/>
      <c r="PRP72" s="910"/>
      <c r="PRQ72" s="1191"/>
      <c r="PRR72" s="1189"/>
      <c r="PRS72" s="900"/>
      <c r="PRT72" s="318"/>
      <c r="PRU72" s="900"/>
      <c r="PRV72" s="900"/>
      <c r="PRW72" s="900"/>
      <c r="PRX72" s="900"/>
      <c r="PRY72" s="1171"/>
      <c r="PRZ72" s="910"/>
      <c r="PSA72" s="1191"/>
      <c r="PSB72" s="1189"/>
      <c r="PSC72" s="900"/>
      <c r="PSD72" s="318"/>
      <c r="PSE72" s="900"/>
      <c r="PSF72" s="900"/>
      <c r="PSG72" s="900"/>
      <c r="PSH72" s="900"/>
      <c r="PSI72" s="1171"/>
      <c r="PSJ72" s="910"/>
      <c r="PSK72" s="1191"/>
      <c r="PSL72" s="1189"/>
      <c r="PSM72" s="900"/>
      <c r="PSN72" s="318"/>
      <c r="PSO72" s="900"/>
      <c r="PSP72" s="900"/>
      <c r="PSQ72" s="900"/>
      <c r="PSR72" s="900"/>
      <c r="PSS72" s="1171"/>
      <c r="PST72" s="910"/>
      <c r="PSU72" s="1191"/>
      <c r="PSV72" s="1189"/>
      <c r="PSW72" s="900"/>
      <c r="PSX72" s="318"/>
      <c r="PSY72" s="900"/>
      <c r="PSZ72" s="900"/>
      <c r="PTA72" s="900"/>
      <c r="PTB72" s="900"/>
      <c r="PTC72" s="1171"/>
      <c r="PTD72" s="910"/>
      <c r="PTE72" s="1191"/>
      <c r="PTF72" s="1189"/>
      <c r="PTG72" s="900"/>
      <c r="PTH72" s="318"/>
      <c r="PTI72" s="900"/>
      <c r="PTJ72" s="900"/>
      <c r="PTK72" s="900"/>
      <c r="PTL72" s="900"/>
      <c r="PTM72" s="1171"/>
      <c r="PTN72" s="910"/>
      <c r="PTO72" s="1191"/>
      <c r="PTP72" s="1189"/>
      <c r="PTQ72" s="900"/>
      <c r="PTR72" s="318"/>
      <c r="PTS72" s="900"/>
      <c r="PTT72" s="900"/>
      <c r="PTU72" s="900"/>
      <c r="PTV72" s="900"/>
      <c r="PTW72" s="1171"/>
      <c r="PTX72" s="910"/>
      <c r="PTY72" s="1191"/>
      <c r="PTZ72" s="1189"/>
      <c r="PUA72" s="900"/>
      <c r="PUB72" s="318"/>
      <c r="PUC72" s="900"/>
      <c r="PUD72" s="900"/>
      <c r="PUE72" s="900"/>
      <c r="PUF72" s="900"/>
      <c r="PUG72" s="1171"/>
      <c r="PUH72" s="910"/>
      <c r="PUI72" s="1191"/>
      <c r="PUJ72" s="1189"/>
      <c r="PUK72" s="900"/>
      <c r="PUL72" s="318"/>
      <c r="PUM72" s="900"/>
      <c r="PUN72" s="900"/>
      <c r="PUO72" s="900"/>
      <c r="PUP72" s="900"/>
      <c r="PUQ72" s="1171"/>
      <c r="PUR72" s="910"/>
      <c r="PUS72" s="1191"/>
      <c r="PUT72" s="1189"/>
      <c r="PUU72" s="900"/>
      <c r="PUV72" s="318"/>
      <c r="PUW72" s="900"/>
      <c r="PUX72" s="900"/>
      <c r="PUY72" s="900"/>
      <c r="PUZ72" s="900"/>
      <c r="PVA72" s="1171"/>
      <c r="PVB72" s="910"/>
      <c r="PVC72" s="1191"/>
      <c r="PVD72" s="1189"/>
      <c r="PVE72" s="900"/>
      <c r="PVF72" s="318"/>
      <c r="PVG72" s="900"/>
      <c r="PVH72" s="900"/>
      <c r="PVI72" s="900"/>
      <c r="PVJ72" s="900"/>
      <c r="PVK72" s="1171"/>
      <c r="PVL72" s="910"/>
      <c r="PVM72" s="1191"/>
      <c r="PVN72" s="1189"/>
      <c r="PVO72" s="900"/>
      <c r="PVP72" s="318"/>
      <c r="PVQ72" s="900"/>
      <c r="PVR72" s="900"/>
      <c r="PVS72" s="900"/>
      <c r="PVT72" s="900"/>
      <c r="PVU72" s="1171"/>
      <c r="PVV72" s="910"/>
      <c r="PVW72" s="1191"/>
      <c r="PVX72" s="1189"/>
      <c r="PVY72" s="900"/>
      <c r="PVZ72" s="318"/>
      <c r="PWA72" s="900"/>
      <c r="PWB72" s="900"/>
      <c r="PWC72" s="900"/>
      <c r="PWD72" s="900"/>
      <c r="PWE72" s="1171"/>
      <c r="PWF72" s="910"/>
      <c r="PWG72" s="1191"/>
      <c r="PWH72" s="1189"/>
      <c r="PWI72" s="900"/>
      <c r="PWJ72" s="318"/>
      <c r="PWK72" s="900"/>
      <c r="PWL72" s="900"/>
      <c r="PWM72" s="900"/>
      <c r="PWN72" s="900"/>
      <c r="PWO72" s="1171"/>
      <c r="PWP72" s="910"/>
      <c r="PWQ72" s="1191"/>
      <c r="PWR72" s="1189"/>
      <c r="PWS72" s="900"/>
      <c r="PWT72" s="318"/>
      <c r="PWU72" s="900"/>
      <c r="PWV72" s="900"/>
      <c r="PWW72" s="900"/>
      <c r="PWX72" s="900"/>
      <c r="PWY72" s="1171"/>
      <c r="PWZ72" s="910"/>
      <c r="PXA72" s="1191"/>
      <c r="PXB72" s="1189"/>
      <c r="PXC72" s="900"/>
      <c r="PXD72" s="318"/>
      <c r="PXE72" s="900"/>
      <c r="PXF72" s="900"/>
      <c r="PXG72" s="900"/>
      <c r="PXH72" s="900"/>
      <c r="PXI72" s="1171"/>
      <c r="PXJ72" s="910"/>
      <c r="PXK72" s="1191"/>
      <c r="PXL72" s="1189"/>
      <c r="PXM72" s="900"/>
      <c r="PXN72" s="318"/>
      <c r="PXO72" s="900"/>
      <c r="PXP72" s="900"/>
      <c r="PXQ72" s="900"/>
      <c r="PXR72" s="900"/>
      <c r="PXS72" s="1171"/>
      <c r="PXT72" s="910"/>
      <c r="PXU72" s="1191"/>
      <c r="PXV72" s="1189"/>
      <c r="PXW72" s="900"/>
      <c r="PXX72" s="318"/>
      <c r="PXY72" s="900"/>
      <c r="PXZ72" s="900"/>
      <c r="PYA72" s="900"/>
      <c r="PYB72" s="900"/>
      <c r="PYC72" s="1171"/>
      <c r="PYD72" s="910"/>
      <c r="PYE72" s="1191"/>
      <c r="PYF72" s="1189"/>
      <c r="PYG72" s="900"/>
      <c r="PYH72" s="318"/>
      <c r="PYI72" s="900"/>
      <c r="PYJ72" s="900"/>
      <c r="PYK72" s="900"/>
      <c r="PYL72" s="900"/>
      <c r="PYM72" s="1171"/>
      <c r="PYN72" s="910"/>
      <c r="PYO72" s="1191"/>
      <c r="PYP72" s="1189"/>
      <c r="PYQ72" s="900"/>
      <c r="PYR72" s="318"/>
      <c r="PYS72" s="900"/>
      <c r="PYT72" s="900"/>
      <c r="PYU72" s="900"/>
      <c r="PYV72" s="900"/>
      <c r="PYW72" s="1171"/>
      <c r="PYX72" s="910"/>
      <c r="PYY72" s="1191"/>
      <c r="PYZ72" s="1189"/>
      <c r="PZA72" s="900"/>
      <c r="PZB72" s="318"/>
      <c r="PZC72" s="900"/>
      <c r="PZD72" s="900"/>
      <c r="PZE72" s="900"/>
      <c r="PZF72" s="900"/>
      <c r="PZG72" s="1171"/>
      <c r="PZH72" s="910"/>
      <c r="PZI72" s="1191"/>
      <c r="PZJ72" s="1189"/>
      <c r="PZK72" s="900"/>
      <c r="PZL72" s="318"/>
      <c r="PZM72" s="900"/>
      <c r="PZN72" s="900"/>
      <c r="PZO72" s="900"/>
      <c r="PZP72" s="900"/>
      <c r="PZQ72" s="1171"/>
      <c r="PZR72" s="910"/>
      <c r="PZS72" s="1191"/>
      <c r="PZT72" s="1189"/>
      <c r="PZU72" s="900"/>
      <c r="PZV72" s="318"/>
      <c r="PZW72" s="900"/>
      <c r="PZX72" s="900"/>
      <c r="PZY72" s="900"/>
      <c r="PZZ72" s="900"/>
      <c r="QAA72" s="1171"/>
      <c r="QAB72" s="910"/>
      <c r="QAC72" s="1191"/>
      <c r="QAD72" s="1189"/>
      <c r="QAE72" s="900"/>
      <c r="QAF72" s="318"/>
      <c r="QAG72" s="900"/>
      <c r="QAH72" s="900"/>
      <c r="QAI72" s="900"/>
      <c r="QAJ72" s="900"/>
      <c r="QAK72" s="1171"/>
      <c r="QAL72" s="910"/>
      <c r="QAM72" s="1191"/>
      <c r="QAN72" s="1189"/>
      <c r="QAO72" s="900"/>
      <c r="QAP72" s="318"/>
      <c r="QAQ72" s="900"/>
      <c r="QAR72" s="900"/>
      <c r="QAS72" s="900"/>
      <c r="QAT72" s="900"/>
      <c r="QAU72" s="1171"/>
      <c r="QAV72" s="910"/>
      <c r="QAW72" s="1191"/>
      <c r="QAX72" s="1189"/>
      <c r="QAY72" s="900"/>
      <c r="QAZ72" s="318"/>
      <c r="QBA72" s="900"/>
      <c r="QBB72" s="900"/>
      <c r="QBC72" s="900"/>
      <c r="QBD72" s="900"/>
      <c r="QBE72" s="1171"/>
      <c r="QBF72" s="910"/>
      <c r="QBG72" s="1191"/>
      <c r="QBH72" s="1189"/>
      <c r="QBI72" s="900"/>
      <c r="QBJ72" s="318"/>
      <c r="QBK72" s="900"/>
      <c r="QBL72" s="900"/>
      <c r="QBM72" s="900"/>
      <c r="QBN72" s="900"/>
      <c r="QBO72" s="1171"/>
      <c r="QBP72" s="910"/>
      <c r="QBQ72" s="1191"/>
      <c r="QBR72" s="1189"/>
      <c r="QBS72" s="900"/>
      <c r="QBT72" s="318"/>
      <c r="QBU72" s="900"/>
      <c r="QBV72" s="900"/>
      <c r="QBW72" s="900"/>
      <c r="QBX72" s="900"/>
      <c r="QBY72" s="1171"/>
      <c r="QBZ72" s="910"/>
      <c r="QCA72" s="1191"/>
      <c r="QCB72" s="1189"/>
      <c r="QCC72" s="900"/>
      <c r="QCD72" s="318"/>
      <c r="QCE72" s="900"/>
      <c r="QCF72" s="900"/>
      <c r="QCG72" s="900"/>
      <c r="QCH72" s="900"/>
      <c r="QCI72" s="1171"/>
      <c r="QCJ72" s="910"/>
      <c r="QCK72" s="1191"/>
      <c r="QCL72" s="1189"/>
      <c r="QCM72" s="900"/>
      <c r="QCN72" s="318"/>
      <c r="QCO72" s="900"/>
      <c r="QCP72" s="900"/>
      <c r="QCQ72" s="900"/>
      <c r="QCR72" s="900"/>
      <c r="QCS72" s="1171"/>
      <c r="QCT72" s="910"/>
      <c r="QCU72" s="1191"/>
      <c r="QCV72" s="1189"/>
      <c r="QCW72" s="900"/>
      <c r="QCX72" s="318"/>
      <c r="QCY72" s="900"/>
      <c r="QCZ72" s="900"/>
      <c r="QDA72" s="900"/>
      <c r="QDB72" s="900"/>
      <c r="QDC72" s="1171"/>
      <c r="QDD72" s="910"/>
      <c r="QDE72" s="1191"/>
      <c r="QDF72" s="1189"/>
      <c r="QDG72" s="900"/>
      <c r="QDH72" s="318"/>
      <c r="QDI72" s="900"/>
      <c r="QDJ72" s="900"/>
      <c r="QDK72" s="900"/>
      <c r="QDL72" s="900"/>
      <c r="QDM72" s="1171"/>
      <c r="QDN72" s="910"/>
      <c r="QDO72" s="1191"/>
      <c r="QDP72" s="1189"/>
      <c r="QDQ72" s="900"/>
      <c r="QDR72" s="318"/>
      <c r="QDS72" s="900"/>
      <c r="QDT72" s="900"/>
      <c r="QDU72" s="900"/>
      <c r="QDV72" s="900"/>
      <c r="QDW72" s="1171"/>
      <c r="QDX72" s="910"/>
      <c r="QDY72" s="1191"/>
      <c r="QDZ72" s="1189"/>
      <c r="QEA72" s="900"/>
      <c r="QEB72" s="318"/>
      <c r="QEC72" s="900"/>
      <c r="QED72" s="900"/>
      <c r="QEE72" s="900"/>
      <c r="QEF72" s="900"/>
      <c r="QEG72" s="1171"/>
      <c r="QEH72" s="910"/>
      <c r="QEI72" s="1191"/>
      <c r="QEJ72" s="1189"/>
      <c r="QEK72" s="900"/>
      <c r="QEL72" s="318"/>
      <c r="QEM72" s="900"/>
      <c r="QEN72" s="900"/>
      <c r="QEO72" s="900"/>
      <c r="QEP72" s="900"/>
      <c r="QEQ72" s="1171"/>
      <c r="QER72" s="910"/>
      <c r="QES72" s="1191"/>
      <c r="QET72" s="1189"/>
      <c r="QEU72" s="900"/>
      <c r="QEV72" s="318"/>
      <c r="QEW72" s="900"/>
      <c r="QEX72" s="900"/>
      <c r="QEY72" s="900"/>
      <c r="QEZ72" s="900"/>
      <c r="QFA72" s="1171"/>
      <c r="QFB72" s="910"/>
      <c r="QFC72" s="1191"/>
      <c r="QFD72" s="1189"/>
      <c r="QFE72" s="900"/>
      <c r="QFF72" s="318"/>
      <c r="QFG72" s="900"/>
      <c r="QFH72" s="900"/>
      <c r="QFI72" s="900"/>
      <c r="QFJ72" s="900"/>
      <c r="QFK72" s="1171"/>
      <c r="QFL72" s="910"/>
      <c r="QFM72" s="1191"/>
      <c r="QFN72" s="1189"/>
      <c r="QFO72" s="900"/>
      <c r="QFP72" s="318"/>
      <c r="QFQ72" s="900"/>
      <c r="QFR72" s="900"/>
      <c r="QFS72" s="900"/>
      <c r="QFT72" s="900"/>
      <c r="QFU72" s="1171"/>
      <c r="QFV72" s="910"/>
      <c r="QFW72" s="1191"/>
      <c r="QFX72" s="1189"/>
      <c r="QFY72" s="900"/>
      <c r="QFZ72" s="318"/>
      <c r="QGA72" s="900"/>
      <c r="QGB72" s="900"/>
      <c r="QGC72" s="900"/>
      <c r="QGD72" s="900"/>
      <c r="QGE72" s="1171"/>
      <c r="QGF72" s="910"/>
      <c r="QGG72" s="1191"/>
      <c r="QGH72" s="1189"/>
      <c r="QGI72" s="900"/>
      <c r="QGJ72" s="318"/>
      <c r="QGK72" s="900"/>
      <c r="QGL72" s="900"/>
      <c r="QGM72" s="900"/>
      <c r="QGN72" s="900"/>
      <c r="QGO72" s="1171"/>
      <c r="QGP72" s="910"/>
      <c r="QGQ72" s="1191"/>
      <c r="QGR72" s="1189"/>
      <c r="QGS72" s="900"/>
      <c r="QGT72" s="318"/>
      <c r="QGU72" s="900"/>
      <c r="QGV72" s="900"/>
      <c r="QGW72" s="900"/>
      <c r="QGX72" s="900"/>
      <c r="QGY72" s="1171"/>
      <c r="QGZ72" s="910"/>
      <c r="QHA72" s="1191"/>
      <c r="QHB72" s="1189"/>
      <c r="QHC72" s="900"/>
      <c r="QHD72" s="318"/>
      <c r="QHE72" s="900"/>
      <c r="QHF72" s="900"/>
      <c r="QHG72" s="900"/>
      <c r="QHH72" s="900"/>
      <c r="QHI72" s="1171"/>
      <c r="QHJ72" s="910"/>
      <c r="QHK72" s="1191"/>
      <c r="QHL72" s="1189"/>
      <c r="QHM72" s="900"/>
      <c r="QHN72" s="318"/>
      <c r="QHO72" s="900"/>
      <c r="QHP72" s="900"/>
      <c r="QHQ72" s="900"/>
      <c r="QHR72" s="900"/>
      <c r="QHS72" s="1171"/>
      <c r="QHT72" s="910"/>
      <c r="QHU72" s="1191"/>
      <c r="QHV72" s="1189"/>
      <c r="QHW72" s="900"/>
      <c r="QHX72" s="318"/>
      <c r="QHY72" s="900"/>
      <c r="QHZ72" s="900"/>
      <c r="QIA72" s="900"/>
      <c r="QIB72" s="900"/>
      <c r="QIC72" s="1171"/>
      <c r="QID72" s="910"/>
      <c r="QIE72" s="1191"/>
      <c r="QIF72" s="1189"/>
      <c r="QIG72" s="900"/>
      <c r="QIH72" s="318"/>
      <c r="QII72" s="900"/>
      <c r="QIJ72" s="900"/>
      <c r="QIK72" s="900"/>
      <c r="QIL72" s="900"/>
      <c r="QIM72" s="1171"/>
      <c r="QIN72" s="910"/>
      <c r="QIO72" s="1191"/>
      <c r="QIP72" s="1189"/>
      <c r="QIQ72" s="900"/>
      <c r="QIR72" s="318"/>
      <c r="QIS72" s="900"/>
      <c r="QIT72" s="900"/>
      <c r="QIU72" s="900"/>
      <c r="QIV72" s="900"/>
      <c r="QIW72" s="1171"/>
      <c r="QIX72" s="910"/>
      <c r="QIY72" s="1191"/>
      <c r="QIZ72" s="1189"/>
      <c r="QJA72" s="900"/>
      <c r="QJB72" s="318"/>
      <c r="QJC72" s="900"/>
      <c r="QJD72" s="900"/>
      <c r="QJE72" s="900"/>
      <c r="QJF72" s="900"/>
      <c r="QJG72" s="1171"/>
      <c r="QJH72" s="910"/>
      <c r="QJI72" s="1191"/>
      <c r="QJJ72" s="1189"/>
      <c r="QJK72" s="900"/>
      <c r="QJL72" s="318"/>
      <c r="QJM72" s="900"/>
      <c r="QJN72" s="900"/>
      <c r="QJO72" s="900"/>
      <c r="QJP72" s="900"/>
      <c r="QJQ72" s="1171"/>
      <c r="QJR72" s="910"/>
      <c r="QJS72" s="1191"/>
      <c r="QJT72" s="1189"/>
      <c r="QJU72" s="900"/>
      <c r="QJV72" s="318"/>
      <c r="QJW72" s="900"/>
      <c r="QJX72" s="900"/>
      <c r="QJY72" s="900"/>
      <c r="QJZ72" s="900"/>
      <c r="QKA72" s="1171"/>
      <c r="QKB72" s="910"/>
      <c r="QKC72" s="1191"/>
      <c r="QKD72" s="1189"/>
      <c r="QKE72" s="900"/>
      <c r="QKF72" s="318"/>
      <c r="QKG72" s="900"/>
      <c r="QKH72" s="900"/>
      <c r="QKI72" s="900"/>
      <c r="QKJ72" s="900"/>
      <c r="QKK72" s="1171"/>
      <c r="QKL72" s="910"/>
      <c r="QKM72" s="1191"/>
      <c r="QKN72" s="1189"/>
      <c r="QKO72" s="900"/>
      <c r="QKP72" s="318"/>
      <c r="QKQ72" s="900"/>
      <c r="QKR72" s="900"/>
      <c r="QKS72" s="900"/>
      <c r="QKT72" s="900"/>
      <c r="QKU72" s="1171"/>
      <c r="QKV72" s="910"/>
      <c r="QKW72" s="1191"/>
      <c r="QKX72" s="1189"/>
      <c r="QKY72" s="900"/>
      <c r="QKZ72" s="318"/>
      <c r="QLA72" s="900"/>
      <c r="QLB72" s="900"/>
      <c r="QLC72" s="900"/>
      <c r="QLD72" s="900"/>
      <c r="QLE72" s="1171"/>
      <c r="QLF72" s="910"/>
      <c r="QLG72" s="1191"/>
      <c r="QLH72" s="1189"/>
      <c r="QLI72" s="900"/>
      <c r="QLJ72" s="318"/>
      <c r="QLK72" s="900"/>
      <c r="QLL72" s="900"/>
      <c r="QLM72" s="900"/>
      <c r="QLN72" s="900"/>
      <c r="QLO72" s="1171"/>
      <c r="QLP72" s="910"/>
      <c r="QLQ72" s="1191"/>
      <c r="QLR72" s="1189"/>
      <c r="QLS72" s="900"/>
      <c r="QLT72" s="318"/>
      <c r="QLU72" s="900"/>
      <c r="QLV72" s="900"/>
      <c r="QLW72" s="900"/>
      <c r="QLX72" s="900"/>
      <c r="QLY72" s="1171"/>
      <c r="QLZ72" s="910"/>
      <c r="QMA72" s="1191"/>
      <c r="QMB72" s="1189"/>
      <c r="QMC72" s="900"/>
      <c r="QMD72" s="318"/>
      <c r="QME72" s="900"/>
      <c r="QMF72" s="900"/>
      <c r="QMG72" s="900"/>
      <c r="QMH72" s="900"/>
      <c r="QMI72" s="1171"/>
      <c r="QMJ72" s="910"/>
      <c r="QMK72" s="1191"/>
      <c r="QML72" s="1189"/>
      <c r="QMM72" s="900"/>
      <c r="QMN72" s="318"/>
      <c r="QMO72" s="900"/>
      <c r="QMP72" s="900"/>
      <c r="QMQ72" s="900"/>
      <c r="QMR72" s="900"/>
      <c r="QMS72" s="1171"/>
      <c r="QMT72" s="910"/>
      <c r="QMU72" s="1191"/>
      <c r="QMV72" s="1189"/>
      <c r="QMW72" s="900"/>
      <c r="QMX72" s="318"/>
      <c r="QMY72" s="900"/>
      <c r="QMZ72" s="900"/>
      <c r="QNA72" s="900"/>
      <c r="QNB72" s="900"/>
      <c r="QNC72" s="1171"/>
      <c r="QND72" s="910"/>
      <c r="QNE72" s="1191"/>
      <c r="QNF72" s="1189"/>
      <c r="QNG72" s="900"/>
      <c r="QNH72" s="318"/>
      <c r="QNI72" s="900"/>
      <c r="QNJ72" s="900"/>
      <c r="QNK72" s="900"/>
      <c r="QNL72" s="900"/>
      <c r="QNM72" s="1171"/>
      <c r="QNN72" s="910"/>
      <c r="QNO72" s="1191"/>
      <c r="QNP72" s="1189"/>
      <c r="QNQ72" s="900"/>
      <c r="QNR72" s="318"/>
      <c r="QNS72" s="900"/>
      <c r="QNT72" s="900"/>
      <c r="QNU72" s="900"/>
      <c r="QNV72" s="900"/>
      <c r="QNW72" s="1171"/>
      <c r="QNX72" s="910"/>
      <c r="QNY72" s="1191"/>
      <c r="QNZ72" s="1189"/>
      <c r="QOA72" s="900"/>
      <c r="QOB72" s="318"/>
      <c r="QOC72" s="900"/>
      <c r="QOD72" s="900"/>
      <c r="QOE72" s="900"/>
      <c r="QOF72" s="900"/>
      <c r="QOG72" s="1171"/>
      <c r="QOH72" s="910"/>
      <c r="QOI72" s="1191"/>
      <c r="QOJ72" s="1189"/>
      <c r="QOK72" s="900"/>
      <c r="QOL72" s="318"/>
      <c r="QOM72" s="900"/>
      <c r="QON72" s="900"/>
      <c r="QOO72" s="900"/>
      <c r="QOP72" s="900"/>
      <c r="QOQ72" s="1171"/>
      <c r="QOR72" s="910"/>
      <c r="QOS72" s="1191"/>
      <c r="QOT72" s="1189"/>
      <c r="QOU72" s="900"/>
      <c r="QOV72" s="318"/>
      <c r="QOW72" s="900"/>
      <c r="QOX72" s="900"/>
      <c r="QOY72" s="900"/>
      <c r="QOZ72" s="900"/>
      <c r="QPA72" s="1171"/>
      <c r="QPB72" s="910"/>
      <c r="QPC72" s="1191"/>
      <c r="QPD72" s="1189"/>
      <c r="QPE72" s="900"/>
      <c r="QPF72" s="318"/>
      <c r="QPG72" s="900"/>
      <c r="QPH72" s="900"/>
      <c r="QPI72" s="900"/>
      <c r="QPJ72" s="900"/>
      <c r="QPK72" s="1171"/>
      <c r="QPL72" s="910"/>
      <c r="QPM72" s="1191"/>
      <c r="QPN72" s="1189"/>
      <c r="QPO72" s="900"/>
      <c r="QPP72" s="318"/>
      <c r="QPQ72" s="900"/>
      <c r="QPR72" s="900"/>
      <c r="QPS72" s="900"/>
      <c r="QPT72" s="900"/>
      <c r="QPU72" s="1171"/>
      <c r="QPV72" s="910"/>
      <c r="QPW72" s="1191"/>
      <c r="QPX72" s="1189"/>
      <c r="QPY72" s="900"/>
      <c r="QPZ72" s="318"/>
      <c r="QQA72" s="900"/>
      <c r="QQB72" s="900"/>
      <c r="QQC72" s="900"/>
      <c r="QQD72" s="900"/>
      <c r="QQE72" s="1171"/>
      <c r="QQF72" s="910"/>
      <c r="QQG72" s="1191"/>
      <c r="QQH72" s="1189"/>
      <c r="QQI72" s="900"/>
      <c r="QQJ72" s="318"/>
      <c r="QQK72" s="900"/>
      <c r="QQL72" s="900"/>
      <c r="QQM72" s="900"/>
      <c r="QQN72" s="900"/>
      <c r="QQO72" s="1171"/>
      <c r="QQP72" s="910"/>
      <c r="QQQ72" s="1191"/>
      <c r="QQR72" s="1189"/>
      <c r="QQS72" s="900"/>
      <c r="QQT72" s="318"/>
      <c r="QQU72" s="900"/>
      <c r="QQV72" s="900"/>
      <c r="QQW72" s="900"/>
      <c r="QQX72" s="900"/>
      <c r="QQY72" s="1171"/>
      <c r="QQZ72" s="910"/>
      <c r="QRA72" s="1191"/>
      <c r="QRB72" s="1189"/>
      <c r="QRC72" s="900"/>
      <c r="QRD72" s="318"/>
      <c r="QRE72" s="900"/>
      <c r="QRF72" s="900"/>
      <c r="QRG72" s="900"/>
      <c r="QRH72" s="900"/>
      <c r="QRI72" s="1171"/>
      <c r="QRJ72" s="910"/>
      <c r="QRK72" s="1191"/>
      <c r="QRL72" s="1189"/>
      <c r="QRM72" s="900"/>
      <c r="QRN72" s="318"/>
      <c r="QRO72" s="900"/>
      <c r="QRP72" s="900"/>
      <c r="QRQ72" s="900"/>
      <c r="QRR72" s="900"/>
      <c r="QRS72" s="1171"/>
      <c r="QRT72" s="910"/>
      <c r="QRU72" s="1191"/>
      <c r="QRV72" s="1189"/>
      <c r="QRW72" s="900"/>
      <c r="QRX72" s="318"/>
      <c r="QRY72" s="900"/>
      <c r="QRZ72" s="900"/>
      <c r="QSA72" s="900"/>
      <c r="QSB72" s="900"/>
      <c r="QSC72" s="1171"/>
      <c r="QSD72" s="910"/>
      <c r="QSE72" s="1191"/>
      <c r="QSF72" s="1189"/>
      <c r="QSG72" s="900"/>
      <c r="QSH72" s="318"/>
      <c r="QSI72" s="900"/>
      <c r="QSJ72" s="900"/>
      <c r="QSK72" s="900"/>
      <c r="QSL72" s="900"/>
      <c r="QSM72" s="1171"/>
      <c r="QSN72" s="910"/>
      <c r="QSO72" s="1191"/>
      <c r="QSP72" s="1189"/>
      <c r="QSQ72" s="900"/>
      <c r="QSR72" s="318"/>
      <c r="QSS72" s="900"/>
      <c r="QST72" s="900"/>
      <c r="QSU72" s="900"/>
      <c r="QSV72" s="900"/>
      <c r="QSW72" s="1171"/>
      <c r="QSX72" s="910"/>
      <c r="QSY72" s="1191"/>
      <c r="QSZ72" s="1189"/>
      <c r="QTA72" s="900"/>
      <c r="QTB72" s="318"/>
      <c r="QTC72" s="900"/>
      <c r="QTD72" s="900"/>
      <c r="QTE72" s="900"/>
      <c r="QTF72" s="900"/>
      <c r="QTG72" s="1171"/>
      <c r="QTH72" s="910"/>
      <c r="QTI72" s="1191"/>
      <c r="QTJ72" s="1189"/>
      <c r="QTK72" s="900"/>
      <c r="QTL72" s="318"/>
      <c r="QTM72" s="900"/>
      <c r="QTN72" s="900"/>
      <c r="QTO72" s="900"/>
      <c r="QTP72" s="900"/>
      <c r="QTQ72" s="1171"/>
      <c r="QTR72" s="910"/>
      <c r="QTS72" s="1191"/>
      <c r="QTT72" s="1189"/>
      <c r="QTU72" s="900"/>
      <c r="QTV72" s="318"/>
      <c r="QTW72" s="900"/>
      <c r="QTX72" s="900"/>
      <c r="QTY72" s="900"/>
      <c r="QTZ72" s="900"/>
      <c r="QUA72" s="1171"/>
      <c r="QUB72" s="910"/>
      <c r="QUC72" s="1191"/>
      <c r="QUD72" s="1189"/>
      <c r="QUE72" s="900"/>
      <c r="QUF72" s="318"/>
      <c r="QUG72" s="900"/>
      <c r="QUH72" s="900"/>
      <c r="QUI72" s="900"/>
      <c r="QUJ72" s="900"/>
      <c r="QUK72" s="1171"/>
      <c r="QUL72" s="910"/>
      <c r="QUM72" s="1191"/>
      <c r="QUN72" s="1189"/>
      <c r="QUO72" s="900"/>
      <c r="QUP72" s="318"/>
      <c r="QUQ72" s="900"/>
      <c r="QUR72" s="900"/>
      <c r="QUS72" s="900"/>
      <c r="QUT72" s="900"/>
      <c r="QUU72" s="1171"/>
      <c r="QUV72" s="910"/>
      <c r="QUW72" s="1191"/>
      <c r="QUX72" s="1189"/>
      <c r="QUY72" s="900"/>
      <c r="QUZ72" s="318"/>
      <c r="QVA72" s="900"/>
      <c r="QVB72" s="900"/>
      <c r="QVC72" s="900"/>
      <c r="QVD72" s="900"/>
      <c r="QVE72" s="1171"/>
      <c r="QVF72" s="910"/>
      <c r="QVG72" s="1191"/>
      <c r="QVH72" s="1189"/>
      <c r="QVI72" s="900"/>
      <c r="QVJ72" s="318"/>
      <c r="QVK72" s="900"/>
      <c r="QVL72" s="900"/>
      <c r="QVM72" s="900"/>
      <c r="QVN72" s="900"/>
      <c r="QVO72" s="1171"/>
      <c r="QVP72" s="910"/>
      <c r="QVQ72" s="1191"/>
      <c r="QVR72" s="1189"/>
      <c r="QVS72" s="900"/>
      <c r="QVT72" s="318"/>
      <c r="QVU72" s="900"/>
      <c r="QVV72" s="900"/>
      <c r="QVW72" s="900"/>
      <c r="QVX72" s="900"/>
      <c r="QVY72" s="1171"/>
      <c r="QVZ72" s="910"/>
      <c r="QWA72" s="1191"/>
      <c r="QWB72" s="1189"/>
      <c r="QWC72" s="900"/>
      <c r="QWD72" s="318"/>
      <c r="QWE72" s="900"/>
      <c r="QWF72" s="900"/>
      <c r="QWG72" s="900"/>
      <c r="QWH72" s="900"/>
      <c r="QWI72" s="1171"/>
      <c r="QWJ72" s="910"/>
      <c r="QWK72" s="1191"/>
      <c r="QWL72" s="1189"/>
      <c r="QWM72" s="900"/>
      <c r="QWN72" s="318"/>
      <c r="QWO72" s="900"/>
      <c r="QWP72" s="900"/>
      <c r="QWQ72" s="900"/>
      <c r="QWR72" s="900"/>
      <c r="QWS72" s="1171"/>
      <c r="QWT72" s="910"/>
      <c r="QWU72" s="1191"/>
      <c r="QWV72" s="1189"/>
      <c r="QWW72" s="900"/>
      <c r="QWX72" s="318"/>
      <c r="QWY72" s="900"/>
      <c r="QWZ72" s="900"/>
      <c r="QXA72" s="900"/>
      <c r="QXB72" s="900"/>
      <c r="QXC72" s="1171"/>
      <c r="QXD72" s="910"/>
      <c r="QXE72" s="1191"/>
      <c r="QXF72" s="1189"/>
      <c r="QXG72" s="900"/>
      <c r="QXH72" s="318"/>
      <c r="QXI72" s="900"/>
      <c r="QXJ72" s="900"/>
      <c r="QXK72" s="900"/>
      <c r="QXL72" s="900"/>
      <c r="QXM72" s="1171"/>
      <c r="QXN72" s="910"/>
      <c r="QXO72" s="1191"/>
      <c r="QXP72" s="1189"/>
      <c r="QXQ72" s="900"/>
      <c r="QXR72" s="318"/>
      <c r="QXS72" s="900"/>
      <c r="QXT72" s="900"/>
      <c r="QXU72" s="900"/>
      <c r="QXV72" s="900"/>
      <c r="QXW72" s="1171"/>
      <c r="QXX72" s="910"/>
      <c r="QXY72" s="1191"/>
      <c r="QXZ72" s="1189"/>
      <c r="QYA72" s="900"/>
      <c r="QYB72" s="318"/>
      <c r="QYC72" s="900"/>
      <c r="QYD72" s="900"/>
      <c r="QYE72" s="900"/>
      <c r="QYF72" s="900"/>
      <c r="QYG72" s="1171"/>
      <c r="QYH72" s="910"/>
      <c r="QYI72" s="1191"/>
      <c r="QYJ72" s="1189"/>
      <c r="QYK72" s="900"/>
      <c r="QYL72" s="318"/>
      <c r="QYM72" s="900"/>
      <c r="QYN72" s="900"/>
      <c r="QYO72" s="900"/>
      <c r="QYP72" s="900"/>
      <c r="QYQ72" s="1171"/>
      <c r="QYR72" s="910"/>
      <c r="QYS72" s="1191"/>
      <c r="QYT72" s="1189"/>
      <c r="QYU72" s="900"/>
      <c r="QYV72" s="318"/>
      <c r="QYW72" s="900"/>
      <c r="QYX72" s="900"/>
      <c r="QYY72" s="900"/>
      <c r="QYZ72" s="900"/>
      <c r="QZA72" s="1171"/>
      <c r="QZB72" s="910"/>
      <c r="QZC72" s="1191"/>
      <c r="QZD72" s="1189"/>
      <c r="QZE72" s="900"/>
      <c r="QZF72" s="318"/>
      <c r="QZG72" s="900"/>
      <c r="QZH72" s="900"/>
      <c r="QZI72" s="900"/>
      <c r="QZJ72" s="900"/>
      <c r="QZK72" s="1171"/>
      <c r="QZL72" s="910"/>
      <c r="QZM72" s="1191"/>
      <c r="QZN72" s="1189"/>
      <c r="QZO72" s="900"/>
      <c r="QZP72" s="318"/>
      <c r="QZQ72" s="900"/>
      <c r="QZR72" s="900"/>
      <c r="QZS72" s="900"/>
      <c r="QZT72" s="900"/>
      <c r="QZU72" s="1171"/>
      <c r="QZV72" s="910"/>
      <c r="QZW72" s="1191"/>
      <c r="QZX72" s="1189"/>
      <c r="QZY72" s="900"/>
      <c r="QZZ72" s="318"/>
      <c r="RAA72" s="900"/>
      <c r="RAB72" s="900"/>
      <c r="RAC72" s="900"/>
      <c r="RAD72" s="900"/>
      <c r="RAE72" s="1171"/>
      <c r="RAF72" s="910"/>
      <c r="RAG72" s="1191"/>
      <c r="RAH72" s="1189"/>
      <c r="RAI72" s="900"/>
      <c r="RAJ72" s="318"/>
      <c r="RAK72" s="900"/>
      <c r="RAL72" s="900"/>
      <c r="RAM72" s="900"/>
      <c r="RAN72" s="900"/>
      <c r="RAO72" s="1171"/>
      <c r="RAP72" s="910"/>
      <c r="RAQ72" s="1191"/>
      <c r="RAR72" s="1189"/>
      <c r="RAS72" s="900"/>
      <c r="RAT72" s="318"/>
      <c r="RAU72" s="900"/>
      <c r="RAV72" s="900"/>
      <c r="RAW72" s="900"/>
      <c r="RAX72" s="900"/>
      <c r="RAY72" s="1171"/>
      <c r="RAZ72" s="910"/>
      <c r="RBA72" s="1191"/>
      <c r="RBB72" s="1189"/>
      <c r="RBC72" s="900"/>
      <c r="RBD72" s="318"/>
      <c r="RBE72" s="900"/>
      <c r="RBF72" s="900"/>
      <c r="RBG72" s="900"/>
      <c r="RBH72" s="900"/>
      <c r="RBI72" s="1171"/>
      <c r="RBJ72" s="910"/>
      <c r="RBK72" s="1191"/>
      <c r="RBL72" s="1189"/>
      <c r="RBM72" s="900"/>
      <c r="RBN72" s="318"/>
      <c r="RBO72" s="900"/>
      <c r="RBP72" s="900"/>
      <c r="RBQ72" s="900"/>
      <c r="RBR72" s="900"/>
      <c r="RBS72" s="1171"/>
      <c r="RBT72" s="910"/>
      <c r="RBU72" s="1191"/>
      <c r="RBV72" s="1189"/>
      <c r="RBW72" s="900"/>
      <c r="RBX72" s="318"/>
      <c r="RBY72" s="900"/>
      <c r="RBZ72" s="900"/>
      <c r="RCA72" s="900"/>
      <c r="RCB72" s="900"/>
      <c r="RCC72" s="1171"/>
      <c r="RCD72" s="910"/>
      <c r="RCE72" s="1191"/>
      <c r="RCF72" s="1189"/>
      <c r="RCG72" s="900"/>
      <c r="RCH72" s="318"/>
      <c r="RCI72" s="900"/>
      <c r="RCJ72" s="900"/>
      <c r="RCK72" s="900"/>
      <c r="RCL72" s="900"/>
      <c r="RCM72" s="1171"/>
      <c r="RCN72" s="910"/>
      <c r="RCO72" s="1191"/>
      <c r="RCP72" s="1189"/>
      <c r="RCQ72" s="900"/>
      <c r="RCR72" s="318"/>
      <c r="RCS72" s="900"/>
      <c r="RCT72" s="900"/>
      <c r="RCU72" s="900"/>
      <c r="RCV72" s="900"/>
      <c r="RCW72" s="1171"/>
      <c r="RCX72" s="910"/>
      <c r="RCY72" s="1191"/>
      <c r="RCZ72" s="1189"/>
      <c r="RDA72" s="900"/>
      <c r="RDB72" s="318"/>
      <c r="RDC72" s="900"/>
      <c r="RDD72" s="900"/>
      <c r="RDE72" s="900"/>
      <c r="RDF72" s="900"/>
      <c r="RDG72" s="1171"/>
      <c r="RDH72" s="910"/>
      <c r="RDI72" s="1191"/>
      <c r="RDJ72" s="1189"/>
      <c r="RDK72" s="900"/>
      <c r="RDL72" s="318"/>
      <c r="RDM72" s="900"/>
      <c r="RDN72" s="900"/>
      <c r="RDO72" s="900"/>
      <c r="RDP72" s="900"/>
      <c r="RDQ72" s="1171"/>
      <c r="RDR72" s="910"/>
      <c r="RDS72" s="1191"/>
      <c r="RDT72" s="1189"/>
      <c r="RDU72" s="900"/>
      <c r="RDV72" s="318"/>
      <c r="RDW72" s="900"/>
      <c r="RDX72" s="900"/>
      <c r="RDY72" s="900"/>
      <c r="RDZ72" s="900"/>
      <c r="REA72" s="1171"/>
      <c r="REB72" s="910"/>
      <c r="REC72" s="1191"/>
      <c r="RED72" s="1189"/>
      <c r="REE72" s="900"/>
      <c r="REF72" s="318"/>
      <c r="REG72" s="900"/>
      <c r="REH72" s="900"/>
      <c r="REI72" s="900"/>
      <c r="REJ72" s="900"/>
      <c r="REK72" s="1171"/>
      <c r="REL72" s="910"/>
      <c r="REM72" s="1191"/>
      <c r="REN72" s="1189"/>
      <c r="REO72" s="900"/>
      <c r="REP72" s="318"/>
      <c r="REQ72" s="900"/>
      <c r="RER72" s="900"/>
      <c r="RES72" s="900"/>
      <c r="RET72" s="900"/>
      <c r="REU72" s="1171"/>
      <c r="REV72" s="910"/>
      <c r="REW72" s="1191"/>
      <c r="REX72" s="1189"/>
      <c r="REY72" s="900"/>
      <c r="REZ72" s="318"/>
      <c r="RFA72" s="900"/>
      <c r="RFB72" s="900"/>
      <c r="RFC72" s="900"/>
      <c r="RFD72" s="900"/>
      <c r="RFE72" s="1171"/>
      <c r="RFF72" s="910"/>
      <c r="RFG72" s="1191"/>
      <c r="RFH72" s="1189"/>
      <c r="RFI72" s="900"/>
      <c r="RFJ72" s="318"/>
      <c r="RFK72" s="900"/>
      <c r="RFL72" s="900"/>
      <c r="RFM72" s="900"/>
      <c r="RFN72" s="900"/>
      <c r="RFO72" s="1171"/>
      <c r="RFP72" s="910"/>
      <c r="RFQ72" s="1191"/>
      <c r="RFR72" s="1189"/>
      <c r="RFS72" s="900"/>
      <c r="RFT72" s="318"/>
      <c r="RFU72" s="900"/>
      <c r="RFV72" s="900"/>
      <c r="RFW72" s="900"/>
      <c r="RFX72" s="900"/>
      <c r="RFY72" s="1171"/>
      <c r="RFZ72" s="910"/>
      <c r="RGA72" s="1191"/>
      <c r="RGB72" s="1189"/>
      <c r="RGC72" s="900"/>
      <c r="RGD72" s="318"/>
      <c r="RGE72" s="900"/>
      <c r="RGF72" s="900"/>
      <c r="RGG72" s="900"/>
      <c r="RGH72" s="900"/>
      <c r="RGI72" s="1171"/>
      <c r="RGJ72" s="910"/>
      <c r="RGK72" s="1191"/>
      <c r="RGL72" s="1189"/>
      <c r="RGM72" s="900"/>
      <c r="RGN72" s="318"/>
      <c r="RGO72" s="900"/>
      <c r="RGP72" s="900"/>
      <c r="RGQ72" s="900"/>
      <c r="RGR72" s="900"/>
      <c r="RGS72" s="1171"/>
      <c r="RGT72" s="910"/>
      <c r="RGU72" s="1191"/>
      <c r="RGV72" s="1189"/>
      <c r="RGW72" s="900"/>
      <c r="RGX72" s="318"/>
      <c r="RGY72" s="900"/>
      <c r="RGZ72" s="900"/>
      <c r="RHA72" s="900"/>
      <c r="RHB72" s="900"/>
      <c r="RHC72" s="1171"/>
      <c r="RHD72" s="910"/>
      <c r="RHE72" s="1191"/>
      <c r="RHF72" s="1189"/>
      <c r="RHG72" s="900"/>
      <c r="RHH72" s="318"/>
      <c r="RHI72" s="900"/>
      <c r="RHJ72" s="900"/>
      <c r="RHK72" s="900"/>
      <c r="RHL72" s="900"/>
      <c r="RHM72" s="1171"/>
      <c r="RHN72" s="910"/>
      <c r="RHO72" s="1191"/>
      <c r="RHP72" s="1189"/>
      <c r="RHQ72" s="900"/>
      <c r="RHR72" s="318"/>
      <c r="RHS72" s="900"/>
      <c r="RHT72" s="900"/>
      <c r="RHU72" s="900"/>
      <c r="RHV72" s="900"/>
      <c r="RHW72" s="1171"/>
      <c r="RHX72" s="910"/>
      <c r="RHY72" s="1191"/>
      <c r="RHZ72" s="1189"/>
      <c r="RIA72" s="900"/>
      <c r="RIB72" s="318"/>
      <c r="RIC72" s="900"/>
      <c r="RID72" s="900"/>
      <c r="RIE72" s="900"/>
      <c r="RIF72" s="900"/>
      <c r="RIG72" s="1171"/>
      <c r="RIH72" s="910"/>
      <c r="RII72" s="1191"/>
      <c r="RIJ72" s="1189"/>
      <c r="RIK72" s="900"/>
      <c r="RIL72" s="318"/>
      <c r="RIM72" s="900"/>
      <c r="RIN72" s="900"/>
      <c r="RIO72" s="900"/>
      <c r="RIP72" s="900"/>
      <c r="RIQ72" s="1171"/>
      <c r="RIR72" s="910"/>
      <c r="RIS72" s="1191"/>
      <c r="RIT72" s="1189"/>
      <c r="RIU72" s="900"/>
      <c r="RIV72" s="318"/>
      <c r="RIW72" s="900"/>
      <c r="RIX72" s="900"/>
      <c r="RIY72" s="900"/>
      <c r="RIZ72" s="900"/>
      <c r="RJA72" s="1171"/>
      <c r="RJB72" s="910"/>
      <c r="RJC72" s="1191"/>
      <c r="RJD72" s="1189"/>
      <c r="RJE72" s="900"/>
      <c r="RJF72" s="318"/>
      <c r="RJG72" s="900"/>
      <c r="RJH72" s="900"/>
      <c r="RJI72" s="900"/>
      <c r="RJJ72" s="900"/>
      <c r="RJK72" s="1171"/>
      <c r="RJL72" s="910"/>
      <c r="RJM72" s="1191"/>
      <c r="RJN72" s="1189"/>
      <c r="RJO72" s="900"/>
      <c r="RJP72" s="318"/>
      <c r="RJQ72" s="900"/>
      <c r="RJR72" s="900"/>
      <c r="RJS72" s="900"/>
      <c r="RJT72" s="900"/>
      <c r="RJU72" s="1171"/>
      <c r="RJV72" s="910"/>
      <c r="RJW72" s="1191"/>
      <c r="RJX72" s="1189"/>
      <c r="RJY72" s="900"/>
      <c r="RJZ72" s="318"/>
      <c r="RKA72" s="900"/>
      <c r="RKB72" s="900"/>
      <c r="RKC72" s="900"/>
      <c r="RKD72" s="900"/>
      <c r="RKE72" s="1171"/>
      <c r="RKF72" s="910"/>
      <c r="RKG72" s="1191"/>
      <c r="RKH72" s="1189"/>
      <c r="RKI72" s="900"/>
      <c r="RKJ72" s="318"/>
      <c r="RKK72" s="900"/>
      <c r="RKL72" s="900"/>
      <c r="RKM72" s="900"/>
      <c r="RKN72" s="900"/>
      <c r="RKO72" s="1171"/>
      <c r="RKP72" s="910"/>
      <c r="RKQ72" s="1191"/>
      <c r="RKR72" s="1189"/>
      <c r="RKS72" s="900"/>
      <c r="RKT72" s="318"/>
      <c r="RKU72" s="900"/>
      <c r="RKV72" s="900"/>
      <c r="RKW72" s="900"/>
      <c r="RKX72" s="900"/>
      <c r="RKY72" s="1171"/>
      <c r="RKZ72" s="910"/>
      <c r="RLA72" s="1191"/>
      <c r="RLB72" s="1189"/>
      <c r="RLC72" s="900"/>
      <c r="RLD72" s="318"/>
      <c r="RLE72" s="900"/>
      <c r="RLF72" s="900"/>
      <c r="RLG72" s="900"/>
      <c r="RLH72" s="900"/>
      <c r="RLI72" s="1171"/>
      <c r="RLJ72" s="910"/>
      <c r="RLK72" s="1191"/>
      <c r="RLL72" s="1189"/>
      <c r="RLM72" s="900"/>
      <c r="RLN72" s="318"/>
      <c r="RLO72" s="900"/>
      <c r="RLP72" s="900"/>
      <c r="RLQ72" s="900"/>
      <c r="RLR72" s="900"/>
      <c r="RLS72" s="1171"/>
      <c r="RLT72" s="910"/>
      <c r="RLU72" s="1191"/>
      <c r="RLV72" s="1189"/>
      <c r="RLW72" s="900"/>
      <c r="RLX72" s="318"/>
      <c r="RLY72" s="900"/>
      <c r="RLZ72" s="900"/>
      <c r="RMA72" s="900"/>
      <c r="RMB72" s="900"/>
      <c r="RMC72" s="1171"/>
      <c r="RMD72" s="910"/>
      <c r="RME72" s="1191"/>
      <c r="RMF72" s="1189"/>
      <c r="RMG72" s="900"/>
      <c r="RMH72" s="318"/>
      <c r="RMI72" s="900"/>
      <c r="RMJ72" s="900"/>
      <c r="RMK72" s="900"/>
      <c r="RML72" s="900"/>
      <c r="RMM72" s="1171"/>
      <c r="RMN72" s="910"/>
      <c r="RMO72" s="1191"/>
      <c r="RMP72" s="1189"/>
      <c r="RMQ72" s="900"/>
      <c r="RMR72" s="318"/>
      <c r="RMS72" s="900"/>
      <c r="RMT72" s="900"/>
      <c r="RMU72" s="900"/>
      <c r="RMV72" s="900"/>
      <c r="RMW72" s="1171"/>
      <c r="RMX72" s="910"/>
      <c r="RMY72" s="1191"/>
      <c r="RMZ72" s="1189"/>
      <c r="RNA72" s="900"/>
      <c r="RNB72" s="318"/>
      <c r="RNC72" s="900"/>
      <c r="RND72" s="900"/>
      <c r="RNE72" s="900"/>
      <c r="RNF72" s="900"/>
      <c r="RNG72" s="1171"/>
      <c r="RNH72" s="910"/>
      <c r="RNI72" s="1191"/>
      <c r="RNJ72" s="1189"/>
      <c r="RNK72" s="900"/>
      <c r="RNL72" s="318"/>
      <c r="RNM72" s="900"/>
      <c r="RNN72" s="900"/>
      <c r="RNO72" s="900"/>
      <c r="RNP72" s="900"/>
      <c r="RNQ72" s="1171"/>
      <c r="RNR72" s="910"/>
      <c r="RNS72" s="1191"/>
      <c r="RNT72" s="1189"/>
      <c r="RNU72" s="900"/>
      <c r="RNV72" s="318"/>
      <c r="RNW72" s="900"/>
      <c r="RNX72" s="900"/>
      <c r="RNY72" s="900"/>
      <c r="RNZ72" s="900"/>
      <c r="ROA72" s="1171"/>
      <c r="ROB72" s="910"/>
      <c r="ROC72" s="1191"/>
      <c r="ROD72" s="1189"/>
      <c r="ROE72" s="900"/>
      <c r="ROF72" s="318"/>
      <c r="ROG72" s="900"/>
      <c r="ROH72" s="900"/>
      <c r="ROI72" s="900"/>
      <c r="ROJ72" s="900"/>
      <c r="ROK72" s="1171"/>
      <c r="ROL72" s="910"/>
      <c r="ROM72" s="1191"/>
      <c r="RON72" s="1189"/>
      <c r="ROO72" s="900"/>
      <c r="ROP72" s="318"/>
      <c r="ROQ72" s="900"/>
      <c r="ROR72" s="900"/>
      <c r="ROS72" s="900"/>
      <c r="ROT72" s="900"/>
      <c r="ROU72" s="1171"/>
      <c r="ROV72" s="910"/>
      <c r="ROW72" s="1191"/>
      <c r="ROX72" s="1189"/>
      <c r="ROY72" s="900"/>
      <c r="ROZ72" s="318"/>
      <c r="RPA72" s="900"/>
      <c r="RPB72" s="900"/>
      <c r="RPC72" s="900"/>
      <c r="RPD72" s="900"/>
      <c r="RPE72" s="1171"/>
      <c r="RPF72" s="910"/>
      <c r="RPG72" s="1191"/>
      <c r="RPH72" s="1189"/>
      <c r="RPI72" s="900"/>
      <c r="RPJ72" s="318"/>
      <c r="RPK72" s="900"/>
      <c r="RPL72" s="900"/>
      <c r="RPM72" s="900"/>
      <c r="RPN72" s="900"/>
      <c r="RPO72" s="1171"/>
      <c r="RPP72" s="910"/>
      <c r="RPQ72" s="1191"/>
      <c r="RPR72" s="1189"/>
      <c r="RPS72" s="900"/>
      <c r="RPT72" s="318"/>
      <c r="RPU72" s="900"/>
      <c r="RPV72" s="900"/>
      <c r="RPW72" s="900"/>
      <c r="RPX72" s="900"/>
      <c r="RPY72" s="1171"/>
      <c r="RPZ72" s="910"/>
      <c r="RQA72" s="1191"/>
      <c r="RQB72" s="1189"/>
      <c r="RQC72" s="900"/>
      <c r="RQD72" s="318"/>
      <c r="RQE72" s="900"/>
      <c r="RQF72" s="900"/>
      <c r="RQG72" s="900"/>
      <c r="RQH72" s="900"/>
      <c r="RQI72" s="1171"/>
      <c r="RQJ72" s="910"/>
      <c r="RQK72" s="1191"/>
      <c r="RQL72" s="1189"/>
      <c r="RQM72" s="900"/>
      <c r="RQN72" s="318"/>
      <c r="RQO72" s="900"/>
      <c r="RQP72" s="900"/>
      <c r="RQQ72" s="900"/>
      <c r="RQR72" s="900"/>
      <c r="RQS72" s="1171"/>
      <c r="RQT72" s="910"/>
      <c r="RQU72" s="1191"/>
      <c r="RQV72" s="1189"/>
      <c r="RQW72" s="900"/>
      <c r="RQX72" s="318"/>
      <c r="RQY72" s="900"/>
      <c r="RQZ72" s="900"/>
      <c r="RRA72" s="900"/>
      <c r="RRB72" s="900"/>
      <c r="RRC72" s="1171"/>
      <c r="RRD72" s="910"/>
      <c r="RRE72" s="1191"/>
      <c r="RRF72" s="1189"/>
      <c r="RRG72" s="900"/>
      <c r="RRH72" s="318"/>
      <c r="RRI72" s="900"/>
      <c r="RRJ72" s="900"/>
      <c r="RRK72" s="900"/>
      <c r="RRL72" s="900"/>
      <c r="RRM72" s="1171"/>
      <c r="RRN72" s="910"/>
      <c r="RRO72" s="1191"/>
      <c r="RRP72" s="1189"/>
      <c r="RRQ72" s="900"/>
      <c r="RRR72" s="318"/>
      <c r="RRS72" s="900"/>
      <c r="RRT72" s="900"/>
      <c r="RRU72" s="900"/>
      <c r="RRV72" s="900"/>
      <c r="RRW72" s="1171"/>
      <c r="RRX72" s="910"/>
      <c r="RRY72" s="1191"/>
      <c r="RRZ72" s="1189"/>
      <c r="RSA72" s="900"/>
      <c r="RSB72" s="318"/>
      <c r="RSC72" s="900"/>
      <c r="RSD72" s="900"/>
      <c r="RSE72" s="900"/>
      <c r="RSF72" s="900"/>
      <c r="RSG72" s="1171"/>
      <c r="RSH72" s="910"/>
      <c r="RSI72" s="1191"/>
      <c r="RSJ72" s="1189"/>
      <c r="RSK72" s="900"/>
      <c r="RSL72" s="318"/>
      <c r="RSM72" s="900"/>
      <c r="RSN72" s="900"/>
      <c r="RSO72" s="900"/>
      <c r="RSP72" s="900"/>
      <c r="RSQ72" s="1171"/>
      <c r="RSR72" s="910"/>
      <c r="RSS72" s="1191"/>
      <c r="RST72" s="1189"/>
      <c r="RSU72" s="900"/>
      <c r="RSV72" s="318"/>
      <c r="RSW72" s="900"/>
      <c r="RSX72" s="900"/>
      <c r="RSY72" s="900"/>
      <c r="RSZ72" s="900"/>
      <c r="RTA72" s="1171"/>
      <c r="RTB72" s="910"/>
      <c r="RTC72" s="1191"/>
      <c r="RTD72" s="1189"/>
      <c r="RTE72" s="900"/>
      <c r="RTF72" s="318"/>
      <c r="RTG72" s="900"/>
      <c r="RTH72" s="900"/>
      <c r="RTI72" s="900"/>
      <c r="RTJ72" s="900"/>
      <c r="RTK72" s="1171"/>
      <c r="RTL72" s="910"/>
      <c r="RTM72" s="1191"/>
      <c r="RTN72" s="1189"/>
      <c r="RTO72" s="900"/>
      <c r="RTP72" s="318"/>
      <c r="RTQ72" s="900"/>
      <c r="RTR72" s="900"/>
      <c r="RTS72" s="900"/>
      <c r="RTT72" s="900"/>
      <c r="RTU72" s="1171"/>
      <c r="RTV72" s="910"/>
      <c r="RTW72" s="1191"/>
      <c r="RTX72" s="1189"/>
      <c r="RTY72" s="900"/>
      <c r="RTZ72" s="318"/>
      <c r="RUA72" s="900"/>
      <c r="RUB72" s="900"/>
      <c r="RUC72" s="900"/>
      <c r="RUD72" s="900"/>
      <c r="RUE72" s="1171"/>
      <c r="RUF72" s="910"/>
      <c r="RUG72" s="1191"/>
      <c r="RUH72" s="1189"/>
      <c r="RUI72" s="900"/>
      <c r="RUJ72" s="318"/>
      <c r="RUK72" s="900"/>
      <c r="RUL72" s="900"/>
      <c r="RUM72" s="900"/>
      <c r="RUN72" s="900"/>
      <c r="RUO72" s="1171"/>
      <c r="RUP72" s="910"/>
      <c r="RUQ72" s="1191"/>
      <c r="RUR72" s="1189"/>
      <c r="RUS72" s="900"/>
      <c r="RUT72" s="318"/>
      <c r="RUU72" s="900"/>
      <c r="RUV72" s="900"/>
      <c r="RUW72" s="900"/>
      <c r="RUX72" s="900"/>
      <c r="RUY72" s="1171"/>
      <c r="RUZ72" s="910"/>
      <c r="RVA72" s="1191"/>
      <c r="RVB72" s="1189"/>
      <c r="RVC72" s="900"/>
      <c r="RVD72" s="318"/>
      <c r="RVE72" s="900"/>
      <c r="RVF72" s="900"/>
      <c r="RVG72" s="900"/>
      <c r="RVH72" s="900"/>
      <c r="RVI72" s="1171"/>
      <c r="RVJ72" s="910"/>
      <c r="RVK72" s="1191"/>
      <c r="RVL72" s="1189"/>
      <c r="RVM72" s="900"/>
      <c r="RVN72" s="318"/>
      <c r="RVO72" s="900"/>
      <c r="RVP72" s="900"/>
      <c r="RVQ72" s="900"/>
      <c r="RVR72" s="900"/>
      <c r="RVS72" s="1171"/>
      <c r="RVT72" s="910"/>
      <c r="RVU72" s="1191"/>
      <c r="RVV72" s="1189"/>
      <c r="RVW72" s="900"/>
      <c r="RVX72" s="318"/>
      <c r="RVY72" s="900"/>
      <c r="RVZ72" s="900"/>
      <c r="RWA72" s="900"/>
      <c r="RWB72" s="900"/>
      <c r="RWC72" s="1171"/>
      <c r="RWD72" s="910"/>
      <c r="RWE72" s="1191"/>
      <c r="RWF72" s="1189"/>
      <c r="RWG72" s="900"/>
      <c r="RWH72" s="318"/>
      <c r="RWI72" s="900"/>
      <c r="RWJ72" s="900"/>
      <c r="RWK72" s="900"/>
      <c r="RWL72" s="900"/>
      <c r="RWM72" s="1171"/>
      <c r="RWN72" s="910"/>
      <c r="RWO72" s="1191"/>
      <c r="RWP72" s="1189"/>
      <c r="RWQ72" s="900"/>
      <c r="RWR72" s="318"/>
      <c r="RWS72" s="900"/>
      <c r="RWT72" s="900"/>
      <c r="RWU72" s="900"/>
      <c r="RWV72" s="900"/>
      <c r="RWW72" s="1171"/>
      <c r="RWX72" s="910"/>
      <c r="RWY72" s="1191"/>
      <c r="RWZ72" s="1189"/>
      <c r="RXA72" s="900"/>
      <c r="RXB72" s="318"/>
      <c r="RXC72" s="900"/>
      <c r="RXD72" s="900"/>
      <c r="RXE72" s="900"/>
      <c r="RXF72" s="900"/>
      <c r="RXG72" s="1171"/>
      <c r="RXH72" s="910"/>
      <c r="RXI72" s="1191"/>
      <c r="RXJ72" s="1189"/>
      <c r="RXK72" s="900"/>
      <c r="RXL72" s="318"/>
      <c r="RXM72" s="900"/>
      <c r="RXN72" s="900"/>
      <c r="RXO72" s="900"/>
      <c r="RXP72" s="900"/>
      <c r="RXQ72" s="1171"/>
      <c r="RXR72" s="910"/>
      <c r="RXS72" s="1191"/>
      <c r="RXT72" s="1189"/>
      <c r="RXU72" s="900"/>
      <c r="RXV72" s="318"/>
      <c r="RXW72" s="900"/>
      <c r="RXX72" s="900"/>
      <c r="RXY72" s="900"/>
      <c r="RXZ72" s="900"/>
      <c r="RYA72" s="1171"/>
      <c r="RYB72" s="910"/>
      <c r="RYC72" s="1191"/>
      <c r="RYD72" s="1189"/>
      <c r="RYE72" s="900"/>
      <c r="RYF72" s="318"/>
      <c r="RYG72" s="900"/>
      <c r="RYH72" s="900"/>
      <c r="RYI72" s="900"/>
      <c r="RYJ72" s="900"/>
      <c r="RYK72" s="1171"/>
      <c r="RYL72" s="910"/>
      <c r="RYM72" s="1191"/>
      <c r="RYN72" s="1189"/>
      <c r="RYO72" s="900"/>
      <c r="RYP72" s="318"/>
      <c r="RYQ72" s="900"/>
      <c r="RYR72" s="900"/>
      <c r="RYS72" s="900"/>
      <c r="RYT72" s="900"/>
      <c r="RYU72" s="1171"/>
      <c r="RYV72" s="910"/>
      <c r="RYW72" s="1191"/>
      <c r="RYX72" s="1189"/>
      <c r="RYY72" s="900"/>
      <c r="RYZ72" s="318"/>
      <c r="RZA72" s="900"/>
      <c r="RZB72" s="900"/>
      <c r="RZC72" s="900"/>
      <c r="RZD72" s="900"/>
      <c r="RZE72" s="1171"/>
      <c r="RZF72" s="910"/>
      <c r="RZG72" s="1191"/>
      <c r="RZH72" s="1189"/>
      <c r="RZI72" s="900"/>
      <c r="RZJ72" s="318"/>
      <c r="RZK72" s="900"/>
      <c r="RZL72" s="900"/>
      <c r="RZM72" s="900"/>
      <c r="RZN72" s="900"/>
      <c r="RZO72" s="1171"/>
      <c r="RZP72" s="910"/>
      <c r="RZQ72" s="1191"/>
      <c r="RZR72" s="1189"/>
      <c r="RZS72" s="900"/>
      <c r="RZT72" s="318"/>
      <c r="RZU72" s="900"/>
      <c r="RZV72" s="900"/>
      <c r="RZW72" s="900"/>
      <c r="RZX72" s="900"/>
      <c r="RZY72" s="1171"/>
      <c r="RZZ72" s="910"/>
      <c r="SAA72" s="1191"/>
      <c r="SAB72" s="1189"/>
      <c r="SAC72" s="900"/>
      <c r="SAD72" s="318"/>
      <c r="SAE72" s="900"/>
      <c r="SAF72" s="900"/>
      <c r="SAG72" s="900"/>
      <c r="SAH72" s="900"/>
      <c r="SAI72" s="1171"/>
      <c r="SAJ72" s="910"/>
      <c r="SAK72" s="1191"/>
      <c r="SAL72" s="1189"/>
      <c r="SAM72" s="900"/>
      <c r="SAN72" s="318"/>
      <c r="SAO72" s="900"/>
      <c r="SAP72" s="900"/>
      <c r="SAQ72" s="900"/>
      <c r="SAR72" s="900"/>
      <c r="SAS72" s="1171"/>
      <c r="SAT72" s="910"/>
      <c r="SAU72" s="1191"/>
      <c r="SAV72" s="1189"/>
      <c r="SAW72" s="900"/>
      <c r="SAX72" s="318"/>
      <c r="SAY72" s="900"/>
      <c r="SAZ72" s="900"/>
      <c r="SBA72" s="900"/>
      <c r="SBB72" s="900"/>
      <c r="SBC72" s="1171"/>
      <c r="SBD72" s="910"/>
      <c r="SBE72" s="1191"/>
      <c r="SBF72" s="1189"/>
      <c r="SBG72" s="900"/>
      <c r="SBH72" s="318"/>
      <c r="SBI72" s="900"/>
      <c r="SBJ72" s="900"/>
      <c r="SBK72" s="900"/>
      <c r="SBL72" s="900"/>
      <c r="SBM72" s="1171"/>
      <c r="SBN72" s="910"/>
      <c r="SBO72" s="1191"/>
      <c r="SBP72" s="1189"/>
      <c r="SBQ72" s="900"/>
      <c r="SBR72" s="318"/>
      <c r="SBS72" s="900"/>
      <c r="SBT72" s="900"/>
      <c r="SBU72" s="900"/>
      <c r="SBV72" s="900"/>
      <c r="SBW72" s="1171"/>
      <c r="SBX72" s="910"/>
      <c r="SBY72" s="1191"/>
      <c r="SBZ72" s="1189"/>
      <c r="SCA72" s="900"/>
      <c r="SCB72" s="318"/>
      <c r="SCC72" s="900"/>
      <c r="SCD72" s="900"/>
      <c r="SCE72" s="900"/>
      <c r="SCF72" s="900"/>
      <c r="SCG72" s="1171"/>
      <c r="SCH72" s="910"/>
      <c r="SCI72" s="1191"/>
      <c r="SCJ72" s="1189"/>
      <c r="SCK72" s="900"/>
      <c r="SCL72" s="318"/>
      <c r="SCM72" s="900"/>
      <c r="SCN72" s="900"/>
      <c r="SCO72" s="900"/>
      <c r="SCP72" s="900"/>
      <c r="SCQ72" s="1171"/>
      <c r="SCR72" s="910"/>
      <c r="SCS72" s="1191"/>
      <c r="SCT72" s="1189"/>
      <c r="SCU72" s="900"/>
      <c r="SCV72" s="318"/>
      <c r="SCW72" s="900"/>
      <c r="SCX72" s="900"/>
      <c r="SCY72" s="900"/>
      <c r="SCZ72" s="900"/>
      <c r="SDA72" s="1171"/>
      <c r="SDB72" s="910"/>
      <c r="SDC72" s="1191"/>
      <c r="SDD72" s="1189"/>
      <c r="SDE72" s="900"/>
      <c r="SDF72" s="318"/>
      <c r="SDG72" s="900"/>
      <c r="SDH72" s="900"/>
      <c r="SDI72" s="900"/>
      <c r="SDJ72" s="900"/>
      <c r="SDK72" s="1171"/>
      <c r="SDL72" s="910"/>
      <c r="SDM72" s="1191"/>
      <c r="SDN72" s="1189"/>
      <c r="SDO72" s="900"/>
      <c r="SDP72" s="318"/>
      <c r="SDQ72" s="900"/>
      <c r="SDR72" s="900"/>
      <c r="SDS72" s="900"/>
      <c r="SDT72" s="900"/>
      <c r="SDU72" s="1171"/>
      <c r="SDV72" s="910"/>
      <c r="SDW72" s="1191"/>
      <c r="SDX72" s="1189"/>
      <c r="SDY72" s="900"/>
      <c r="SDZ72" s="318"/>
      <c r="SEA72" s="900"/>
      <c r="SEB72" s="900"/>
      <c r="SEC72" s="900"/>
      <c r="SED72" s="900"/>
      <c r="SEE72" s="1171"/>
      <c r="SEF72" s="910"/>
      <c r="SEG72" s="1191"/>
      <c r="SEH72" s="1189"/>
      <c r="SEI72" s="900"/>
      <c r="SEJ72" s="318"/>
      <c r="SEK72" s="900"/>
      <c r="SEL72" s="900"/>
      <c r="SEM72" s="900"/>
      <c r="SEN72" s="900"/>
      <c r="SEO72" s="1171"/>
      <c r="SEP72" s="910"/>
      <c r="SEQ72" s="1191"/>
      <c r="SER72" s="1189"/>
      <c r="SES72" s="900"/>
      <c r="SET72" s="318"/>
      <c r="SEU72" s="900"/>
      <c r="SEV72" s="900"/>
      <c r="SEW72" s="900"/>
      <c r="SEX72" s="900"/>
      <c r="SEY72" s="1171"/>
      <c r="SEZ72" s="910"/>
      <c r="SFA72" s="1191"/>
      <c r="SFB72" s="1189"/>
      <c r="SFC72" s="900"/>
      <c r="SFD72" s="318"/>
      <c r="SFE72" s="900"/>
      <c r="SFF72" s="900"/>
      <c r="SFG72" s="900"/>
      <c r="SFH72" s="900"/>
      <c r="SFI72" s="1171"/>
      <c r="SFJ72" s="910"/>
      <c r="SFK72" s="1191"/>
      <c r="SFL72" s="1189"/>
      <c r="SFM72" s="900"/>
      <c r="SFN72" s="318"/>
      <c r="SFO72" s="900"/>
      <c r="SFP72" s="900"/>
      <c r="SFQ72" s="900"/>
      <c r="SFR72" s="900"/>
      <c r="SFS72" s="1171"/>
      <c r="SFT72" s="910"/>
      <c r="SFU72" s="1191"/>
      <c r="SFV72" s="1189"/>
      <c r="SFW72" s="900"/>
      <c r="SFX72" s="318"/>
      <c r="SFY72" s="900"/>
      <c r="SFZ72" s="900"/>
      <c r="SGA72" s="900"/>
      <c r="SGB72" s="900"/>
      <c r="SGC72" s="1171"/>
      <c r="SGD72" s="910"/>
      <c r="SGE72" s="1191"/>
      <c r="SGF72" s="1189"/>
      <c r="SGG72" s="900"/>
      <c r="SGH72" s="318"/>
      <c r="SGI72" s="900"/>
      <c r="SGJ72" s="900"/>
      <c r="SGK72" s="900"/>
      <c r="SGL72" s="900"/>
      <c r="SGM72" s="1171"/>
      <c r="SGN72" s="910"/>
      <c r="SGO72" s="1191"/>
      <c r="SGP72" s="1189"/>
      <c r="SGQ72" s="900"/>
      <c r="SGR72" s="318"/>
      <c r="SGS72" s="900"/>
      <c r="SGT72" s="900"/>
      <c r="SGU72" s="900"/>
      <c r="SGV72" s="900"/>
      <c r="SGW72" s="1171"/>
      <c r="SGX72" s="910"/>
      <c r="SGY72" s="1191"/>
      <c r="SGZ72" s="1189"/>
      <c r="SHA72" s="900"/>
      <c r="SHB72" s="318"/>
      <c r="SHC72" s="900"/>
      <c r="SHD72" s="900"/>
      <c r="SHE72" s="900"/>
      <c r="SHF72" s="900"/>
      <c r="SHG72" s="1171"/>
      <c r="SHH72" s="910"/>
      <c r="SHI72" s="1191"/>
      <c r="SHJ72" s="1189"/>
      <c r="SHK72" s="900"/>
      <c r="SHL72" s="318"/>
      <c r="SHM72" s="900"/>
      <c r="SHN72" s="900"/>
      <c r="SHO72" s="900"/>
      <c r="SHP72" s="900"/>
      <c r="SHQ72" s="1171"/>
      <c r="SHR72" s="910"/>
      <c r="SHS72" s="1191"/>
      <c r="SHT72" s="1189"/>
      <c r="SHU72" s="900"/>
      <c r="SHV72" s="318"/>
      <c r="SHW72" s="900"/>
      <c r="SHX72" s="900"/>
      <c r="SHY72" s="900"/>
      <c r="SHZ72" s="900"/>
      <c r="SIA72" s="1171"/>
      <c r="SIB72" s="910"/>
      <c r="SIC72" s="1191"/>
      <c r="SID72" s="1189"/>
      <c r="SIE72" s="900"/>
      <c r="SIF72" s="318"/>
      <c r="SIG72" s="900"/>
      <c r="SIH72" s="900"/>
      <c r="SII72" s="900"/>
      <c r="SIJ72" s="900"/>
      <c r="SIK72" s="1171"/>
      <c r="SIL72" s="910"/>
      <c r="SIM72" s="1191"/>
      <c r="SIN72" s="1189"/>
      <c r="SIO72" s="900"/>
      <c r="SIP72" s="318"/>
      <c r="SIQ72" s="900"/>
      <c r="SIR72" s="900"/>
      <c r="SIS72" s="900"/>
      <c r="SIT72" s="900"/>
      <c r="SIU72" s="1171"/>
      <c r="SIV72" s="910"/>
      <c r="SIW72" s="1191"/>
      <c r="SIX72" s="1189"/>
      <c r="SIY72" s="900"/>
      <c r="SIZ72" s="318"/>
      <c r="SJA72" s="900"/>
      <c r="SJB72" s="900"/>
      <c r="SJC72" s="900"/>
      <c r="SJD72" s="900"/>
      <c r="SJE72" s="1171"/>
      <c r="SJF72" s="910"/>
      <c r="SJG72" s="1191"/>
      <c r="SJH72" s="1189"/>
      <c r="SJI72" s="900"/>
      <c r="SJJ72" s="318"/>
      <c r="SJK72" s="900"/>
      <c r="SJL72" s="900"/>
      <c r="SJM72" s="900"/>
      <c r="SJN72" s="900"/>
      <c r="SJO72" s="1171"/>
      <c r="SJP72" s="910"/>
      <c r="SJQ72" s="1191"/>
      <c r="SJR72" s="1189"/>
      <c r="SJS72" s="900"/>
      <c r="SJT72" s="318"/>
      <c r="SJU72" s="900"/>
      <c r="SJV72" s="900"/>
      <c r="SJW72" s="900"/>
      <c r="SJX72" s="900"/>
      <c r="SJY72" s="1171"/>
      <c r="SJZ72" s="910"/>
      <c r="SKA72" s="1191"/>
      <c r="SKB72" s="1189"/>
      <c r="SKC72" s="900"/>
      <c r="SKD72" s="318"/>
      <c r="SKE72" s="900"/>
      <c r="SKF72" s="900"/>
      <c r="SKG72" s="900"/>
      <c r="SKH72" s="900"/>
      <c r="SKI72" s="1171"/>
      <c r="SKJ72" s="910"/>
      <c r="SKK72" s="1191"/>
      <c r="SKL72" s="1189"/>
      <c r="SKM72" s="900"/>
      <c r="SKN72" s="318"/>
      <c r="SKO72" s="900"/>
      <c r="SKP72" s="900"/>
      <c r="SKQ72" s="900"/>
      <c r="SKR72" s="900"/>
      <c r="SKS72" s="1171"/>
      <c r="SKT72" s="910"/>
      <c r="SKU72" s="1191"/>
      <c r="SKV72" s="1189"/>
      <c r="SKW72" s="900"/>
      <c r="SKX72" s="318"/>
      <c r="SKY72" s="900"/>
      <c r="SKZ72" s="900"/>
      <c r="SLA72" s="900"/>
      <c r="SLB72" s="900"/>
      <c r="SLC72" s="1171"/>
      <c r="SLD72" s="910"/>
      <c r="SLE72" s="1191"/>
      <c r="SLF72" s="1189"/>
      <c r="SLG72" s="900"/>
      <c r="SLH72" s="318"/>
      <c r="SLI72" s="900"/>
      <c r="SLJ72" s="900"/>
      <c r="SLK72" s="900"/>
      <c r="SLL72" s="900"/>
      <c r="SLM72" s="1171"/>
      <c r="SLN72" s="910"/>
      <c r="SLO72" s="1191"/>
      <c r="SLP72" s="1189"/>
      <c r="SLQ72" s="900"/>
      <c r="SLR72" s="318"/>
      <c r="SLS72" s="900"/>
      <c r="SLT72" s="900"/>
      <c r="SLU72" s="900"/>
      <c r="SLV72" s="900"/>
      <c r="SLW72" s="1171"/>
      <c r="SLX72" s="910"/>
      <c r="SLY72" s="1191"/>
      <c r="SLZ72" s="1189"/>
      <c r="SMA72" s="900"/>
      <c r="SMB72" s="318"/>
      <c r="SMC72" s="900"/>
      <c r="SMD72" s="900"/>
      <c r="SME72" s="900"/>
      <c r="SMF72" s="900"/>
      <c r="SMG72" s="1171"/>
      <c r="SMH72" s="910"/>
      <c r="SMI72" s="1191"/>
      <c r="SMJ72" s="1189"/>
      <c r="SMK72" s="900"/>
      <c r="SML72" s="318"/>
      <c r="SMM72" s="900"/>
      <c r="SMN72" s="900"/>
      <c r="SMO72" s="900"/>
      <c r="SMP72" s="900"/>
      <c r="SMQ72" s="1171"/>
      <c r="SMR72" s="910"/>
      <c r="SMS72" s="1191"/>
      <c r="SMT72" s="1189"/>
      <c r="SMU72" s="900"/>
      <c r="SMV72" s="318"/>
      <c r="SMW72" s="900"/>
      <c r="SMX72" s="900"/>
      <c r="SMY72" s="900"/>
      <c r="SMZ72" s="900"/>
      <c r="SNA72" s="1171"/>
      <c r="SNB72" s="910"/>
      <c r="SNC72" s="1191"/>
      <c r="SND72" s="1189"/>
      <c r="SNE72" s="900"/>
      <c r="SNF72" s="318"/>
      <c r="SNG72" s="900"/>
      <c r="SNH72" s="900"/>
      <c r="SNI72" s="900"/>
      <c r="SNJ72" s="900"/>
      <c r="SNK72" s="1171"/>
      <c r="SNL72" s="910"/>
      <c r="SNM72" s="1191"/>
      <c r="SNN72" s="1189"/>
      <c r="SNO72" s="900"/>
      <c r="SNP72" s="318"/>
      <c r="SNQ72" s="900"/>
      <c r="SNR72" s="900"/>
      <c r="SNS72" s="900"/>
      <c r="SNT72" s="900"/>
      <c r="SNU72" s="1171"/>
      <c r="SNV72" s="910"/>
      <c r="SNW72" s="1191"/>
      <c r="SNX72" s="1189"/>
      <c r="SNY72" s="900"/>
      <c r="SNZ72" s="318"/>
      <c r="SOA72" s="900"/>
      <c r="SOB72" s="900"/>
      <c r="SOC72" s="900"/>
      <c r="SOD72" s="900"/>
      <c r="SOE72" s="1171"/>
      <c r="SOF72" s="910"/>
      <c r="SOG72" s="1191"/>
      <c r="SOH72" s="1189"/>
      <c r="SOI72" s="900"/>
      <c r="SOJ72" s="318"/>
      <c r="SOK72" s="900"/>
      <c r="SOL72" s="900"/>
      <c r="SOM72" s="900"/>
      <c r="SON72" s="900"/>
      <c r="SOO72" s="1171"/>
      <c r="SOP72" s="910"/>
      <c r="SOQ72" s="1191"/>
      <c r="SOR72" s="1189"/>
      <c r="SOS72" s="900"/>
      <c r="SOT72" s="318"/>
      <c r="SOU72" s="900"/>
      <c r="SOV72" s="900"/>
      <c r="SOW72" s="900"/>
      <c r="SOX72" s="900"/>
      <c r="SOY72" s="1171"/>
      <c r="SOZ72" s="910"/>
      <c r="SPA72" s="1191"/>
      <c r="SPB72" s="1189"/>
      <c r="SPC72" s="900"/>
      <c r="SPD72" s="318"/>
      <c r="SPE72" s="900"/>
      <c r="SPF72" s="900"/>
      <c r="SPG72" s="900"/>
      <c r="SPH72" s="900"/>
      <c r="SPI72" s="1171"/>
      <c r="SPJ72" s="910"/>
      <c r="SPK72" s="1191"/>
      <c r="SPL72" s="1189"/>
      <c r="SPM72" s="900"/>
      <c r="SPN72" s="318"/>
      <c r="SPO72" s="900"/>
      <c r="SPP72" s="900"/>
      <c r="SPQ72" s="900"/>
      <c r="SPR72" s="900"/>
      <c r="SPS72" s="1171"/>
      <c r="SPT72" s="910"/>
      <c r="SPU72" s="1191"/>
      <c r="SPV72" s="1189"/>
      <c r="SPW72" s="900"/>
      <c r="SPX72" s="318"/>
      <c r="SPY72" s="900"/>
      <c r="SPZ72" s="900"/>
      <c r="SQA72" s="900"/>
      <c r="SQB72" s="900"/>
      <c r="SQC72" s="1171"/>
      <c r="SQD72" s="910"/>
      <c r="SQE72" s="1191"/>
      <c r="SQF72" s="1189"/>
      <c r="SQG72" s="900"/>
      <c r="SQH72" s="318"/>
      <c r="SQI72" s="900"/>
      <c r="SQJ72" s="900"/>
      <c r="SQK72" s="900"/>
      <c r="SQL72" s="900"/>
      <c r="SQM72" s="1171"/>
      <c r="SQN72" s="910"/>
      <c r="SQO72" s="1191"/>
      <c r="SQP72" s="1189"/>
      <c r="SQQ72" s="900"/>
      <c r="SQR72" s="318"/>
      <c r="SQS72" s="900"/>
      <c r="SQT72" s="900"/>
      <c r="SQU72" s="900"/>
      <c r="SQV72" s="900"/>
      <c r="SQW72" s="1171"/>
      <c r="SQX72" s="910"/>
      <c r="SQY72" s="1191"/>
      <c r="SQZ72" s="1189"/>
      <c r="SRA72" s="900"/>
      <c r="SRB72" s="318"/>
      <c r="SRC72" s="900"/>
      <c r="SRD72" s="900"/>
      <c r="SRE72" s="900"/>
      <c r="SRF72" s="900"/>
      <c r="SRG72" s="1171"/>
      <c r="SRH72" s="910"/>
      <c r="SRI72" s="1191"/>
      <c r="SRJ72" s="1189"/>
      <c r="SRK72" s="900"/>
      <c r="SRL72" s="318"/>
      <c r="SRM72" s="900"/>
      <c r="SRN72" s="900"/>
      <c r="SRO72" s="900"/>
      <c r="SRP72" s="900"/>
      <c r="SRQ72" s="1171"/>
      <c r="SRR72" s="910"/>
      <c r="SRS72" s="1191"/>
      <c r="SRT72" s="1189"/>
      <c r="SRU72" s="900"/>
      <c r="SRV72" s="318"/>
      <c r="SRW72" s="900"/>
      <c r="SRX72" s="900"/>
      <c r="SRY72" s="900"/>
      <c r="SRZ72" s="900"/>
      <c r="SSA72" s="1171"/>
      <c r="SSB72" s="910"/>
      <c r="SSC72" s="1191"/>
      <c r="SSD72" s="1189"/>
      <c r="SSE72" s="900"/>
      <c r="SSF72" s="318"/>
      <c r="SSG72" s="900"/>
      <c r="SSH72" s="900"/>
      <c r="SSI72" s="900"/>
      <c r="SSJ72" s="900"/>
      <c r="SSK72" s="1171"/>
      <c r="SSL72" s="910"/>
      <c r="SSM72" s="1191"/>
      <c r="SSN72" s="1189"/>
      <c r="SSO72" s="900"/>
      <c r="SSP72" s="318"/>
      <c r="SSQ72" s="900"/>
      <c r="SSR72" s="900"/>
      <c r="SSS72" s="900"/>
      <c r="SST72" s="900"/>
      <c r="SSU72" s="1171"/>
      <c r="SSV72" s="910"/>
      <c r="SSW72" s="1191"/>
      <c r="SSX72" s="1189"/>
      <c r="SSY72" s="900"/>
      <c r="SSZ72" s="318"/>
      <c r="STA72" s="900"/>
      <c r="STB72" s="900"/>
      <c r="STC72" s="900"/>
      <c r="STD72" s="900"/>
      <c r="STE72" s="1171"/>
      <c r="STF72" s="910"/>
      <c r="STG72" s="1191"/>
      <c r="STH72" s="1189"/>
      <c r="STI72" s="900"/>
      <c r="STJ72" s="318"/>
      <c r="STK72" s="900"/>
      <c r="STL72" s="900"/>
      <c r="STM72" s="900"/>
      <c r="STN72" s="900"/>
      <c r="STO72" s="1171"/>
      <c r="STP72" s="910"/>
      <c r="STQ72" s="1191"/>
      <c r="STR72" s="1189"/>
      <c r="STS72" s="900"/>
      <c r="STT72" s="318"/>
      <c r="STU72" s="900"/>
      <c r="STV72" s="900"/>
      <c r="STW72" s="900"/>
      <c r="STX72" s="900"/>
      <c r="STY72" s="1171"/>
      <c r="STZ72" s="910"/>
      <c r="SUA72" s="1191"/>
      <c r="SUB72" s="1189"/>
      <c r="SUC72" s="900"/>
      <c r="SUD72" s="318"/>
      <c r="SUE72" s="900"/>
      <c r="SUF72" s="900"/>
      <c r="SUG72" s="900"/>
      <c r="SUH72" s="900"/>
      <c r="SUI72" s="1171"/>
      <c r="SUJ72" s="910"/>
      <c r="SUK72" s="1191"/>
      <c r="SUL72" s="1189"/>
      <c r="SUM72" s="900"/>
      <c r="SUN72" s="318"/>
      <c r="SUO72" s="900"/>
      <c r="SUP72" s="900"/>
      <c r="SUQ72" s="900"/>
      <c r="SUR72" s="900"/>
      <c r="SUS72" s="1171"/>
      <c r="SUT72" s="910"/>
      <c r="SUU72" s="1191"/>
      <c r="SUV72" s="1189"/>
      <c r="SUW72" s="900"/>
      <c r="SUX72" s="318"/>
      <c r="SUY72" s="900"/>
      <c r="SUZ72" s="900"/>
      <c r="SVA72" s="900"/>
      <c r="SVB72" s="900"/>
      <c r="SVC72" s="1171"/>
      <c r="SVD72" s="910"/>
      <c r="SVE72" s="1191"/>
      <c r="SVF72" s="1189"/>
      <c r="SVG72" s="900"/>
      <c r="SVH72" s="318"/>
      <c r="SVI72" s="900"/>
      <c r="SVJ72" s="900"/>
      <c r="SVK72" s="900"/>
      <c r="SVL72" s="900"/>
      <c r="SVM72" s="1171"/>
      <c r="SVN72" s="910"/>
      <c r="SVO72" s="1191"/>
      <c r="SVP72" s="1189"/>
      <c r="SVQ72" s="900"/>
      <c r="SVR72" s="318"/>
      <c r="SVS72" s="900"/>
      <c r="SVT72" s="900"/>
      <c r="SVU72" s="900"/>
      <c r="SVV72" s="900"/>
      <c r="SVW72" s="1171"/>
      <c r="SVX72" s="910"/>
      <c r="SVY72" s="1191"/>
      <c r="SVZ72" s="1189"/>
      <c r="SWA72" s="900"/>
      <c r="SWB72" s="318"/>
      <c r="SWC72" s="900"/>
      <c r="SWD72" s="900"/>
      <c r="SWE72" s="900"/>
      <c r="SWF72" s="900"/>
      <c r="SWG72" s="1171"/>
      <c r="SWH72" s="910"/>
      <c r="SWI72" s="1191"/>
      <c r="SWJ72" s="1189"/>
      <c r="SWK72" s="900"/>
      <c r="SWL72" s="318"/>
      <c r="SWM72" s="900"/>
      <c r="SWN72" s="900"/>
      <c r="SWO72" s="900"/>
      <c r="SWP72" s="900"/>
      <c r="SWQ72" s="1171"/>
      <c r="SWR72" s="910"/>
      <c r="SWS72" s="1191"/>
      <c r="SWT72" s="1189"/>
      <c r="SWU72" s="900"/>
      <c r="SWV72" s="318"/>
      <c r="SWW72" s="900"/>
      <c r="SWX72" s="900"/>
      <c r="SWY72" s="900"/>
      <c r="SWZ72" s="900"/>
      <c r="SXA72" s="1171"/>
      <c r="SXB72" s="910"/>
      <c r="SXC72" s="1191"/>
      <c r="SXD72" s="1189"/>
      <c r="SXE72" s="900"/>
      <c r="SXF72" s="318"/>
      <c r="SXG72" s="900"/>
      <c r="SXH72" s="900"/>
      <c r="SXI72" s="900"/>
      <c r="SXJ72" s="900"/>
      <c r="SXK72" s="1171"/>
      <c r="SXL72" s="910"/>
      <c r="SXM72" s="1191"/>
      <c r="SXN72" s="1189"/>
      <c r="SXO72" s="900"/>
      <c r="SXP72" s="318"/>
      <c r="SXQ72" s="900"/>
      <c r="SXR72" s="900"/>
      <c r="SXS72" s="900"/>
      <c r="SXT72" s="900"/>
      <c r="SXU72" s="1171"/>
      <c r="SXV72" s="910"/>
      <c r="SXW72" s="1191"/>
      <c r="SXX72" s="1189"/>
      <c r="SXY72" s="900"/>
      <c r="SXZ72" s="318"/>
      <c r="SYA72" s="900"/>
      <c r="SYB72" s="900"/>
      <c r="SYC72" s="900"/>
      <c r="SYD72" s="900"/>
      <c r="SYE72" s="1171"/>
      <c r="SYF72" s="910"/>
      <c r="SYG72" s="1191"/>
      <c r="SYH72" s="1189"/>
      <c r="SYI72" s="900"/>
      <c r="SYJ72" s="318"/>
      <c r="SYK72" s="900"/>
      <c r="SYL72" s="900"/>
      <c r="SYM72" s="900"/>
      <c r="SYN72" s="900"/>
      <c r="SYO72" s="1171"/>
      <c r="SYP72" s="910"/>
      <c r="SYQ72" s="1191"/>
      <c r="SYR72" s="1189"/>
      <c r="SYS72" s="900"/>
      <c r="SYT72" s="318"/>
      <c r="SYU72" s="900"/>
      <c r="SYV72" s="900"/>
      <c r="SYW72" s="900"/>
      <c r="SYX72" s="900"/>
      <c r="SYY72" s="1171"/>
      <c r="SYZ72" s="910"/>
      <c r="SZA72" s="1191"/>
      <c r="SZB72" s="1189"/>
      <c r="SZC72" s="900"/>
      <c r="SZD72" s="318"/>
      <c r="SZE72" s="900"/>
      <c r="SZF72" s="900"/>
      <c r="SZG72" s="900"/>
      <c r="SZH72" s="900"/>
      <c r="SZI72" s="1171"/>
      <c r="SZJ72" s="910"/>
      <c r="SZK72" s="1191"/>
      <c r="SZL72" s="1189"/>
      <c r="SZM72" s="900"/>
      <c r="SZN72" s="318"/>
      <c r="SZO72" s="900"/>
      <c r="SZP72" s="900"/>
      <c r="SZQ72" s="900"/>
      <c r="SZR72" s="900"/>
      <c r="SZS72" s="1171"/>
      <c r="SZT72" s="910"/>
      <c r="SZU72" s="1191"/>
      <c r="SZV72" s="1189"/>
      <c r="SZW72" s="900"/>
      <c r="SZX72" s="318"/>
      <c r="SZY72" s="900"/>
      <c r="SZZ72" s="900"/>
      <c r="TAA72" s="900"/>
      <c r="TAB72" s="900"/>
      <c r="TAC72" s="1171"/>
      <c r="TAD72" s="910"/>
      <c r="TAE72" s="1191"/>
      <c r="TAF72" s="1189"/>
      <c r="TAG72" s="900"/>
      <c r="TAH72" s="318"/>
      <c r="TAI72" s="900"/>
      <c r="TAJ72" s="900"/>
      <c r="TAK72" s="900"/>
      <c r="TAL72" s="900"/>
      <c r="TAM72" s="1171"/>
      <c r="TAN72" s="910"/>
      <c r="TAO72" s="1191"/>
      <c r="TAP72" s="1189"/>
      <c r="TAQ72" s="900"/>
      <c r="TAR72" s="318"/>
      <c r="TAS72" s="900"/>
      <c r="TAT72" s="900"/>
      <c r="TAU72" s="900"/>
      <c r="TAV72" s="900"/>
      <c r="TAW72" s="1171"/>
      <c r="TAX72" s="910"/>
      <c r="TAY72" s="1191"/>
      <c r="TAZ72" s="1189"/>
      <c r="TBA72" s="900"/>
      <c r="TBB72" s="318"/>
      <c r="TBC72" s="900"/>
      <c r="TBD72" s="900"/>
      <c r="TBE72" s="900"/>
      <c r="TBF72" s="900"/>
      <c r="TBG72" s="1171"/>
      <c r="TBH72" s="910"/>
      <c r="TBI72" s="1191"/>
      <c r="TBJ72" s="1189"/>
      <c r="TBK72" s="900"/>
      <c r="TBL72" s="318"/>
      <c r="TBM72" s="900"/>
      <c r="TBN72" s="900"/>
      <c r="TBO72" s="900"/>
      <c r="TBP72" s="900"/>
      <c r="TBQ72" s="1171"/>
      <c r="TBR72" s="910"/>
      <c r="TBS72" s="1191"/>
      <c r="TBT72" s="1189"/>
      <c r="TBU72" s="900"/>
      <c r="TBV72" s="318"/>
      <c r="TBW72" s="900"/>
      <c r="TBX72" s="900"/>
      <c r="TBY72" s="900"/>
      <c r="TBZ72" s="900"/>
      <c r="TCA72" s="1171"/>
      <c r="TCB72" s="910"/>
      <c r="TCC72" s="1191"/>
      <c r="TCD72" s="1189"/>
      <c r="TCE72" s="900"/>
      <c r="TCF72" s="318"/>
      <c r="TCG72" s="900"/>
      <c r="TCH72" s="900"/>
      <c r="TCI72" s="900"/>
      <c r="TCJ72" s="900"/>
      <c r="TCK72" s="1171"/>
      <c r="TCL72" s="910"/>
      <c r="TCM72" s="1191"/>
      <c r="TCN72" s="1189"/>
      <c r="TCO72" s="900"/>
      <c r="TCP72" s="318"/>
      <c r="TCQ72" s="900"/>
      <c r="TCR72" s="900"/>
      <c r="TCS72" s="900"/>
      <c r="TCT72" s="900"/>
      <c r="TCU72" s="1171"/>
      <c r="TCV72" s="910"/>
      <c r="TCW72" s="1191"/>
      <c r="TCX72" s="1189"/>
      <c r="TCY72" s="900"/>
      <c r="TCZ72" s="318"/>
      <c r="TDA72" s="900"/>
      <c r="TDB72" s="900"/>
      <c r="TDC72" s="900"/>
      <c r="TDD72" s="900"/>
      <c r="TDE72" s="1171"/>
      <c r="TDF72" s="910"/>
      <c r="TDG72" s="1191"/>
      <c r="TDH72" s="1189"/>
      <c r="TDI72" s="900"/>
      <c r="TDJ72" s="318"/>
      <c r="TDK72" s="900"/>
      <c r="TDL72" s="900"/>
      <c r="TDM72" s="900"/>
      <c r="TDN72" s="900"/>
      <c r="TDO72" s="1171"/>
      <c r="TDP72" s="910"/>
      <c r="TDQ72" s="1191"/>
      <c r="TDR72" s="1189"/>
      <c r="TDS72" s="900"/>
      <c r="TDT72" s="318"/>
      <c r="TDU72" s="900"/>
      <c r="TDV72" s="900"/>
      <c r="TDW72" s="900"/>
      <c r="TDX72" s="900"/>
      <c r="TDY72" s="1171"/>
      <c r="TDZ72" s="910"/>
      <c r="TEA72" s="1191"/>
      <c r="TEB72" s="1189"/>
      <c r="TEC72" s="900"/>
      <c r="TED72" s="318"/>
      <c r="TEE72" s="900"/>
      <c r="TEF72" s="900"/>
      <c r="TEG72" s="900"/>
      <c r="TEH72" s="900"/>
      <c r="TEI72" s="1171"/>
      <c r="TEJ72" s="910"/>
      <c r="TEK72" s="1191"/>
      <c r="TEL72" s="1189"/>
      <c r="TEM72" s="900"/>
      <c r="TEN72" s="318"/>
      <c r="TEO72" s="900"/>
      <c r="TEP72" s="900"/>
      <c r="TEQ72" s="900"/>
      <c r="TER72" s="900"/>
      <c r="TES72" s="1171"/>
      <c r="TET72" s="910"/>
      <c r="TEU72" s="1191"/>
      <c r="TEV72" s="1189"/>
      <c r="TEW72" s="900"/>
      <c r="TEX72" s="318"/>
      <c r="TEY72" s="900"/>
      <c r="TEZ72" s="900"/>
      <c r="TFA72" s="900"/>
      <c r="TFB72" s="900"/>
      <c r="TFC72" s="1171"/>
      <c r="TFD72" s="910"/>
      <c r="TFE72" s="1191"/>
      <c r="TFF72" s="1189"/>
      <c r="TFG72" s="900"/>
      <c r="TFH72" s="318"/>
      <c r="TFI72" s="900"/>
      <c r="TFJ72" s="900"/>
      <c r="TFK72" s="900"/>
      <c r="TFL72" s="900"/>
      <c r="TFM72" s="1171"/>
      <c r="TFN72" s="910"/>
      <c r="TFO72" s="1191"/>
      <c r="TFP72" s="1189"/>
      <c r="TFQ72" s="900"/>
      <c r="TFR72" s="318"/>
      <c r="TFS72" s="900"/>
      <c r="TFT72" s="900"/>
      <c r="TFU72" s="900"/>
      <c r="TFV72" s="900"/>
      <c r="TFW72" s="1171"/>
      <c r="TFX72" s="910"/>
      <c r="TFY72" s="1191"/>
      <c r="TFZ72" s="1189"/>
      <c r="TGA72" s="900"/>
      <c r="TGB72" s="318"/>
      <c r="TGC72" s="900"/>
      <c r="TGD72" s="900"/>
      <c r="TGE72" s="900"/>
      <c r="TGF72" s="900"/>
      <c r="TGG72" s="1171"/>
      <c r="TGH72" s="910"/>
      <c r="TGI72" s="1191"/>
      <c r="TGJ72" s="1189"/>
      <c r="TGK72" s="900"/>
      <c r="TGL72" s="318"/>
      <c r="TGM72" s="900"/>
      <c r="TGN72" s="900"/>
      <c r="TGO72" s="900"/>
      <c r="TGP72" s="900"/>
      <c r="TGQ72" s="1171"/>
      <c r="TGR72" s="910"/>
      <c r="TGS72" s="1191"/>
      <c r="TGT72" s="1189"/>
      <c r="TGU72" s="900"/>
      <c r="TGV72" s="318"/>
      <c r="TGW72" s="900"/>
      <c r="TGX72" s="900"/>
      <c r="TGY72" s="900"/>
      <c r="TGZ72" s="900"/>
      <c r="THA72" s="1171"/>
      <c r="THB72" s="910"/>
      <c r="THC72" s="1191"/>
      <c r="THD72" s="1189"/>
      <c r="THE72" s="900"/>
      <c r="THF72" s="318"/>
      <c r="THG72" s="900"/>
      <c r="THH72" s="900"/>
      <c r="THI72" s="900"/>
      <c r="THJ72" s="900"/>
      <c r="THK72" s="1171"/>
      <c r="THL72" s="910"/>
      <c r="THM72" s="1191"/>
      <c r="THN72" s="1189"/>
      <c r="THO72" s="900"/>
      <c r="THP72" s="318"/>
      <c r="THQ72" s="900"/>
      <c r="THR72" s="900"/>
      <c r="THS72" s="900"/>
      <c r="THT72" s="900"/>
      <c r="THU72" s="1171"/>
      <c r="THV72" s="910"/>
      <c r="THW72" s="1191"/>
      <c r="THX72" s="1189"/>
      <c r="THY72" s="900"/>
      <c r="THZ72" s="318"/>
      <c r="TIA72" s="900"/>
      <c r="TIB72" s="900"/>
      <c r="TIC72" s="900"/>
      <c r="TID72" s="900"/>
      <c r="TIE72" s="1171"/>
      <c r="TIF72" s="910"/>
      <c r="TIG72" s="1191"/>
      <c r="TIH72" s="1189"/>
      <c r="TII72" s="900"/>
      <c r="TIJ72" s="318"/>
      <c r="TIK72" s="900"/>
      <c r="TIL72" s="900"/>
      <c r="TIM72" s="900"/>
      <c r="TIN72" s="900"/>
      <c r="TIO72" s="1171"/>
      <c r="TIP72" s="910"/>
      <c r="TIQ72" s="1191"/>
      <c r="TIR72" s="1189"/>
      <c r="TIS72" s="900"/>
      <c r="TIT72" s="318"/>
      <c r="TIU72" s="900"/>
      <c r="TIV72" s="900"/>
      <c r="TIW72" s="900"/>
      <c r="TIX72" s="900"/>
      <c r="TIY72" s="1171"/>
      <c r="TIZ72" s="910"/>
      <c r="TJA72" s="1191"/>
      <c r="TJB72" s="1189"/>
      <c r="TJC72" s="900"/>
      <c r="TJD72" s="318"/>
      <c r="TJE72" s="900"/>
      <c r="TJF72" s="900"/>
      <c r="TJG72" s="900"/>
      <c r="TJH72" s="900"/>
      <c r="TJI72" s="1171"/>
      <c r="TJJ72" s="910"/>
      <c r="TJK72" s="1191"/>
      <c r="TJL72" s="1189"/>
      <c r="TJM72" s="900"/>
      <c r="TJN72" s="318"/>
      <c r="TJO72" s="900"/>
      <c r="TJP72" s="900"/>
      <c r="TJQ72" s="900"/>
      <c r="TJR72" s="900"/>
      <c r="TJS72" s="1171"/>
      <c r="TJT72" s="910"/>
      <c r="TJU72" s="1191"/>
      <c r="TJV72" s="1189"/>
      <c r="TJW72" s="900"/>
      <c r="TJX72" s="318"/>
      <c r="TJY72" s="900"/>
      <c r="TJZ72" s="900"/>
      <c r="TKA72" s="900"/>
      <c r="TKB72" s="900"/>
      <c r="TKC72" s="1171"/>
      <c r="TKD72" s="910"/>
      <c r="TKE72" s="1191"/>
      <c r="TKF72" s="1189"/>
      <c r="TKG72" s="900"/>
      <c r="TKH72" s="318"/>
      <c r="TKI72" s="900"/>
      <c r="TKJ72" s="900"/>
      <c r="TKK72" s="900"/>
      <c r="TKL72" s="900"/>
      <c r="TKM72" s="1171"/>
      <c r="TKN72" s="910"/>
      <c r="TKO72" s="1191"/>
      <c r="TKP72" s="1189"/>
      <c r="TKQ72" s="900"/>
      <c r="TKR72" s="318"/>
      <c r="TKS72" s="900"/>
      <c r="TKT72" s="900"/>
      <c r="TKU72" s="900"/>
      <c r="TKV72" s="900"/>
      <c r="TKW72" s="1171"/>
      <c r="TKX72" s="910"/>
      <c r="TKY72" s="1191"/>
      <c r="TKZ72" s="1189"/>
      <c r="TLA72" s="900"/>
      <c r="TLB72" s="318"/>
      <c r="TLC72" s="900"/>
      <c r="TLD72" s="900"/>
      <c r="TLE72" s="900"/>
      <c r="TLF72" s="900"/>
      <c r="TLG72" s="1171"/>
      <c r="TLH72" s="910"/>
      <c r="TLI72" s="1191"/>
      <c r="TLJ72" s="1189"/>
      <c r="TLK72" s="900"/>
      <c r="TLL72" s="318"/>
      <c r="TLM72" s="900"/>
      <c r="TLN72" s="900"/>
      <c r="TLO72" s="900"/>
      <c r="TLP72" s="900"/>
      <c r="TLQ72" s="1171"/>
      <c r="TLR72" s="910"/>
      <c r="TLS72" s="1191"/>
      <c r="TLT72" s="1189"/>
      <c r="TLU72" s="900"/>
      <c r="TLV72" s="318"/>
      <c r="TLW72" s="900"/>
      <c r="TLX72" s="900"/>
      <c r="TLY72" s="900"/>
      <c r="TLZ72" s="900"/>
      <c r="TMA72" s="1171"/>
      <c r="TMB72" s="910"/>
      <c r="TMC72" s="1191"/>
      <c r="TMD72" s="1189"/>
      <c r="TME72" s="900"/>
      <c r="TMF72" s="318"/>
      <c r="TMG72" s="900"/>
      <c r="TMH72" s="900"/>
      <c r="TMI72" s="900"/>
      <c r="TMJ72" s="900"/>
      <c r="TMK72" s="1171"/>
      <c r="TML72" s="910"/>
      <c r="TMM72" s="1191"/>
      <c r="TMN72" s="1189"/>
      <c r="TMO72" s="900"/>
      <c r="TMP72" s="318"/>
      <c r="TMQ72" s="900"/>
      <c r="TMR72" s="900"/>
      <c r="TMS72" s="900"/>
      <c r="TMT72" s="900"/>
      <c r="TMU72" s="1171"/>
      <c r="TMV72" s="910"/>
      <c r="TMW72" s="1191"/>
      <c r="TMX72" s="1189"/>
      <c r="TMY72" s="900"/>
      <c r="TMZ72" s="318"/>
      <c r="TNA72" s="900"/>
      <c r="TNB72" s="900"/>
      <c r="TNC72" s="900"/>
      <c r="TND72" s="900"/>
      <c r="TNE72" s="1171"/>
      <c r="TNF72" s="910"/>
      <c r="TNG72" s="1191"/>
      <c r="TNH72" s="1189"/>
      <c r="TNI72" s="900"/>
      <c r="TNJ72" s="318"/>
      <c r="TNK72" s="900"/>
      <c r="TNL72" s="900"/>
      <c r="TNM72" s="900"/>
      <c r="TNN72" s="900"/>
      <c r="TNO72" s="1171"/>
      <c r="TNP72" s="910"/>
      <c r="TNQ72" s="1191"/>
      <c r="TNR72" s="1189"/>
      <c r="TNS72" s="900"/>
      <c r="TNT72" s="318"/>
      <c r="TNU72" s="900"/>
      <c r="TNV72" s="900"/>
      <c r="TNW72" s="900"/>
      <c r="TNX72" s="900"/>
      <c r="TNY72" s="1171"/>
      <c r="TNZ72" s="910"/>
      <c r="TOA72" s="1191"/>
      <c r="TOB72" s="1189"/>
      <c r="TOC72" s="900"/>
      <c r="TOD72" s="318"/>
      <c r="TOE72" s="900"/>
      <c r="TOF72" s="900"/>
      <c r="TOG72" s="900"/>
      <c r="TOH72" s="900"/>
      <c r="TOI72" s="1171"/>
      <c r="TOJ72" s="910"/>
      <c r="TOK72" s="1191"/>
      <c r="TOL72" s="1189"/>
      <c r="TOM72" s="900"/>
      <c r="TON72" s="318"/>
      <c r="TOO72" s="900"/>
      <c r="TOP72" s="900"/>
      <c r="TOQ72" s="900"/>
      <c r="TOR72" s="900"/>
      <c r="TOS72" s="1171"/>
      <c r="TOT72" s="910"/>
      <c r="TOU72" s="1191"/>
      <c r="TOV72" s="1189"/>
      <c r="TOW72" s="900"/>
      <c r="TOX72" s="318"/>
      <c r="TOY72" s="900"/>
      <c r="TOZ72" s="900"/>
      <c r="TPA72" s="900"/>
      <c r="TPB72" s="900"/>
      <c r="TPC72" s="1171"/>
      <c r="TPD72" s="910"/>
      <c r="TPE72" s="1191"/>
      <c r="TPF72" s="1189"/>
      <c r="TPG72" s="900"/>
      <c r="TPH72" s="318"/>
      <c r="TPI72" s="900"/>
      <c r="TPJ72" s="900"/>
      <c r="TPK72" s="900"/>
      <c r="TPL72" s="900"/>
      <c r="TPM72" s="1171"/>
      <c r="TPN72" s="910"/>
      <c r="TPO72" s="1191"/>
      <c r="TPP72" s="1189"/>
      <c r="TPQ72" s="900"/>
      <c r="TPR72" s="318"/>
      <c r="TPS72" s="900"/>
      <c r="TPT72" s="900"/>
      <c r="TPU72" s="900"/>
      <c r="TPV72" s="900"/>
      <c r="TPW72" s="1171"/>
      <c r="TPX72" s="910"/>
      <c r="TPY72" s="1191"/>
      <c r="TPZ72" s="1189"/>
      <c r="TQA72" s="900"/>
      <c r="TQB72" s="318"/>
      <c r="TQC72" s="900"/>
      <c r="TQD72" s="900"/>
      <c r="TQE72" s="900"/>
      <c r="TQF72" s="900"/>
      <c r="TQG72" s="1171"/>
      <c r="TQH72" s="910"/>
      <c r="TQI72" s="1191"/>
      <c r="TQJ72" s="1189"/>
      <c r="TQK72" s="900"/>
      <c r="TQL72" s="318"/>
      <c r="TQM72" s="900"/>
      <c r="TQN72" s="900"/>
      <c r="TQO72" s="900"/>
      <c r="TQP72" s="900"/>
      <c r="TQQ72" s="1171"/>
      <c r="TQR72" s="910"/>
      <c r="TQS72" s="1191"/>
      <c r="TQT72" s="1189"/>
      <c r="TQU72" s="900"/>
      <c r="TQV72" s="318"/>
      <c r="TQW72" s="900"/>
      <c r="TQX72" s="900"/>
      <c r="TQY72" s="900"/>
      <c r="TQZ72" s="900"/>
      <c r="TRA72" s="1171"/>
      <c r="TRB72" s="910"/>
      <c r="TRC72" s="1191"/>
      <c r="TRD72" s="1189"/>
      <c r="TRE72" s="900"/>
      <c r="TRF72" s="318"/>
      <c r="TRG72" s="900"/>
      <c r="TRH72" s="900"/>
      <c r="TRI72" s="900"/>
      <c r="TRJ72" s="900"/>
      <c r="TRK72" s="1171"/>
      <c r="TRL72" s="910"/>
      <c r="TRM72" s="1191"/>
      <c r="TRN72" s="1189"/>
      <c r="TRO72" s="900"/>
      <c r="TRP72" s="318"/>
      <c r="TRQ72" s="900"/>
      <c r="TRR72" s="900"/>
      <c r="TRS72" s="900"/>
      <c r="TRT72" s="900"/>
      <c r="TRU72" s="1171"/>
      <c r="TRV72" s="910"/>
      <c r="TRW72" s="1191"/>
      <c r="TRX72" s="1189"/>
      <c r="TRY72" s="900"/>
      <c r="TRZ72" s="318"/>
      <c r="TSA72" s="900"/>
      <c r="TSB72" s="900"/>
      <c r="TSC72" s="900"/>
      <c r="TSD72" s="900"/>
      <c r="TSE72" s="1171"/>
      <c r="TSF72" s="910"/>
      <c r="TSG72" s="1191"/>
      <c r="TSH72" s="1189"/>
      <c r="TSI72" s="900"/>
      <c r="TSJ72" s="318"/>
      <c r="TSK72" s="900"/>
      <c r="TSL72" s="900"/>
      <c r="TSM72" s="900"/>
      <c r="TSN72" s="900"/>
      <c r="TSO72" s="1171"/>
      <c r="TSP72" s="910"/>
      <c r="TSQ72" s="1191"/>
      <c r="TSR72" s="1189"/>
      <c r="TSS72" s="900"/>
      <c r="TST72" s="318"/>
      <c r="TSU72" s="900"/>
      <c r="TSV72" s="900"/>
      <c r="TSW72" s="900"/>
      <c r="TSX72" s="900"/>
      <c r="TSY72" s="1171"/>
      <c r="TSZ72" s="910"/>
      <c r="TTA72" s="1191"/>
      <c r="TTB72" s="1189"/>
      <c r="TTC72" s="900"/>
      <c r="TTD72" s="318"/>
      <c r="TTE72" s="900"/>
      <c r="TTF72" s="900"/>
      <c r="TTG72" s="900"/>
      <c r="TTH72" s="900"/>
      <c r="TTI72" s="1171"/>
      <c r="TTJ72" s="910"/>
      <c r="TTK72" s="1191"/>
      <c r="TTL72" s="1189"/>
      <c r="TTM72" s="900"/>
      <c r="TTN72" s="318"/>
      <c r="TTO72" s="900"/>
      <c r="TTP72" s="900"/>
      <c r="TTQ72" s="900"/>
      <c r="TTR72" s="900"/>
      <c r="TTS72" s="1171"/>
      <c r="TTT72" s="910"/>
      <c r="TTU72" s="1191"/>
      <c r="TTV72" s="1189"/>
      <c r="TTW72" s="900"/>
      <c r="TTX72" s="318"/>
      <c r="TTY72" s="900"/>
      <c r="TTZ72" s="900"/>
      <c r="TUA72" s="900"/>
      <c r="TUB72" s="900"/>
      <c r="TUC72" s="1171"/>
      <c r="TUD72" s="910"/>
      <c r="TUE72" s="1191"/>
      <c r="TUF72" s="1189"/>
      <c r="TUG72" s="900"/>
      <c r="TUH72" s="318"/>
      <c r="TUI72" s="900"/>
      <c r="TUJ72" s="900"/>
      <c r="TUK72" s="900"/>
      <c r="TUL72" s="900"/>
      <c r="TUM72" s="1171"/>
      <c r="TUN72" s="910"/>
      <c r="TUO72" s="1191"/>
      <c r="TUP72" s="1189"/>
      <c r="TUQ72" s="900"/>
      <c r="TUR72" s="318"/>
      <c r="TUS72" s="900"/>
      <c r="TUT72" s="900"/>
      <c r="TUU72" s="900"/>
      <c r="TUV72" s="900"/>
      <c r="TUW72" s="1171"/>
      <c r="TUX72" s="910"/>
      <c r="TUY72" s="1191"/>
      <c r="TUZ72" s="1189"/>
      <c r="TVA72" s="900"/>
      <c r="TVB72" s="318"/>
      <c r="TVC72" s="900"/>
      <c r="TVD72" s="900"/>
      <c r="TVE72" s="900"/>
      <c r="TVF72" s="900"/>
      <c r="TVG72" s="1171"/>
      <c r="TVH72" s="910"/>
      <c r="TVI72" s="1191"/>
      <c r="TVJ72" s="1189"/>
      <c r="TVK72" s="900"/>
      <c r="TVL72" s="318"/>
      <c r="TVM72" s="900"/>
      <c r="TVN72" s="900"/>
      <c r="TVO72" s="900"/>
      <c r="TVP72" s="900"/>
      <c r="TVQ72" s="1171"/>
      <c r="TVR72" s="910"/>
      <c r="TVS72" s="1191"/>
      <c r="TVT72" s="1189"/>
      <c r="TVU72" s="900"/>
      <c r="TVV72" s="318"/>
      <c r="TVW72" s="900"/>
      <c r="TVX72" s="900"/>
      <c r="TVY72" s="900"/>
      <c r="TVZ72" s="900"/>
      <c r="TWA72" s="1171"/>
      <c r="TWB72" s="910"/>
      <c r="TWC72" s="1191"/>
      <c r="TWD72" s="1189"/>
      <c r="TWE72" s="900"/>
      <c r="TWF72" s="318"/>
      <c r="TWG72" s="900"/>
      <c r="TWH72" s="900"/>
      <c r="TWI72" s="900"/>
      <c r="TWJ72" s="900"/>
      <c r="TWK72" s="1171"/>
      <c r="TWL72" s="910"/>
      <c r="TWM72" s="1191"/>
      <c r="TWN72" s="1189"/>
      <c r="TWO72" s="900"/>
      <c r="TWP72" s="318"/>
      <c r="TWQ72" s="900"/>
      <c r="TWR72" s="900"/>
      <c r="TWS72" s="900"/>
      <c r="TWT72" s="900"/>
      <c r="TWU72" s="1171"/>
      <c r="TWV72" s="910"/>
      <c r="TWW72" s="1191"/>
      <c r="TWX72" s="1189"/>
      <c r="TWY72" s="900"/>
      <c r="TWZ72" s="318"/>
      <c r="TXA72" s="900"/>
      <c r="TXB72" s="900"/>
      <c r="TXC72" s="900"/>
      <c r="TXD72" s="900"/>
      <c r="TXE72" s="1171"/>
      <c r="TXF72" s="910"/>
      <c r="TXG72" s="1191"/>
      <c r="TXH72" s="1189"/>
      <c r="TXI72" s="900"/>
      <c r="TXJ72" s="318"/>
      <c r="TXK72" s="900"/>
      <c r="TXL72" s="900"/>
      <c r="TXM72" s="900"/>
      <c r="TXN72" s="900"/>
      <c r="TXO72" s="1171"/>
      <c r="TXP72" s="910"/>
      <c r="TXQ72" s="1191"/>
      <c r="TXR72" s="1189"/>
      <c r="TXS72" s="900"/>
      <c r="TXT72" s="318"/>
      <c r="TXU72" s="900"/>
      <c r="TXV72" s="900"/>
      <c r="TXW72" s="900"/>
      <c r="TXX72" s="900"/>
      <c r="TXY72" s="1171"/>
      <c r="TXZ72" s="910"/>
      <c r="TYA72" s="1191"/>
      <c r="TYB72" s="1189"/>
      <c r="TYC72" s="900"/>
      <c r="TYD72" s="318"/>
      <c r="TYE72" s="900"/>
      <c r="TYF72" s="900"/>
      <c r="TYG72" s="900"/>
      <c r="TYH72" s="900"/>
      <c r="TYI72" s="1171"/>
      <c r="TYJ72" s="910"/>
      <c r="TYK72" s="1191"/>
      <c r="TYL72" s="1189"/>
      <c r="TYM72" s="900"/>
      <c r="TYN72" s="318"/>
      <c r="TYO72" s="900"/>
      <c r="TYP72" s="900"/>
      <c r="TYQ72" s="900"/>
      <c r="TYR72" s="900"/>
      <c r="TYS72" s="1171"/>
      <c r="TYT72" s="910"/>
      <c r="TYU72" s="1191"/>
      <c r="TYV72" s="1189"/>
      <c r="TYW72" s="900"/>
      <c r="TYX72" s="318"/>
      <c r="TYY72" s="900"/>
      <c r="TYZ72" s="900"/>
      <c r="TZA72" s="900"/>
      <c r="TZB72" s="900"/>
      <c r="TZC72" s="1171"/>
      <c r="TZD72" s="910"/>
      <c r="TZE72" s="1191"/>
      <c r="TZF72" s="1189"/>
      <c r="TZG72" s="900"/>
      <c r="TZH72" s="318"/>
      <c r="TZI72" s="900"/>
      <c r="TZJ72" s="900"/>
      <c r="TZK72" s="900"/>
      <c r="TZL72" s="900"/>
      <c r="TZM72" s="1171"/>
      <c r="TZN72" s="910"/>
      <c r="TZO72" s="1191"/>
      <c r="TZP72" s="1189"/>
      <c r="TZQ72" s="900"/>
      <c r="TZR72" s="318"/>
      <c r="TZS72" s="900"/>
      <c r="TZT72" s="900"/>
      <c r="TZU72" s="900"/>
      <c r="TZV72" s="900"/>
      <c r="TZW72" s="1171"/>
      <c r="TZX72" s="910"/>
      <c r="TZY72" s="1191"/>
      <c r="TZZ72" s="1189"/>
      <c r="UAA72" s="900"/>
      <c r="UAB72" s="318"/>
      <c r="UAC72" s="900"/>
      <c r="UAD72" s="900"/>
      <c r="UAE72" s="900"/>
      <c r="UAF72" s="900"/>
      <c r="UAG72" s="1171"/>
      <c r="UAH72" s="910"/>
      <c r="UAI72" s="1191"/>
      <c r="UAJ72" s="1189"/>
      <c r="UAK72" s="900"/>
      <c r="UAL72" s="318"/>
      <c r="UAM72" s="900"/>
      <c r="UAN72" s="900"/>
      <c r="UAO72" s="900"/>
      <c r="UAP72" s="900"/>
      <c r="UAQ72" s="1171"/>
      <c r="UAR72" s="910"/>
      <c r="UAS72" s="1191"/>
      <c r="UAT72" s="1189"/>
      <c r="UAU72" s="900"/>
      <c r="UAV72" s="318"/>
      <c r="UAW72" s="900"/>
      <c r="UAX72" s="900"/>
      <c r="UAY72" s="900"/>
      <c r="UAZ72" s="900"/>
      <c r="UBA72" s="1171"/>
      <c r="UBB72" s="910"/>
      <c r="UBC72" s="1191"/>
      <c r="UBD72" s="1189"/>
      <c r="UBE72" s="900"/>
      <c r="UBF72" s="318"/>
      <c r="UBG72" s="900"/>
      <c r="UBH72" s="900"/>
      <c r="UBI72" s="900"/>
      <c r="UBJ72" s="900"/>
      <c r="UBK72" s="1171"/>
      <c r="UBL72" s="910"/>
      <c r="UBM72" s="1191"/>
      <c r="UBN72" s="1189"/>
      <c r="UBO72" s="900"/>
      <c r="UBP72" s="318"/>
      <c r="UBQ72" s="900"/>
      <c r="UBR72" s="900"/>
      <c r="UBS72" s="900"/>
      <c r="UBT72" s="900"/>
      <c r="UBU72" s="1171"/>
      <c r="UBV72" s="910"/>
      <c r="UBW72" s="1191"/>
      <c r="UBX72" s="1189"/>
      <c r="UBY72" s="900"/>
      <c r="UBZ72" s="318"/>
      <c r="UCA72" s="900"/>
      <c r="UCB72" s="900"/>
      <c r="UCC72" s="900"/>
      <c r="UCD72" s="900"/>
      <c r="UCE72" s="1171"/>
      <c r="UCF72" s="910"/>
      <c r="UCG72" s="1191"/>
      <c r="UCH72" s="1189"/>
      <c r="UCI72" s="900"/>
      <c r="UCJ72" s="318"/>
      <c r="UCK72" s="900"/>
      <c r="UCL72" s="900"/>
      <c r="UCM72" s="900"/>
      <c r="UCN72" s="900"/>
      <c r="UCO72" s="1171"/>
      <c r="UCP72" s="910"/>
      <c r="UCQ72" s="1191"/>
      <c r="UCR72" s="1189"/>
      <c r="UCS72" s="900"/>
      <c r="UCT72" s="318"/>
      <c r="UCU72" s="900"/>
      <c r="UCV72" s="900"/>
      <c r="UCW72" s="900"/>
      <c r="UCX72" s="900"/>
      <c r="UCY72" s="1171"/>
      <c r="UCZ72" s="910"/>
      <c r="UDA72" s="1191"/>
      <c r="UDB72" s="1189"/>
      <c r="UDC72" s="900"/>
      <c r="UDD72" s="318"/>
      <c r="UDE72" s="900"/>
      <c r="UDF72" s="900"/>
      <c r="UDG72" s="900"/>
      <c r="UDH72" s="900"/>
      <c r="UDI72" s="1171"/>
      <c r="UDJ72" s="910"/>
      <c r="UDK72" s="1191"/>
      <c r="UDL72" s="1189"/>
      <c r="UDM72" s="900"/>
      <c r="UDN72" s="318"/>
      <c r="UDO72" s="900"/>
      <c r="UDP72" s="900"/>
      <c r="UDQ72" s="900"/>
      <c r="UDR72" s="900"/>
      <c r="UDS72" s="1171"/>
      <c r="UDT72" s="910"/>
      <c r="UDU72" s="1191"/>
      <c r="UDV72" s="1189"/>
      <c r="UDW72" s="900"/>
      <c r="UDX72" s="318"/>
      <c r="UDY72" s="900"/>
      <c r="UDZ72" s="900"/>
      <c r="UEA72" s="900"/>
      <c r="UEB72" s="900"/>
      <c r="UEC72" s="1171"/>
      <c r="UED72" s="910"/>
      <c r="UEE72" s="1191"/>
      <c r="UEF72" s="1189"/>
      <c r="UEG72" s="900"/>
      <c r="UEH72" s="318"/>
      <c r="UEI72" s="900"/>
      <c r="UEJ72" s="900"/>
      <c r="UEK72" s="900"/>
      <c r="UEL72" s="900"/>
      <c r="UEM72" s="1171"/>
      <c r="UEN72" s="910"/>
      <c r="UEO72" s="1191"/>
      <c r="UEP72" s="1189"/>
      <c r="UEQ72" s="900"/>
      <c r="UER72" s="318"/>
      <c r="UES72" s="900"/>
      <c r="UET72" s="900"/>
      <c r="UEU72" s="900"/>
      <c r="UEV72" s="900"/>
      <c r="UEW72" s="1171"/>
      <c r="UEX72" s="910"/>
      <c r="UEY72" s="1191"/>
      <c r="UEZ72" s="1189"/>
      <c r="UFA72" s="900"/>
      <c r="UFB72" s="318"/>
      <c r="UFC72" s="900"/>
      <c r="UFD72" s="900"/>
      <c r="UFE72" s="900"/>
      <c r="UFF72" s="900"/>
      <c r="UFG72" s="1171"/>
      <c r="UFH72" s="910"/>
      <c r="UFI72" s="1191"/>
      <c r="UFJ72" s="1189"/>
      <c r="UFK72" s="900"/>
      <c r="UFL72" s="318"/>
      <c r="UFM72" s="900"/>
      <c r="UFN72" s="900"/>
      <c r="UFO72" s="900"/>
      <c r="UFP72" s="900"/>
      <c r="UFQ72" s="1171"/>
      <c r="UFR72" s="910"/>
      <c r="UFS72" s="1191"/>
      <c r="UFT72" s="1189"/>
      <c r="UFU72" s="900"/>
      <c r="UFV72" s="318"/>
      <c r="UFW72" s="900"/>
      <c r="UFX72" s="900"/>
      <c r="UFY72" s="900"/>
      <c r="UFZ72" s="900"/>
      <c r="UGA72" s="1171"/>
      <c r="UGB72" s="910"/>
      <c r="UGC72" s="1191"/>
      <c r="UGD72" s="1189"/>
      <c r="UGE72" s="900"/>
      <c r="UGF72" s="318"/>
      <c r="UGG72" s="900"/>
      <c r="UGH72" s="900"/>
      <c r="UGI72" s="900"/>
      <c r="UGJ72" s="900"/>
      <c r="UGK72" s="1171"/>
      <c r="UGL72" s="910"/>
      <c r="UGM72" s="1191"/>
      <c r="UGN72" s="1189"/>
      <c r="UGO72" s="900"/>
      <c r="UGP72" s="318"/>
      <c r="UGQ72" s="900"/>
      <c r="UGR72" s="900"/>
      <c r="UGS72" s="900"/>
      <c r="UGT72" s="900"/>
      <c r="UGU72" s="1171"/>
      <c r="UGV72" s="910"/>
      <c r="UGW72" s="1191"/>
      <c r="UGX72" s="1189"/>
      <c r="UGY72" s="900"/>
      <c r="UGZ72" s="318"/>
      <c r="UHA72" s="900"/>
      <c r="UHB72" s="900"/>
      <c r="UHC72" s="900"/>
      <c r="UHD72" s="900"/>
      <c r="UHE72" s="1171"/>
      <c r="UHF72" s="910"/>
      <c r="UHG72" s="1191"/>
      <c r="UHH72" s="1189"/>
      <c r="UHI72" s="900"/>
      <c r="UHJ72" s="318"/>
      <c r="UHK72" s="900"/>
      <c r="UHL72" s="900"/>
      <c r="UHM72" s="900"/>
      <c r="UHN72" s="900"/>
      <c r="UHO72" s="1171"/>
      <c r="UHP72" s="910"/>
      <c r="UHQ72" s="1191"/>
      <c r="UHR72" s="1189"/>
      <c r="UHS72" s="900"/>
      <c r="UHT72" s="318"/>
      <c r="UHU72" s="900"/>
      <c r="UHV72" s="900"/>
      <c r="UHW72" s="900"/>
      <c r="UHX72" s="900"/>
      <c r="UHY72" s="1171"/>
      <c r="UHZ72" s="910"/>
      <c r="UIA72" s="1191"/>
      <c r="UIB72" s="1189"/>
      <c r="UIC72" s="900"/>
      <c r="UID72" s="318"/>
      <c r="UIE72" s="900"/>
      <c r="UIF72" s="900"/>
      <c r="UIG72" s="900"/>
      <c r="UIH72" s="900"/>
      <c r="UII72" s="1171"/>
      <c r="UIJ72" s="910"/>
      <c r="UIK72" s="1191"/>
      <c r="UIL72" s="1189"/>
      <c r="UIM72" s="900"/>
      <c r="UIN72" s="318"/>
      <c r="UIO72" s="900"/>
      <c r="UIP72" s="900"/>
      <c r="UIQ72" s="900"/>
      <c r="UIR72" s="900"/>
      <c r="UIS72" s="1171"/>
      <c r="UIT72" s="910"/>
      <c r="UIU72" s="1191"/>
      <c r="UIV72" s="1189"/>
      <c r="UIW72" s="900"/>
      <c r="UIX72" s="318"/>
      <c r="UIY72" s="900"/>
      <c r="UIZ72" s="900"/>
      <c r="UJA72" s="900"/>
      <c r="UJB72" s="900"/>
      <c r="UJC72" s="1171"/>
      <c r="UJD72" s="910"/>
      <c r="UJE72" s="1191"/>
      <c r="UJF72" s="1189"/>
      <c r="UJG72" s="900"/>
      <c r="UJH72" s="318"/>
      <c r="UJI72" s="900"/>
      <c r="UJJ72" s="900"/>
      <c r="UJK72" s="900"/>
      <c r="UJL72" s="900"/>
      <c r="UJM72" s="1171"/>
      <c r="UJN72" s="910"/>
      <c r="UJO72" s="1191"/>
      <c r="UJP72" s="1189"/>
      <c r="UJQ72" s="900"/>
      <c r="UJR72" s="318"/>
      <c r="UJS72" s="900"/>
      <c r="UJT72" s="900"/>
      <c r="UJU72" s="900"/>
      <c r="UJV72" s="900"/>
      <c r="UJW72" s="1171"/>
      <c r="UJX72" s="910"/>
      <c r="UJY72" s="1191"/>
      <c r="UJZ72" s="1189"/>
      <c r="UKA72" s="900"/>
      <c r="UKB72" s="318"/>
      <c r="UKC72" s="900"/>
      <c r="UKD72" s="900"/>
      <c r="UKE72" s="900"/>
      <c r="UKF72" s="900"/>
      <c r="UKG72" s="1171"/>
      <c r="UKH72" s="910"/>
      <c r="UKI72" s="1191"/>
      <c r="UKJ72" s="1189"/>
      <c r="UKK72" s="900"/>
      <c r="UKL72" s="318"/>
      <c r="UKM72" s="900"/>
      <c r="UKN72" s="900"/>
      <c r="UKO72" s="900"/>
      <c r="UKP72" s="900"/>
      <c r="UKQ72" s="1171"/>
      <c r="UKR72" s="910"/>
      <c r="UKS72" s="1191"/>
      <c r="UKT72" s="1189"/>
      <c r="UKU72" s="900"/>
      <c r="UKV72" s="318"/>
      <c r="UKW72" s="900"/>
      <c r="UKX72" s="900"/>
      <c r="UKY72" s="900"/>
      <c r="UKZ72" s="900"/>
      <c r="ULA72" s="1171"/>
      <c r="ULB72" s="910"/>
      <c r="ULC72" s="1191"/>
      <c r="ULD72" s="1189"/>
      <c r="ULE72" s="900"/>
      <c r="ULF72" s="318"/>
      <c r="ULG72" s="900"/>
      <c r="ULH72" s="900"/>
      <c r="ULI72" s="900"/>
      <c r="ULJ72" s="900"/>
      <c r="ULK72" s="1171"/>
      <c r="ULL72" s="910"/>
      <c r="ULM72" s="1191"/>
      <c r="ULN72" s="1189"/>
      <c r="ULO72" s="900"/>
      <c r="ULP72" s="318"/>
      <c r="ULQ72" s="900"/>
      <c r="ULR72" s="900"/>
      <c r="ULS72" s="900"/>
      <c r="ULT72" s="900"/>
      <c r="ULU72" s="1171"/>
      <c r="ULV72" s="910"/>
      <c r="ULW72" s="1191"/>
      <c r="ULX72" s="1189"/>
      <c r="ULY72" s="900"/>
      <c r="ULZ72" s="318"/>
      <c r="UMA72" s="900"/>
      <c r="UMB72" s="900"/>
      <c r="UMC72" s="900"/>
      <c r="UMD72" s="900"/>
      <c r="UME72" s="1171"/>
      <c r="UMF72" s="910"/>
      <c r="UMG72" s="1191"/>
      <c r="UMH72" s="1189"/>
      <c r="UMI72" s="900"/>
      <c r="UMJ72" s="318"/>
      <c r="UMK72" s="900"/>
      <c r="UML72" s="900"/>
      <c r="UMM72" s="900"/>
      <c r="UMN72" s="900"/>
      <c r="UMO72" s="1171"/>
      <c r="UMP72" s="910"/>
      <c r="UMQ72" s="1191"/>
      <c r="UMR72" s="1189"/>
      <c r="UMS72" s="900"/>
      <c r="UMT72" s="318"/>
      <c r="UMU72" s="900"/>
      <c r="UMV72" s="900"/>
      <c r="UMW72" s="900"/>
      <c r="UMX72" s="900"/>
      <c r="UMY72" s="1171"/>
      <c r="UMZ72" s="910"/>
      <c r="UNA72" s="1191"/>
      <c r="UNB72" s="1189"/>
      <c r="UNC72" s="900"/>
      <c r="UND72" s="318"/>
      <c r="UNE72" s="900"/>
      <c r="UNF72" s="900"/>
      <c r="UNG72" s="900"/>
      <c r="UNH72" s="900"/>
      <c r="UNI72" s="1171"/>
      <c r="UNJ72" s="910"/>
      <c r="UNK72" s="1191"/>
      <c r="UNL72" s="1189"/>
      <c r="UNM72" s="900"/>
      <c r="UNN72" s="318"/>
      <c r="UNO72" s="900"/>
      <c r="UNP72" s="900"/>
      <c r="UNQ72" s="900"/>
      <c r="UNR72" s="900"/>
      <c r="UNS72" s="1171"/>
      <c r="UNT72" s="910"/>
      <c r="UNU72" s="1191"/>
      <c r="UNV72" s="1189"/>
      <c r="UNW72" s="900"/>
      <c r="UNX72" s="318"/>
      <c r="UNY72" s="900"/>
      <c r="UNZ72" s="900"/>
      <c r="UOA72" s="900"/>
      <c r="UOB72" s="900"/>
      <c r="UOC72" s="1171"/>
      <c r="UOD72" s="910"/>
      <c r="UOE72" s="1191"/>
      <c r="UOF72" s="1189"/>
      <c r="UOG72" s="900"/>
      <c r="UOH72" s="318"/>
      <c r="UOI72" s="900"/>
      <c r="UOJ72" s="900"/>
      <c r="UOK72" s="900"/>
      <c r="UOL72" s="900"/>
      <c r="UOM72" s="1171"/>
      <c r="UON72" s="910"/>
      <c r="UOO72" s="1191"/>
      <c r="UOP72" s="1189"/>
      <c r="UOQ72" s="900"/>
      <c r="UOR72" s="318"/>
      <c r="UOS72" s="900"/>
      <c r="UOT72" s="900"/>
      <c r="UOU72" s="900"/>
      <c r="UOV72" s="900"/>
      <c r="UOW72" s="1171"/>
      <c r="UOX72" s="910"/>
      <c r="UOY72" s="1191"/>
      <c r="UOZ72" s="1189"/>
      <c r="UPA72" s="900"/>
      <c r="UPB72" s="318"/>
      <c r="UPC72" s="900"/>
      <c r="UPD72" s="900"/>
      <c r="UPE72" s="900"/>
      <c r="UPF72" s="900"/>
      <c r="UPG72" s="1171"/>
      <c r="UPH72" s="910"/>
      <c r="UPI72" s="1191"/>
      <c r="UPJ72" s="1189"/>
      <c r="UPK72" s="900"/>
      <c r="UPL72" s="318"/>
      <c r="UPM72" s="900"/>
      <c r="UPN72" s="900"/>
      <c r="UPO72" s="900"/>
      <c r="UPP72" s="900"/>
      <c r="UPQ72" s="1171"/>
      <c r="UPR72" s="910"/>
      <c r="UPS72" s="1191"/>
      <c r="UPT72" s="1189"/>
      <c r="UPU72" s="900"/>
      <c r="UPV72" s="318"/>
      <c r="UPW72" s="900"/>
      <c r="UPX72" s="900"/>
      <c r="UPY72" s="900"/>
      <c r="UPZ72" s="900"/>
      <c r="UQA72" s="1171"/>
      <c r="UQB72" s="910"/>
      <c r="UQC72" s="1191"/>
      <c r="UQD72" s="1189"/>
      <c r="UQE72" s="900"/>
      <c r="UQF72" s="318"/>
      <c r="UQG72" s="900"/>
      <c r="UQH72" s="900"/>
      <c r="UQI72" s="900"/>
      <c r="UQJ72" s="900"/>
      <c r="UQK72" s="1171"/>
      <c r="UQL72" s="910"/>
      <c r="UQM72" s="1191"/>
      <c r="UQN72" s="1189"/>
      <c r="UQO72" s="900"/>
      <c r="UQP72" s="318"/>
      <c r="UQQ72" s="900"/>
      <c r="UQR72" s="900"/>
      <c r="UQS72" s="900"/>
      <c r="UQT72" s="900"/>
      <c r="UQU72" s="1171"/>
      <c r="UQV72" s="910"/>
      <c r="UQW72" s="1191"/>
      <c r="UQX72" s="1189"/>
      <c r="UQY72" s="900"/>
      <c r="UQZ72" s="318"/>
      <c r="URA72" s="900"/>
      <c r="URB72" s="900"/>
      <c r="URC72" s="900"/>
      <c r="URD72" s="900"/>
      <c r="URE72" s="1171"/>
      <c r="URF72" s="910"/>
      <c r="URG72" s="1191"/>
      <c r="URH72" s="1189"/>
      <c r="URI72" s="900"/>
      <c r="URJ72" s="318"/>
      <c r="URK72" s="900"/>
      <c r="URL72" s="900"/>
      <c r="URM72" s="900"/>
      <c r="URN72" s="900"/>
      <c r="URO72" s="1171"/>
      <c r="URP72" s="910"/>
      <c r="URQ72" s="1191"/>
      <c r="URR72" s="1189"/>
      <c r="URS72" s="900"/>
      <c r="URT72" s="318"/>
      <c r="URU72" s="900"/>
      <c r="URV72" s="900"/>
      <c r="URW72" s="900"/>
      <c r="URX72" s="900"/>
      <c r="URY72" s="1171"/>
      <c r="URZ72" s="910"/>
      <c r="USA72" s="1191"/>
      <c r="USB72" s="1189"/>
      <c r="USC72" s="900"/>
      <c r="USD72" s="318"/>
      <c r="USE72" s="900"/>
      <c r="USF72" s="900"/>
      <c r="USG72" s="900"/>
      <c r="USH72" s="900"/>
      <c r="USI72" s="1171"/>
      <c r="USJ72" s="910"/>
      <c r="USK72" s="1191"/>
      <c r="USL72" s="1189"/>
      <c r="USM72" s="900"/>
      <c r="USN72" s="318"/>
      <c r="USO72" s="900"/>
      <c r="USP72" s="900"/>
      <c r="USQ72" s="900"/>
      <c r="USR72" s="900"/>
      <c r="USS72" s="1171"/>
      <c r="UST72" s="910"/>
      <c r="USU72" s="1191"/>
      <c r="USV72" s="1189"/>
      <c r="USW72" s="900"/>
      <c r="USX72" s="318"/>
      <c r="USY72" s="900"/>
      <c r="USZ72" s="900"/>
      <c r="UTA72" s="900"/>
      <c r="UTB72" s="900"/>
      <c r="UTC72" s="1171"/>
      <c r="UTD72" s="910"/>
      <c r="UTE72" s="1191"/>
      <c r="UTF72" s="1189"/>
      <c r="UTG72" s="900"/>
      <c r="UTH72" s="318"/>
      <c r="UTI72" s="900"/>
      <c r="UTJ72" s="900"/>
      <c r="UTK72" s="900"/>
      <c r="UTL72" s="900"/>
      <c r="UTM72" s="1171"/>
      <c r="UTN72" s="910"/>
      <c r="UTO72" s="1191"/>
      <c r="UTP72" s="1189"/>
      <c r="UTQ72" s="900"/>
      <c r="UTR72" s="318"/>
      <c r="UTS72" s="900"/>
      <c r="UTT72" s="900"/>
      <c r="UTU72" s="900"/>
      <c r="UTV72" s="900"/>
      <c r="UTW72" s="1171"/>
      <c r="UTX72" s="910"/>
      <c r="UTY72" s="1191"/>
      <c r="UTZ72" s="1189"/>
      <c r="UUA72" s="900"/>
      <c r="UUB72" s="318"/>
      <c r="UUC72" s="900"/>
      <c r="UUD72" s="900"/>
      <c r="UUE72" s="900"/>
      <c r="UUF72" s="900"/>
      <c r="UUG72" s="1171"/>
      <c r="UUH72" s="910"/>
      <c r="UUI72" s="1191"/>
      <c r="UUJ72" s="1189"/>
      <c r="UUK72" s="900"/>
      <c r="UUL72" s="318"/>
      <c r="UUM72" s="900"/>
      <c r="UUN72" s="900"/>
      <c r="UUO72" s="900"/>
      <c r="UUP72" s="900"/>
      <c r="UUQ72" s="1171"/>
      <c r="UUR72" s="910"/>
      <c r="UUS72" s="1191"/>
      <c r="UUT72" s="1189"/>
      <c r="UUU72" s="900"/>
      <c r="UUV72" s="318"/>
      <c r="UUW72" s="900"/>
      <c r="UUX72" s="900"/>
      <c r="UUY72" s="900"/>
      <c r="UUZ72" s="900"/>
      <c r="UVA72" s="1171"/>
      <c r="UVB72" s="910"/>
      <c r="UVC72" s="1191"/>
      <c r="UVD72" s="1189"/>
      <c r="UVE72" s="900"/>
      <c r="UVF72" s="318"/>
      <c r="UVG72" s="900"/>
      <c r="UVH72" s="900"/>
      <c r="UVI72" s="900"/>
      <c r="UVJ72" s="900"/>
      <c r="UVK72" s="1171"/>
      <c r="UVL72" s="910"/>
      <c r="UVM72" s="1191"/>
      <c r="UVN72" s="1189"/>
      <c r="UVO72" s="900"/>
      <c r="UVP72" s="318"/>
      <c r="UVQ72" s="900"/>
      <c r="UVR72" s="900"/>
      <c r="UVS72" s="900"/>
      <c r="UVT72" s="900"/>
      <c r="UVU72" s="1171"/>
      <c r="UVV72" s="910"/>
      <c r="UVW72" s="1191"/>
      <c r="UVX72" s="1189"/>
      <c r="UVY72" s="900"/>
      <c r="UVZ72" s="318"/>
      <c r="UWA72" s="900"/>
      <c r="UWB72" s="900"/>
      <c r="UWC72" s="900"/>
      <c r="UWD72" s="900"/>
      <c r="UWE72" s="1171"/>
      <c r="UWF72" s="910"/>
      <c r="UWG72" s="1191"/>
      <c r="UWH72" s="1189"/>
      <c r="UWI72" s="900"/>
      <c r="UWJ72" s="318"/>
      <c r="UWK72" s="900"/>
      <c r="UWL72" s="900"/>
      <c r="UWM72" s="900"/>
      <c r="UWN72" s="900"/>
      <c r="UWO72" s="1171"/>
      <c r="UWP72" s="910"/>
      <c r="UWQ72" s="1191"/>
      <c r="UWR72" s="1189"/>
      <c r="UWS72" s="900"/>
      <c r="UWT72" s="318"/>
      <c r="UWU72" s="900"/>
      <c r="UWV72" s="900"/>
      <c r="UWW72" s="900"/>
      <c r="UWX72" s="900"/>
      <c r="UWY72" s="1171"/>
      <c r="UWZ72" s="910"/>
      <c r="UXA72" s="1191"/>
      <c r="UXB72" s="1189"/>
      <c r="UXC72" s="900"/>
      <c r="UXD72" s="318"/>
      <c r="UXE72" s="900"/>
      <c r="UXF72" s="900"/>
      <c r="UXG72" s="900"/>
      <c r="UXH72" s="900"/>
      <c r="UXI72" s="1171"/>
      <c r="UXJ72" s="910"/>
      <c r="UXK72" s="1191"/>
      <c r="UXL72" s="1189"/>
      <c r="UXM72" s="900"/>
      <c r="UXN72" s="318"/>
      <c r="UXO72" s="900"/>
      <c r="UXP72" s="900"/>
      <c r="UXQ72" s="900"/>
      <c r="UXR72" s="900"/>
      <c r="UXS72" s="1171"/>
      <c r="UXT72" s="910"/>
      <c r="UXU72" s="1191"/>
      <c r="UXV72" s="1189"/>
      <c r="UXW72" s="900"/>
      <c r="UXX72" s="318"/>
      <c r="UXY72" s="900"/>
      <c r="UXZ72" s="900"/>
      <c r="UYA72" s="900"/>
      <c r="UYB72" s="900"/>
      <c r="UYC72" s="1171"/>
      <c r="UYD72" s="910"/>
      <c r="UYE72" s="1191"/>
      <c r="UYF72" s="1189"/>
      <c r="UYG72" s="900"/>
      <c r="UYH72" s="318"/>
      <c r="UYI72" s="900"/>
      <c r="UYJ72" s="900"/>
      <c r="UYK72" s="900"/>
      <c r="UYL72" s="900"/>
      <c r="UYM72" s="1171"/>
      <c r="UYN72" s="910"/>
      <c r="UYO72" s="1191"/>
      <c r="UYP72" s="1189"/>
      <c r="UYQ72" s="900"/>
      <c r="UYR72" s="318"/>
      <c r="UYS72" s="900"/>
      <c r="UYT72" s="900"/>
      <c r="UYU72" s="900"/>
      <c r="UYV72" s="900"/>
      <c r="UYW72" s="1171"/>
      <c r="UYX72" s="910"/>
      <c r="UYY72" s="1191"/>
      <c r="UYZ72" s="1189"/>
      <c r="UZA72" s="900"/>
      <c r="UZB72" s="318"/>
      <c r="UZC72" s="900"/>
      <c r="UZD72" s="900"/>
      <c r="UZE72" s="900"/>
      <c r="UZF72" s="900"/>
      <c r="UZG72" s="1171"/>
      <c r="UZH72" s="910"/>
      <c r="UZI72" s="1191"/>
      <c r="UZJ72" s="1189"/>
      <c r="UZK72" s="900"/>
      <c r="UZL72" s="318"/>
      <c r="UZM72" s="900"/>
      <c r="UZN72" s="900"/>
      <c r="UZO72" s="900"/>
      <c r="UZP72" s="900"/>
      <c r="UZQ72" s="1171"/>
      <c r="UZR72" s="910"/>
      <c r="UZS72" s="1191"/>
      <c r="UZT72" s="1189"/>
      <c r="UZU72" s="900"/>
      <c r="UZV72" s="318"/>
      <c r="UZW72" s="900"/>
      <c r="UZX72" s="900"/>
      <c r="UZY72" s="900"/>
      <c r="UZZ72" s="900"/>
      <c r="VAA72" s="1171"/>
      <c r="VAB72" s="910"/>
      <c r="VAC72" s="1191"/>
      <c r="VAD72" s="1189"/>
      <c r="VAE72" s="900"/>
      <c r="VAF72" s="318"/>
      <c r="VAG72" s="900"/>
      <c r="VAH72" s="900"/>
      <c r="VAI72" s="900"/>
      <c r="VAJ72" s="900"/>
      <c r="VAK72" s="1171"/>
      <c r="VAL72" s="910"/>
      <c r="VAM72" s="1191"/>
      <c r="VAN72" s="1189"/>
      <c r="VAO72" s="900"/>
      <c r="VAP72" s="318"/>
      <c r="VAQ72" s="900"/>
      <c r="VAR72" s="900"/>
      <c r="VAS72" s="900"/>
      <c r="VAT72" s="900"/>
      <c r="VAU72" s="1171"/>
      <c r="VAV72" s="910"/>
      <c r="VAW72" s="1191"/>
      <c r="VAX72" s="1189"/>
      <c r="VAY72" s="900"/>
      <c r="VAZ72" s="318"/>
      <c r="VBA72" s="900"/>
      <c r="VBB72" s="900"/>
      <c r="VBC72" s="900"/>
      <c r="VBD72" s="900"/>
      <c r="VBE72" s="1171"/>
      <c r="VBF72" s="910"/>
      <c r="VBG72" s="1191"/>
      <c r="VBH72" s="1189"/>
      <c r="VBI72" s="900"/>
      <c r="VBJ72" s="318"/>
      <c r="VBK72" s="900"/>
      <c r="VBL72" s="900"/>
      <c r="VBM72" s="900"/>
      <c r="VBN72" s="900"/>
      <c r="VBO72" s="1171"/>
      <c r="VBP72" s="910"/>
      <c r="VBQ72" s="1191"/>
      <c r="VBR72" s="1189"/>
      <c r="VBS72" s="900"/>
      <c r="VBT72" s="318"/>
      <c r="VBU72" s="900"/>
      <c r="VBV72" s="900"/>
      <c r="VBW72" s="900"/>
      <c r="VBX72" s="900"/>
      <c r="VBY72" s="1171"/>
      <c r="VBZ72" s="910"/>
      <c r="VCA72" s="1191"/>
      <c r="VCB72" s="1189"/>
      <c r="VCC72" s="900"/>
      <c r="VCD72" s="318"/>
      <c r="VCE72" s="900"/>
      <c r="VCF72" s="900"/>
      <c r="VCG72" s="900"/>
      <c r="VCH72" s="900"/>
      <c r="VCI72" s="1171"/>
      <c r="VCJ72" s="910"/>
      <c r="VCK72" s="1191"/>
      <c r="VCL72" s="1189"/>
      <c r="VCM72" s="900"/>
      <c r="VCN72" s="318"/>
      <c r="VCO72" s="900"/>
      <c r="VCP72" s="900"/>
      <c r="VCQ72" s="900"/>
      <c r="VCR72" s="900"/>
      <c r="VCS72" s="1171"/>
      <c r="VCT72" s="910"/>
      <c r="VCU72" s="1191"/>
      <c r="VCV72" s="1189"/>
      <c r="VCW72" s="900"/>
      <c r="VCX72" s="318"/>
      <c r="VCY72" s="900"/>
      <c r="VCZ72" s="900"/>
      <c r="VDA72" s="900"/>
      <c r="VDB72" s="900"/>
      <c r="VDC72" s="1171"/>
      <c r="VDD72" s="910"/>
      <c r="VDE72" s="1191"/>
      <c r="VDF72" s="1189"/>
      <c r="VDG72" s="900"/>
      <c r="VDH72" s="318"/>
      <c r="VDI72" s="900"/>
      <c r="VDJ72" s="900"/>
      <c r="VDK72" s="900"/>
      <c r="VDL72" s="900"/>
      <c r="VDM72" s="1171"/>
      <c r="VDN72" s="910"/>
      <c r="VDO72" s="1191"/>
      <c r="VDP72" s="1189"/>
      <c r="VDQ72" s="900"/>
      <c r="VDR72" s="318"/>
      <c r="VDS72" s="900"/>
      <c r="VDT72" s="900"/>
      <c r="VDU72" s="900"/>
      <c r="VDV72" s="900"/>
      <c r="VDW72" s="1171"/>
      <c r="VDX72" s="910"/>
      <c r="VDY72" s="1191"/>
      <c r="VDZ72" s="1189"/>
      <c r="VEA72" s="900"/>
      <c r="VEB72" s="318"/>
      <c r="VEC72" s="900"/>
      <c r="VED72" s="900"/>
      <c r="VEE72" s="900"/>
      <c r="VEF72" s="900"/>
      <c r="VEG72" s="1171"/>
      <c r="VEH72" s="910"/>
      <c r="VEI72" s="1191"/>
      <c r="VEJ72" s="1189"/>
      <c r="VEK72" s="900"/>
      <c r="VEL72" s="318"/>
      <c r="VEM72" s="900"/>
      <c r="VEN72" s="900"/>
      <c r="VEO72" s="900"/>
      <c r="VEP72" s="900"/>
      <c r="VEQ72" s="1171"/>
      <c r="VER72" s="910"/>
      <c r="VES72" s="1191"/>
      <c r="VET72" s="1189"/>
      <c r="VEU72" s="900"/>
      <c r="VEV72" s="318"/>
      <c r="VEW72" s="900"/>
      <c r="VEX72" s="900"/>
      <c r="VEY72" s="900"/>
      <c r="VEZ72" s="900"/>
      <c r="VFA72" s="1171"/>
      <c r="VFB72" s="910"/>
      <c r="VFC72" s="1191"/>
      <c r="VFD72" s="1189"/>
      <c r="VFE72" s="900"/>
      <c r="VFF72" s="318"/>
      <c r="VFG72" s="900"/>
      <c r="VFH72" s="900"/>
      <c r="VFI72" s="900"/>
      <c r="VFJ72" s="900"/>
      <c r="VFK72" s="1171"/>
      <c r="VFL72" s="910"/>
      <c r="VFM72" s="1191"/>
      <c r="VFN72" s="1189"/>
      <c r="VFO72" s="900"/>
      <c r="VFP72" s="318"/>
      <c r="VFQ72" s="900"/>
      <c r="VFR72" s="900"/>
      <c r="VFS72" s="900"/>
      <c r="VFT72" s="900"/>
      <c r="VFU72" s="1171"/>
      <c r="VFV72" s="910"/>
      <c r="VFW72" s="1191"/>
      <c r="VFX72" s="1189"/>
      <c r="VFY72" s="900"/>
      <c r="VFZ72" s="318"/>
      <c r="VGA72" s="900"/>
      <c r="VGB72" s="900"/>
      <c r="VGC72" s="900"/>
      <c r="VGD72" s="900"/>
      <c r="VGE72" s="1171"/>
      <c r="VGF72" s="910"/>
      <c r="VGG72" s="1191"/>
      <c r="VGH72" s="1189"/>
      <c r="VGI72" s="900"/>
      <c r="VGJ72" s="318"/>
      <c r="VGK72" s="900"/>
      <c r="VGL72" s="900"/>
      <c r="VGM72" s="900"/>
      <c r="VGN72" s="900"/>
      <c r="VGO72" s="1171"/>
      <c r="VGP72" s="910"/>
      <c r="VGQ72" s="1191"/>
      <c r="VGR72" s="1189"/>
      <c r="VGS72" s="900"/>
      <c r="VGT72" s="318"/>
      <c r="VGU72" s="900"/>
      <c r="VGV72" s="900"/>
      <c r="VGW72" s="900"/>
      <c r="VGX72" s="900"/>
      <c r="VGY72" s="1171"/>
      <c r="VGZ72" s="910"/>
      <c r="VHA72" s="1191"/>
      <c r="VHB72" s="1189"/>
      <c r="VHC72" s="900"/>
      <c r="VHD72" s="318"/>
      <c r="VHE72" s="900"/>
      <c r="VHF72" s="900"/>
      <c r="VHG72" s="900"/>
      <c r="VHH72" s="900"/>
      <c r="VHI72" s="1171"/>
      <c r="VHJ72" s="910"/>
      <c r="VHK72" s="1191"/>
      <c r="VHL72" s="1189"/>
      <c r="VHM72" s="900"/>
      <c r="VHN72" s="318"/>
      <c r="VHO72" s="900"/>
      <c r="VHP72" s="900"/>
      <c r="VHQ72" s="900"/>
      <c r="VHR72" s="900"/>
      <c r="VHS72" s="1171"/>
      <c r="VHT72" s="910"/>
      <c r="VHU72" s="1191"/>
      <c r="VHV72" s="1189"/>
      <c r="VHW72" s="900"/>
      <c r="VHX72" s="318"/>
      <c r="VHY72" s="900"/>
      <c r="VHZ72" s="900"/>
      <c r="VIA72" s="900"/>
      <c r="VIB72" s="900"/>
      <c r="VIC72" s="1171"/>
      <c r="VID72" s="910"/>
      <c r="VIE72" s="1191"/>
      <c r="VIF72" s="1189"/>
      <c r="VIG72" s="900"/>
      <c r="VIH72" s="318"/>
      <c r="VII72" s="900"/>
      <c r="VIJ72" s="900"/>
      <c r="VIK72" s="900"/>
      <c r="VIL72" s="900"/>
      <c r="VIM72" s="1171"/>
      <c r="VIN72" s="910"/>
      <c r="VIO72" s="1191"/>
      <c r="VIP72" s="1189"/>
      <c r="VIQ72" s="900"/>
      <c r="VIR72" s="318"/>
      <c r="VIS72" s="900"/>
      <c r="VIT72" s="900"/>
      <c r="VIU72" s="900"/>
      <c r="VIV72" s="900"/>
      <c r="VIW72" s="1171"/>
      <c r="VIX72" s="910"/>
      <c r="VIY72" s="1191"/>
      <c r="VIZ72" s="1189"/>
      <c r="VJA72" s="900"/>
      <c r="VJB72" s="318"/>
      <c r="VJC72" s="900"/>
      <c r="VJD72" s="900"/>
      <c r="VJE72" s="900"/>
      <c r="VJF72" s="900"/>
      <c r="VJG72" s="1171"/>
      <c r="VJH72" s="910"/>
      <c r="VJI72" s="1191"/>
      <c r="VJJ72" s="1189"/>
      <c r="VJK72" s="900"/>
      <c r="VJL72" s="318"/>
      <c r="VJM72" s="900"/>
      <c r="VJN72" s="900"/>
      <c r="VJO72" s="900"/>
      <c r="VJP72" s="900"/>
      <c r="VJQ72" s="1171"/>
      <c r="VJR72" s="910"/>
      <c r="VJS72" s="1191"/>
      <c r="VJT72" s="1189"/>
      <c r="VJU72" s="900"/>
      <c r="VJV72" s="318"/>
      <c r="VJW72" s="900"/>
      <c r="VJX72" s="900"/>
      <c r="VJY72" s="900"/>
      <c r="VJZ72" s="900"/>
      <c r="VKA72" s="1171"/>
      <c r="VKB72" s="910"/>
      <c r="VKC72" s="1191"/>
      <c r="VKD72" s="1189"/>
      <c r="VKE72" s="900"/>
      <c r="VKF72" s="318"/>
      <c r="VKG72" s="900"/>
      <c r="VKH72" s="900"/>
      <c r="VKI72" s="900"/>
      <c r="VKJ72" s="900"/>
      <c r="VKK72" s="1171"/>
      <c r="VKL72" s="910"/>
      <c r="VKM72" s="1191"/>
      <c r="VKN72" s="1189"/>
      <c r="VKO72" s="900"/>
      <c r="VKP72" s="318"/>
      <c r="VKQ72" s="900"/>
      <c r="VKR72" s="900"/>
      <c r="VKS72" s="900"/>
      <c r="VKT72" s="900"/>
      <c r="VKU72" s="1171"/>
      <c r="VKV72" s="910"/>
      <c r="VKW72" s="1191"/>
      <c r="VKX72" s="1189"/>
      <c r="VKY72" s="900"/>
      <c r="VKZ72" s="318"/>
      <c r="VLA72" s="900"/>
      <c r="VLB72" s="900"/>
      <c r="VLC72" s="900"/>
      <c r="VLD72" s="900"/>
      <c r="VLE72" s="1171"/>
      <c r="VLF72" s="910"/>
      <c r="VLG72" s="1191"/>
      <c r="VLH72" s="1189"/>
      <c r="VLI72" s="900"/>
      <c r="VLJ72" s="318"/>
      <c r="VLK72" s="900"/>
      <c r="VLL72" s="900"/>
      <c r="VLM72" s="900"/>
      <c r="VLN72" s="900"/>
      <c r="VLO72" s="1171"/>
      <c r="VLP72" s="910"/>
      <c r="VLQ72" s="1191"/>
      <c r="VLR72" s="1189"/>
      <c r="VLS72" s="900"/>
      <c r="VLT72" s="318"/>
      <c r="VLU72" s="900"/>
      <c r="VLV72" s="900"/>
      <c r="VLW72" s="900"/>
      <c r="VLX72" s="900"/>
      <c r="VLY72" s="1171"/>
      <c r="VLZ72" s="910"/>
      <c r="VMA72" s="1191"/>
      <c r="VMB72" s="1189"/>
      <c r="VMC72" s="900"/>
      <c r="VMD72" s="318"/>
      <c r="VME72" s="900"/>
      <c r="VMF72" s="900"/>
      <c r="VMG72" s="900"/>
      <c r="VMH72" s="900"/>
      <c r="VMI72" s="1171"/>
      <c r="VMJ72" s="910"/>
      <c r="VMK72" s="1191"/>
      <c r="VML72" s="1189"/>
      <c r="VMM72" s="900"/>
      <c r="VMN72" s="318"/>
      <c r="VMO72" s="900"/>
      <c r="VMP72" s="900"/>
      <c r="VMQ72" s="900"/>
      <c r="VMR72" s="900"/>
      <c r="VMS72" s="1171"/>
      <c r="VMT72" s="910"/>
      <c r="VMU72" s="1191"/>
      <c r="VMV72" s="1189"/>
      <c r="VMW72" s="900"/>
      <c r="VMX72" s="318"/>
      <c r="VMY72" s="900"/>
      <c r="VMZ72" s="900"/>
      <c r="VNA72" s="900"/>
      <c r="VNB72" s="900"/>
      <c r="VNC72" s="1171"/>
      <c r="VND72" s="910"/>
      <c r="VNE72" s="1191"/>
      <c r="VNF72" s="1189"/>
      <c r="VNG72" s="900"/>
      <c r="VNH72" s="318"/>
      <c r="VNI72" s="900"/>
      <c r="VNJ72" s="900"/>
      <c r="VNK72" s="900"/>
      <c r="VNL72" s="900"/>
      <c r="VNM72" s="1171"/>
      <c r="VNN72" s="910"/>
      <c r="VNO72" s="1191"/>
      <c r="VNP72" s="1189"/>
      <c r="VNQ72" s="900"/>
      <c r="VNR72" s="318"/>
      <c r="VNS72" s="900"/>
      <c r="VNT72" s="900"/>
      <c r="VNU72" s="900"/>
      <c r="VNV72" s="900"/>
      <c r="VNW72" s="1171"/>
      <c r="VNX72" s="910"/>
      <c r="VNY72" s="1191"/>
      <c r="VNZ72" s="1189"/>
      <c r="VOA72" s="900"/>
      <c r="VOB72" s="318"/>
      <c r="VOC72" s="900"/>
      <c r="VOD72" s="900"/>
      <c r="VOE72" s="900"/>
      <c r="VOF72" s="900"/>
      <c r="VOG72" s="1171"/>
      <c r="VOH72" s="910"/>
      <c r="VOI72" s="1191"/>
      <c r="VOJ72" s="1189"/>
      <c r="VOK72" s="900"/>
      <c r="VOL72" s="318"/>
      <c r="VOM72" s="900"/>
      <c r="VON72" s="900"/>
      <c r="VOO72" s="900"/>
      <c r="VOP72" s="900"/>
      <c r="VOQ72" s="1171"/>
      <c r="VOR72" s="910"/>
      <c r="VOS72" s="1191"/>
      <c r="VOT72" s="1189"/>
      <c r="VOU72" s="900"/>
      <c r="VOV72" s="318"/>
      <c r="VOW72" s="900"/>
      <c r="VOX72" s="900"/>
      <c r="VOY72" s="900"/>
      <c r="VOZ72" s="900"/>
      <c r="VPA72" s="1171"/>
      <c r="VPB72" s="910"/>
      <c r="VPC72" s="1191"/>
      <c r="VPD72" s="1189"/>
      <c r="VPE72" s="900"/>
      <c r="VPF72" s="318"/>
      <c r="VPG72" s="900"/>
      <c r="VPH72" s="900"/>
      <c r="VPI72" s="900"/>
      <c r="VPJ72" s="900"/>
      <c r="VPK72" s="1171"/>
      <c r="VPL72" s="910"/>
      <c r="VPM72" s="1191"/>
      <c r="VPN72" s="1189"/>
      <c r="VPO72" s="900"/>
      <c r="VPP72" s="318"/>
      <c r="VPQ72" s="900"/>
      <c r="VPR72" s="900"/>
      <c r="VPS72" s="900"/>
      <c r="VPT72" s="900"/>
      <c r="VPU72" s="1171"/>
      <c r="VPV72" s="910"/>
      <c r="VPW72" s="1191"/>
      <c r="VPX72" s="1189"/>
      <c r="VPY72" s="900"/>
      <c r="VPZ72" s="318"/>
      <c r="VQA72" s="900"/>
      <c r="VQB72" s="900"/>
      <c r="VQC72" s="900"/>
      <c r="VQD72" s="900"/>
      <c r="VQE72" s="1171"/>
      <c r="VQF72" s="910"/>
      <c r="VQG72" s="1191"/>
      <c r="VQH72" s="1189"/>
      <c r="VQI72" s="900"/>
      <c r="VQJ72" s="318"/>
      <c r="VQK72" s="900"/>
      <c r="VQL72" s="900"/>
      <c r="VQM72" s="900"/>
      <c r="VQN72" s="900"/>
      <c r="VQO72" s="1171"/>
      <c r="VQP72" s="910"/>
      <c r="VQQ72" s="1191"/>
      <c r="VQR72" s="1189"/>
      <c r="VQS72" s="900"/>
      <c r="VQT72" s="318"/>
      <c r="VQU72" s="900"/>
      <c r="VQV72" s="900"/>
      <c r="VQW72" s="900"/>
      <c r="VQX72" s="900"/>
      <c r="VQY72" s="1171"/>
      <c r="VQZ72" s="910"/>
      <c r="VRA72" s="1191"/>
      <c r="VRB72" s="1189"/>
      <c r="VRC72" s="900"/>
      <c r="VRD72" s="318"/>
      <c r="VRE72" s="900"/>
      <c r="VRF72" s="900"/>
      <c r="VRG72" s="900"/>
      <c r="VRH72" s="900"/>
      <c r="VRI72" s="1171"/>
      <c r="VRJ72" s="910"/>
      <c r="VRK72" s="1191"/>
      <c r="VRL72" s="1189"/>
      <c r="VRM72" s="900"/>
      <c r="VRN72" s="318"/>
      <c r="VRO72" s="900"/>
      <c r="VRP72" s="900"/>
      <c r="VRQ72" s="900"/>
      <c r="VRR72" s="900"/>
      <c r="VRS72" s="1171"/>
      <c r="VRT72" s="910"/>
      <c r="VRU72" s="1191"/>
      <c r="VRV72" s="1189"/>
      <c r="VRW72" s="900"/>
      <c r="VRX72" s="318"/>
      <c r="VRY72" s="900"/>
      <c r="VRZ72" s="900"/>
      <c r="VSA72" s="900"/>
      <c r="VSB72" s="900"/>
      <c r="VSC72" s="1171"/>
      <c r="VSD72" s="910"/>
      <c r="VSE72" s="1191"/>
      <c r="VSF72" s="1189"/>
      <c r="VSG72" s="900"/>
      <c r="VSH72" s="318"/>
      <c r="VSI72" s="900"/>
      <c r="VSJ72" s="900"/>
      <c r="VSK72" s="900"/>
      <c r="VSL72" s="900"/>
      <c r="VSM72" s="1171"/>
      <c r="VSN72" s="910"/>
      <c r="VSO72" s="1191"/>
      <c r="VSP72" s="1189"/>
      <c r="VSQ72" s="900"/>
      <c r="VSR72" s="318"/>
      <c r="VSS72" s="900"/>
      <c r="VST72" s="900"/>
      <c r="VSU72" s="900"/>
      <c r="VSV72" s="900"/>
      <c r="VSW72" s="1171"/>
      <c r="VSX72" s="910"/>
      <c r="VSY72" s="1191"/>
      <c r="VSZ72" s="1189"/>
      <c r="VTA72" s="900"/>
      <c r="VTB72" s="318"/>
      <c r="VTC72" s="900"/>
      <c r="VTD72" s="900"/>
      <c r="VTE72" s="900"/>
      <c r="VTF72" s="900"/>
      <c r="VTG72" s="1171"/>
      <c r="VTH72" s="910"/>
      <c r="VTI72" s="1191"/>
      <c r="VTJ72" s="1189"/>
      <c r="VTK72" s="900"/>
      <c r="VTL72" s="318"/>
      <c r="VTM72" s="900"/>
      <c r="VTN72" s="900"/>
      <c r="VTO72" s="900"/>
      <c r="VTP72" s="900"/>
      <c r="VTQ72" s="1171"/>
      <c r="VTR72" s="910"/>
      <c r="VTS72" s="1191"/>
      <c r="VTT72" s="1189"/>
      <c r="VTU72" s="900"/>
      <c r="VTV72" s="318"/>
      <c r="VTW72" s="900"/>
      <c r="VTX72" s="900"/>
      <c r="VTY72" s="900"/>
      <c r="VTZ72" s="900"/>
      <c r="VUA72" s="1171"/>
      <c r="VUB72" s="910"/>
      <c r="VUC72" s="1191"/>
      <c r="VUD72" s="1189"/>
      <c r="VUE72" s="900"/>
      <c r="VUF72" s="318"/>
      <c r="VUG72" s="900"/>
      <c r="VUH72" s="900"/>
      <c r="VUI72" s="900"/>
      <c r="VUJ72" s="900"/>
      <c r="VUK72" s="1171"/>
      <c r="VUL72" s="910"/>
      <c r="VUM72" s="1191"/>
      <c r="VUN72" s="1189"/>
      <c r="VUO72" s="900"/>
      <c r="VUP72" s="318"/>
      <c r="VUQ72" s="900"/>
      <c r="VUR72" s="900"/>
      <c r="VUS72" s="900"/>
      <c r="VUT72" s="900"/>
      <c r="VUU72" s="1171"/>
      <c r="VUV72" s="910"/>
      <c r="VUW72" s="1191"/>
      <c r="VUX72" s="1189"/>
      <c r="VUY72" s="900"/>
      <c r="VUZ72" s="318"/>
      <c r="VVA72" s="900"/>
      <c r="VVB72" s="900"/>
      <c r="VVC72" s="900"/>
      <c r="VVD72" s="900"/>
      <c r="VVE72" s="1171"/>
      <c r="VVF72" s="910"/>
      <c r="VVG72" s="1191"/>
      <c r="VVH72" s="1189"/>
      <c r="VVI72" s="900"/>
      <c r="VVJ72" s="318"/>
      <c r="VVK72" s="900"/>
      <c r="VVL72" s="900"/>
      <c r="VVM72" s="900"/>
      <c r="VVN72" s="900"/>
      <c r="VVO72" s="1171"/>
      <c r="VVP72" s="910"/>
      <c r="VVQ72" s="1191"/>
      <c r="VVR72" s="1189"/>
      <c r="VVS72" s="900"/>
      <c r="VVT72" s="318"/>
      <c r="VVU72" s="900"/>
      <c r="VVV72" s="900"/>
      <c r="VVW72" s="900"/>
      <c r="VVX72" s="900"/>
      <c r="VVY72" s="1171"/>
      <c r="VVZ72" s="910"/>
      <c r="VWA72" s="1191"/>
      <c r="VWB72" s="1189"/>
      <c r="VWC72" s="900"/>
      <c r="VWD72" s="318"/>
      <c r="VWE72" s="900"/>
      <c r="VWF72" s="900"/>
      <c r="VWG72" s="900"/>
      <c r="VWH72" s="900"/>
      <c r="VWI72" s="1171"/>
      <c r="VWJ72" s="910"/>
      <c r="VWK72" s="1191"/>
      <c r="VWL72" s="1189"/>
      <c r="VWM72" s="900"/>
      <c r="VWN72" s="318"/>
      <c r="VWO72" s="900"/>
      <c r="VWP72" s="900"/>
      <c r="VWQ72" s="900"/>
      <c r="VWR72" s="900"/>
      <c r="VWS72" s="1171"/>
      <c r="VWT72" s="910"/>
      <c r="VWU72" s="1191"/>
      <c r="VWV72" s="1189"/>
      <c r="VWW72" s="900"/>
      <c r="VWX72" s="318"/>
      <c r="VWY72" s="900"/>
      <c r="VWZ72" s="900"/>
      <c r="VXA72" s="900"/>
      <c r="VXB72" s="900"/>
      <c r="VXC72" s="1171"/>
      <c r="VXD72" s="910"/>
      <c r="VXE72" s="1191"/>
      <c r="VXF72" s="1189"/>
      <c r="VXG72" s="900"/>
      <c r="VXH72" s="318"/>
      <c r="VXI72" s="900"/>
      <c r="VXJ72" s="900"/>
      <c r="VXK72" s="900"/>
      <c r="VXL72" s="900"/>
      <c r="VXM72" s="1171"/>
      <c r="VXN72" s="910"/>
      <c r="VXO72" s="1191"/>
      <c r="VXP72" s="1189"/>
      <c r="VXQ72" s="900"/>
      <c r="VXR72" s="318"/>
      <c r="VXS72" s="900"/>
      <c r="VXT72" s="900"/>
      <c r="VXU72" s="900"/>
      <c r="VXV72" s="900"/>
      <c r="VXW72" s="1171"/>
      <c r="VXX72" s="910"/>
      <c r="VXY72" s="1191"/>
      <c r="VXZ72" s="1189"/>
      <c r="VYA72" s="900"/>
      <c r="VYB72" s="318"/>
      <c r="VYC72" s="900"/>
      <c r="VYD72" s="900"/>
      <c r="VYE72" s="900"/>
      <c r="VYF72" s="900"/>
      <c r="VYG72" s="1171"/>
      <c r="VYH72" s="910"/>
      <c r="VYI72" s="1191"/>
      <c r="VYJ72" s="1189"/>
      <c r="VYK72" s="900"/>
      <c r="VYL72" s="318"/>
      <c r="VYM72" s="900"/>
      <c r="VYN72" s="900"/>
      <c r="VYO72" s="900"/>
      <c r="VYP72" s="900"/>
      <c r="VYQ72" s="1171"/>
      <c r="VYR72" s="910"/>
      <c r="VYS72" s="1191"/>
      <c r="VYT72" s="1189"/>
      <c r="VYU72" s="900"/>
      <c r="VYV72" s="318"/>
      <c r="VYW72" s="900"/>
      <c r="VYX72" s="900"/>
      <c r="VYY72" s="900"/>
      <c r="VYZ72" s="900"/>
      <c r="VZA72" s="1171"/>
      <c r="VZB72" s="910"/>
      <c r="VZC72" s="1191"/>
      <c r="VZD72" s="1189"/>
      <c r="VZE72" s="900"/>
      <c r="VZF72" s="318"/>
      <c r="VZG72" s="900"/>
      <c r="VZH72" s="900"/>
      <c r="VZI72" s="900"/>
      <c r="VZJ72" s="900"/>
      <c r="VZK72" s="1171"/>
      <c r="VZL72" s="910"/>
      <c r="VZM72" s="1191"/>
      <c r="VZN72" s="1189"/>
      <c r="VZO72" s="900"/>
      <c r="VZP72" s="318"/>
      <c r="VZQ72" s="900"/>
      <c r="VZR72" s="900"/>
      <c r="VZS72" s="900"/>
      <c r="VZT72" s="900"/>
      <c r="VZU72" s="1171"/>
      <c r="VZV72" s="910"/>
      <c r="VZW72" s="1191"/>
      <c r="VZX72" s="1189"/>
      <c r="VZY72" s="900"/>
      <c r="VZZ72" s="318"/>
      <c r="WAA72" s="900"/>
      <c r="WAB72" s="900"/>
      <c r="WAC72" s="900"/>
      <c r="WAD72" s="900"/>
      <c r="WAE72" s="1171"/>
      <c r="WAF72" s="910"/>
      <c r="WAG72" s="1191"/>
      <c r="WAH72" s="1189"/>
      <c r="WAI72" s="900"/>
      <c r="WAJ72" s="318"/>
      <c r="WAK72" s="900"/>
      <c r="WAL72" s="900"/>
      <c r="WAM72" s="900"/>
      <c r="WAN72" s="900"/>
      <c r="WAO72" s="1171"/>
      <c r="WAP72" s="910"/>
      <c r="WAQ72" s="1191"/>
      <c r="WAR72" s="1189"/>
      <c r="WAS72" s="900"/>
      <c r="WAT72" s="318"/>
      <c r="WAU72" s="900"/>
      <c r="WAV72" s="900"/>
      <c r="WAW72" s="900"/>
      <c r="WAX72" s="900"/>
      <c r="WAY72" s="1171"/>
      <c r="WAZ72" s="910"/>
      <c r="WBA72" s="1191"/>
      <c r="WBB72" s="1189"/>
      <c r="WBC72" s="900"/>
      <c r="WBD72" s="318"/>
      <c r="WBE72" s="900"/>
      <c r="WBF72" s="900"/>
      <c r="WBG72" s="900"/>
      <c r="WBH72" s="900"/>
      <c r="WBI72" s="1171"/>
      <c r="WBJ72" s="910"/>
      <c r="WBK72" s="1191"/>
      <c r="WBL72" s="1189"/>
      <c r="WBM72" s="900"/>
      <c r="WBN72" s="318"/>
      <c r="WBO72" s="900"/>
      <c r="WBP72" s="900"/>
      <c r="WBQ72" s="900"/>
      <c r="WBR72" s="900"/>
      <c r="WBS72" s="1171"/>
      <c r="WBT72" s="910"/>
      <c r="WBU72" s="1191"/>
      <c r="WBV72" s="1189"/>
      <c r="WBW72" s="900"/>
      <c r="WBX72" s="318"/>
      <c r="WBY72" s="900"/>
      <c r="WBZ72" s="900"/>
      <c r="WCA72" s="900"/>
      <c r="WCB72" s="900"/>
      <c r="WCC72" s="1171"/>
      <c r="WCD72" s="910"/>
      <c r="WCE72" s="1191"/>
      <c r="WCF72" s="1189"/>
      <c r="WCG72" s="900"/>
      <c r="WCH72" s="318"/>
      <c r="WCI72" s="900"/>
      <c r="WCJ72" s="900"/>
      <c r="WCK72" s="900"/>
      <c r="WCL72" s="900"/>
      <c r="WCM72" s="1171"/>
      <c r="WCN72" s="910"/>
      <c r="WCO72" s="1191"/>
      <c r="WCP72" s="1189"/>
      <c r="WCQ72" s="900"/>
      <c r="WCR72" s="318"/>
      <c r="WCS72" s="900"/>
      <c r="WCT72" s="900"/>
      <c r="WCU72" s="900"/>
      <c r="WCV72" s="900"/>
      <c r="WCW72" s="1171"/>
      <c r="WCX72" s="910"/>
      <c r="WCY72" s="1191"/>
      <c r="WCZ72" s="1189"/>
      <c r="WDA72" s="900"/>
      <c r="WDB72" s="318"/>
      <c r="WDC72" s="900"/>
      <c r="WDD72" s="900"/>
      <c r="WDE72" s="900"/>
      <c r="WDF72" s="900"/>
      <c r="WDG72" s="1171"/>
      <c r="WDH72" s="910"/>
      <c r="WDI72" s="1191"/>
      <c r="WDJ72" s="1189"/>
      <c r="WDK72" s="900"/>
      <c r="WDL72" s="318"/>
      <c r="WDM72" s="900"/>
      <c r="WDN72" s="900"/>
      <c r="WDO72" s="900"/>
      <c r="WDP72" s="900"/>
      <c r="WDQ72" s="1171"/>
      <c r="WDR72" s="910"/>
      <c r="WDS72" s="1191"/>
      <c r="WDT72" s="1189"/>
      <c r="WDU72" s="900"/>
      <c r="WDV72" s="318"/>
      <c r="WDW72" s="900"/>
      <c r="WDX72" s="900"/>
      <c r="WDY72" s="900"/>
      <c r="WDZ72" s="900"/>
      <c r="WEA72" s="1171"/>
      <c r="WEB72" s="910"/>
      <c r="WEC72" s="1191"/>
      <c r="WED72" s="1189"/>
      <c r="WEE72" s="900"/>
      <c r="WEF72" s="318"/>
      <c r="WEG72" s="900"/>
      <c r="WEH72" s="900"/>
      <c r="WEI72" s="900"/>
      <c r="WEJ72" s="900"/>
      <c r="WEK72" s="1171"/>
      <c r="WEL72" s="910"/>
      <c r="WEM72" s="1191"/>
      <c r="WEN72" s="1189"/>
      <c r="WEO72" s="900"/>
      <c r="WEP72" s="318"/>
      <c r="WEQ72" s="900"/>
      <c r="WER72" s="900"/>
      <c r="WES72" s="900"/>
      <c r="WET72" s="900"/>
      <c r="WEU72" s="1171"/>
      <c r="WEV72" s="910"/>
      <c r="WEW72" s="1191"/>
      <c r="WEX72" s="1189"/>
      <c r="WEY72" s="900"/>
      <c r="WEZ72" s="318"/>
      <c r="WFA72" s="900"/>
      <c r="WFB72" s="900"/>
      <c r="WFC72" s="900"/>
      <c r="WFD72" s="900"/>
      <c r="WFE72" s="1171"/>
      <c r="WFF72" s="910"/>
      <c r="WFG72" s="1191"/>
      <c r="WFH72" s="1189"/>
      <c r="WFI72" s="900"/>
      <c r="WFJ72" s="318"/>
      <c r="WFK72" s="900"/>
      <c r="WFL72" s="900"/>
      <c r="WFM72" s="900"/>
      <c r="WFN72" s="900"/>
      <c r="WFO72" s="1171"/>
      <c r="WFP72" s="910"/>
      <c r="WFQ72" s="1191"/>
      <c r="WFR72" s="1189"/>
      <c r="WFS72" s="900"/>
      <c r="WFT72" s="318"/>
      <c r="WFU72" s="900"/>
      <c r="WFV72" s="900"/>
      <c r="WFW72" s="900"/>
      <c r="WFX72" s="900"/>
      <c r="WFY72" s="1171"/>
      <c r="WFZ72" s="910"/>
      <c r="WGA72" s="1191"/>
      <c r="WGB72" s="1189"/>
      <c r="WGC72" s="900"/>
      <c r="WGD72" s="318"/>
      <c r="WGE72" s="900"/>
      <c r="WGF72" s="900"/>
      <c r="WGG72" s="900"/>
      <c r="WGH72" s="900"/>
      <c r="WGI72" s="1171"/>
      <c r="WGJ72" s="910"/>
      <c r="WGK72" s="1191"/>
      <c r="WGL72" s="1189"/>
      <c r="WGM72" s="900"/>
      <c r="WGN72" s="318"/>
      <c r="WGO72" s="900"/>
      <c r="WGP72" s="900"/>
      <c r="WGQ72" s="900"/>
      <c r="WGR72" s="900"/>
      <c r="WGS72" s="1171"/>
      <c r="WGT72" s="910"/>
      <c r="WGU72" s="1191"/>
      <c r="WGV72" s="1189"/>
      <c r="WGW72" s="900"/>
      <c r="WGX72" s="318"/>
      <c r="WGY72" s="900"/>
      <c r="WGZ72" s="900"/>
      <c r="WHA72" s="900"/>
      <c r="WHB72" s="900"/>
      <c r="WHC72" s="1171"/>
      <c r="WHD72" s="910"/>
      <c r="WHE72" s="1191"/>
      <c r="WHF72" s="1189"/>
      <c r="WHG72" s="900"/>
      <c r="WHH72" s="318"/>
      <c r="WHI72" s="900"/>
      <c r="WHJ72" s="900"/>
      <c r="WHK72" s="900"/>
      <c r="WHL72" s="900"/>
      <c r="WHM72" s="1171"/>
      <c r="WHN72" s="910"/>
      <c r="WHO72" s="1191"/>
      <c r="WHP72" s="1189"/>
      <c r="WHQ72" s="900"/>
      <c r="WHR72" s="318"/>
      <c r="WHS72" s="900"/>
      <c r="WHT72" s="900"/>
      <c r="WHU72" s="900"/>
      <c r="WHV72" s="900"/>
      <c r="WHW72" s="1171"/>
      <c r="WHX72" s="910"/>
      <c r="WHY72" s="1191"/>
      <c r="WHZ72" s="1189"/>
      <c r="WIA72" s="900"/>
      <c r="WIB72" s="318"/>
      <c r="WIC72" s="900"/>
      <c r="WID72" s="900"/>
      <c r="WIE72" s="900"/>
      <c r="WIF72" s="900"/>
      <c r="WIG72" s="1171"/>
      <c r="WIH72" s="910"/>
      <c r="WII72" s="1191"/>
      <c r="WIJ72" s="1189"/>
      <c r="WIK72" s="900"/>
      <c r="WIL72" s="318"/>
      <c r="WIM72" s="900"/>
      <c r="WIN72" s="900"/>
      <c r="WIO72" s="900"/>
      <c r="WIP72" s="900"/>
      <c r="WIQ72" s="1171"/>
      <c r="WIR72" s="910"/>
      <c r="WIS72" s="1191"/>
      <c r="WIT72" s="1189"/>
      <c r="WIU72" s="900"/>
      <c r="WIV72" s="318"/>
      <c r="WIW72" s="900"/>
      <c r="WIX72" s="900"/>
      <c r="WIY72" s="900"/>
      <c r="WIZ72" s="900"/>
      <c r="WJA72" s="1171"/>
      <c r="WJB72" s="910"/>
      <c r="WJC72" s="1191"/>
      <c r="WJD72" s="1189"/>
      <c r="WJE72" s="900"/>
      <c r="WJF72" s="318"/>
      <c r="WJG72" s="900"/>
      <c r="WJH72" s="900"/>
      <c r="WJI72" s="900"/>
      <c r="WJJ72" s="900"/>
      <c r="WJK72" s="1171"/>
      <c r="WJL72" s="910"/>
      <c r="WJM72" s="1191"/>
      <c r="WJN72" s="1189"/>
      <c r="WJO72" s="900"/>
      <c r="WJP72" s="318"/>
      <c r="WJQ72" s="900"/>
      <c r="WJR72" s="900"/>
      <c r="WJS72" s="900"/>
      <c r="WJT72" s="900"/>
      <c r="WJU72" s="1171"/>
      <c r="WJV72" s="910"/>
      <c r="WJW72" s="1191"/>
      <c r="WJX72" s="1189"/>
      <c r="WJY72" s="900"/>
      <c r="WJZ72" s="318"/>
      <c r="WKA72" s="900"/>
      <c r="WKB72" s="900"/>
      <c r="WKC72" s="900"/>
      <c r="WKD72" s="900"/>
      <c r="WKE72" s="1171"/>
      <c r="WKF72" s="910"/>
      <c r="WKG72" s="1191"/>
      <c r="WKH72" s="1189"/>
      <c r="WKI72" s="900"/>
      <c r="WKJ72" s="318"/>
      <c r="WKK72" s="900"/>
      <c r="WKL72" s="900"/>
      <c r="WKM72" s="900"/>
      <c r="WKN72" s="900"/>
      <c r="WKO72" s="1171"/>
      <c r="WKP72" s="910"/>
      <c r="WKQ72" s="1191"/>
      <c r="WKR72" s="1189"/>
      <c r="WKS72" s="900"/>
      <c r="WKT72" s="318"/>
      <c r="WKU72" s="900"/>
      <c r="WKV72" s="900"/>
      <c r="WKW72" s="900"/>
      <c r="WKX72" s="900"/>
      <c r="WKY72" s="1171"/>
      <c r="WKZ72" s="910"/>
      <c r="WLA72" s="1191"/>
      <c r="WLB72" s="1189"/>
      <c r="WLC72" s="900"/>
      <c r="WLD72" s="318"/>
      <c r="WLE72" s="900"/>
      <c r="WLF72" s="900"/>
      <c r="WLG72" s="900"/>
      <c r="WLH72" s="900"/>
      <c r="WLI72" s="1171"/>
      <c r="WLJ72" s="910"/>
      <c r="WLK72" s="1191"/>
      <c r="WLL72" s="1189"/>
      <c r="WLM72" s="900"/>
      <c r="WLN72" s="318"/>
      <c r="WLO72" s="900"/>
      <c r="WLP72" s="900"/>
      <c r="WLQ72" s="900"/>
      <c r="WLR72" s="900"/>
      <c r="WLS72" s="1171"/>
      <c r="WLT72" s="910"/>
      <c r="WLU72" s="1191"/>
      <c r="WLV72" s="1189"/>
      <c r="WLW72" s="900"/>
      <c r="WLX72" s="318"/>
      <c r="WLY72" s="900"/>
      <c r="WLZ72" s="900"/>
      <c r="WMA72" s="900"/>
      <c r="WMB72" s="900"/>
      <c r="WMC72" s="1171"/>
      <c r="WMD72" s="910"/>
      <c r="WME72" s="1191"/>
      <c r="WMF72" s="1189"/>
      <c r="WMG72" s="900"/>
      <c r="WMH72" s="318"/>
      <c r="WMI72" s="900"/>
      <c r="WMJ72" s="900"/>
      <c r="WMK72" s="900"/>
      <c r="WML72" s="900"/>
      <c r="WMM72" s="1171"/>
      <c r="WMN72" s="910"/>
      <c r="WMO72" s="1191"/>
      <c r="WMP72" s="1189"/>
      <c r="WMQ72" s="900"/>
      <c r="WMR72" s="318"/>
      <c r="WMS72" s="900"/>
      <c r="WMT72" s="900"/>
      <c r="WMU72" s="900"/>
      <c r="WMV72" s="900"/>
      <c r="WMW72" s="1171"/>
      <c r="WMX72" s="910"/>
      <c r="WMY72" s="1191"/>
      <c r="WMZ72" s="1189"/>
      <c r="WNA72" s="900"/>
      <c r="WNB72" s="318"/>
      <c r="WNC72" s="900"/>
      <c r="WND72" s="900"/>
      <c r="WNE72" s="900"/>
      <c r="WNF72" s="900"/>
      <c r="WNG72" s="1171"/>
      <c r="WNH72" s="910"/>
      <c r="WNI72" s="1191"/>
      <c r="WNJ72" s="1189"/>
      <c r="WNK72" s="900"/>
      <c r="WNL72" s="318"/>
      <c r="WNM72" s="900"/>
      <c r="WNN72" s="900"/>
      <c r="WNO72" s="900"/>
      <c r="WNP72" s="900"/>
      <c r="WNQ72" s="1171"/>
      <c r="WNR72" s="910"/>
      <c r="WNS72" s="1191"/>
      <c r="WNT72" s="1189"/>
      <c r="WNU72" s="900"/>
      <c r="WNV72" s="318"/>
      <c r="WNW72" s="900"/>
      <c r="WNX72" s="900"/>
      <c r="WNY72" s="900"/>
      <c r="WNZ72" s="900"/>
      <c r="WOA72" s="1171"/>
      <c r="WOB72" s="910"/>
      <c r="WOC72" s="1191"/>
      <c r="WOD72" s="1189"/>
      <c r="WOE72" s="900"/>
      <c r="WOF72" s="318"/>
      <c r="WOG72" s="900"/>
      <c r="WOH72" s="900"/>
      <c r="WOI72" s="900"/>
      <c r="WOJ72" s="900"/>
      <c r="WOK72" s="1171"/>
      <c r="WOL72" s="910"/>
      <c r="WOM72" s="1191"/>
      <c r="WON72" s="1189"/>
      <c r="WOO72" s="900"/>
      <c r="WOP72" s="318"/>
      <c r="WOQ72" s="900"/>
      <c r="WOR72" s="900"/>
      <c r="WOS72" s="900"/>
      <c r="WOT72" s="900"/>
      <c r="WOU72" s="1171"/>
      <c r="WOV72" s="910"/>
      <c r="WOW72" s="1191"/>
      <c r="WOX72" s="1189"/>
      <c r="WOY72" s="900"/>
      <c r="WOZ72" s="318"/>
      <c r="WPA72" s="900"/>
      <c r="WPB72" s="900"/>
      <c r="WPC72" s="900"/>
      <c r="WPD72" s="900"/>
      <c r="WPE72" s="1171"/>
      <c r="WPF72" s="910"/>
      <c r="WPG72" s="1191"/>
      <c r="WPH72" s="1189"/>
      <c r="WPI72" s="900"/>
      <c r="WPJ72" s="318"/>
      <c r="WPK72" s="900"/>
      <c r="WPL72" s="900"/>
      <c r="WPM72" s="900"/>
      <c r="WPN72" s="900"/>
      <c r="WPO72" s="1171"/>
      <c r="WPP72" s="910"/>
      <c r="WPQ72" s="1191"/>
      <c r="WPR72" s="1189"/>
      <c r="WPS72" s="900"/>
      <c r="WPT72" s="318"/>
      <c r="WPU72" s="900"/>
      <c r="WPV72" s="900"/>
      <c r="WPW72" s="900"/>
      <c r="WPX72" s="900"/>
      <c r="WPY72" s="1171"/>
      <c r="WPZ72" s="910"/>
      <c r="WQA72" s="1191"/>
      <c r="WQB72" s="1189"/>
      <c r="WQC72" s="900"/>
      <c r="WQD72" s="318"/>
      <c r="WQE72" s="900"/>
      <c r="WQF72" s="900"/>
      <c r="WQG72" s="900"/>
      <c r="WQH72" s="900"/>
      <c r="WQI72" s="1171"/>
      <c r="WQJ72" s="910"/>
      <c r="WQK72" s="1191"/>
      <c r="WQL72" s="1189"/>
      <c r="WQM72" s="900"/>
      <c r="WQN72" s="318"/>
      <c r="WQO72" s="900"/>
      <c r="WQP72" s="900"/>
      <c r="WQQ72" s="900"/>
      <c r="WQR72" s="900"/>
      <c r="WQS72" s="1171"/>
      <c r="WQT72" s="910"/>
      <c r="WQU72" s="1191"/>
      <c r="WQV72" s="1189"/>
      <c r="WQW72" s="900"/>
      <c r="WQX72" s="318"/>
      <c r="WQY72" s="900"/>
      <c r="WQZ72" s="900"/>
      <c r="WRA72" s="900"/>
      <c r="WRB72" s="900"/>
      <c r="WRC72" s="1171"/>
      <c r="WRD72" s="910"/>
      <c r="WRE72" s="1191"/>
      <c r="WRF72" s="1189"/>
      <c r="WRG72" s="900"/>
      <c r="WRH72" s="318"/>
      <c r="WRI72" s="900"/>
      <c r="WRJ72" s="900"/>
      <c r="WRK72" s="900"/>
      <c r="WRL72" s="900"/>
      <c r="WRM72" s="1171"/>
      <c r="WRN72" s="910"/>
      <c r="WRO72" s="1191"/>
      <c r="WRP72" s="1189"/>
      <c r="WRQ72" s="900"/>
      <c r="WRR72" s="318"/>
      <c r="WRS72" s="900"/>
      <c r="WRT72" s="900"/>
      <c r="WRU72" s="900"/>
      <c r="WRV72" s="900"/>
      <c r="WRW72" s="1171"/>
      <c r="WRX72" s="910"/>
      <c r="WRY72" s="1191"/>
      <c r="WRZ72" s="1189"/>
      <c r="WSA72" s="900"/>
      <c r="WSB72" s="318"/>
      <c r="WSC72" s="900"/>
      <c r="WSD72" s="900"/>
      <c r="WSE72" s="900"/>
      <c r="WSF72" s="900"/>
      <c r="WSG72" s="1171"/>
      <c r="WSH72" s="910"/>
      <c r="WSI72" s="1191"/>
      <c r="WSJ72" s="1189"/>
      <c r="WSK72" s="900"/>
      <c r="WSL72" s="318"/>
      <c r="WSM72" s="900"/>
      <c r="WSN72" s="900"/>
      <c r="WSO72" s="900"/>
      <c r="WSP72" s="900"/>
      <c r="WSQ72" s="1171"/>
      <c r="WSR72" s="910"/>
      <c r="WSS72" s="1191"/>
      <c r="WST72" s="1189"/>
      <c r="WSU72" s="900"/>
      <c r="WSV72" s="318"/>
      <c r="WSW72" s="900"/>
      <c r="WSX72" s="900"/>
      <c r="WSY72" s="900"/>
      <c r="WSZ72" s="900"/>
      <c r="WTA72" s="1171"/>
      <c r="WTB72" s="910"/>
      <c r="WTC72" s="1191"/>
      <c r="WTD72" s="1189"/>
      <c r="WTE72" s="900"/>
      <c r="WTF72" s="318"/>
      <c r="WTG72" s="900"/>
      <c r="WTH72" s="900"/>
      <c r="WTI72" s="900"/>
      <c r="WTJ72" s="900"/>
      <c r="WTK72" s="1171"/>
      <c r="WTL72" s="910"/>
      <c r="WTM72" s="1191"/>
      <c r="WTN72" s="1189"/>
      <c r="WTO72" s="900"/>
      <c r="WTP72" s="318"/>
      <c r="WTQ72" s="900"/>
      <c r="WTR72" s="900"/>
      <c r="WTS72" s="900"/>
      <c r="WTT72" s="900"/>
      <c r="WTU72" s="1171"/>
      <c r="WTV72" s="910"/>
      <c r="WTW72" s="1191"/>
      <c r="WTX72" s="1189"/>
      <c r="WTY72" s="900"/>
      <c r="WTZ72" s="318"/>
      <c r="WUA72" s="900"/>
      <c r="WUB72" s="900"/>
      <c r="WUC72" s="900"/>
      <c r="WUD72" s="900"/>
      <c r="WUE72" s="1171"/>
      <c r="WUF72" s="910"/>
      <c r="WUG72" s="1191"/>
      <c r="WUH72" s="1189"/>
      <c r="WUI72" s="900"/>
      <c r="WUJ72" s="318"/>
      <c r="WUK72" s="900"/>
      <c r="WUL72" s="900"/>
      <c r="WUM72" s="900"/>
      <c r="WUN72" s="900"/>
      <c r="WUO72" s="1171"/>
      <c r="WUP72" s="910"/>
      <c r="WUQ72" s="1191"/>
      <c r="WUR72" s="1189"/>
      <c r="WUS72" s="900"/>
      <c r="WUT72" s="318"/>
      <c r="WUU72" s="900"/>
      <c r="WUV72" s="900"/>
      <c r="WUW72" s="900"/>
      <c r="WUX72" s="900"/>
      <c r="WUY72" s="1171"/>
      <c r="WUZ72" s="910"/>
      <c r="WVA72" s="1191"/>
      <c r="WVB72" s="1189"/>
      <c r="WVC72" s="900"/>
      <c r="WVD72" s="318"/>
      <c r="WVE72" s="900"/>
      <c r="WVF72" s="900"/>
      <c r="WVG72" s="900"/>
      <c r="WVH72" s="900"/>
      <c r="WVI72" s="1171"/>
      <c r="WVJ72" s="910"/>
      <c r="WVK72" s="1191"/>
      <c r="WVL72" s="1189"/>
      <c r="WVM72" s="900"/>
      <c r="WVN72" s="318"/>
      <c r="WVO72" s="900"/>
      <c r="WVP72" s="900"/>
      <c r="WVQ72" s="900"/>
      <c r="WVR72" s="900"/>
      <c r="WVS72" s="1171"/>
      <c r="WVT72" s="910"/>
      <c r="WVU72" s="1191"/>
      <c r="WVV72" s="1189"/>
      <c r="WVW72" s="900"/>
      <c r="WVX72" s="318"/>
      <c r="WVY72" s="900"/>
      <c r="WVZ72" s="900"/>
      <c r="WWA72" s="900"/>
      <c r="WWB72" s="900"/>
      <c r="WWC72" s="1171"/>
      <c r="WWD72" s="910"/>
      <c r="WWE72" s="1191"/>
      <c r="WWF72" s="1189"/>
      <c r="WWG72" s="900"/>
      <c r="WWH72" s="318"/>
      <c r="WWI72" s="900"/>
      <c r="WWJ72" s="900"/>
      <c r="WWK72" s="900"/>
      <c r="WWL72" s="900"/>
      <c r="WWM72" s="1171"/>
      <c r="WWN72" s="910"/>
      <c r="WWO72" s="1191"/>
      <c r="WWP72" s="1189"/>
      <c r="WWQ72" s="900"/>
      <c r="WWR72" s="318"/>
      <c r="WWS72" s="900"/>
      <c r="WWT72" s="900"/>
      <c r="WWU72" s="900"/>
      <c r="WWV72" s="900"/>
      <c r="WWW72" s="1171"/>
      <c r="WWX72" s="910"/>
      <c r="WWY72" s="1191"/>
      <c r="WWZ72" s="1189"/>
      <c r="WXA72" s="900"/>
      <c r="WXB72" s="318"/>
      <c r="WXC72" s="900"/>
      <c r="WXD72" s="900"/>
      <c r="WXE72" s="900"/>
      <c r="WXF72" s="900"/>
      <c r="WXG72" s="1171"/>
      <c r="WXH72" s="910"/>
      <c r="WXI72" s="1191"/>
      <c r="WXJ72" s="1189"/>
      <c r="WXK72" s="900"/>
      <c r="WXL72" s="318"/>
      <c r="WXM72" s="900"/>
      <c r="WXN72" s="900"/>
      <c r="WXO72" s="900"/>
      <c r="WXP72" s="900"/>
      <c r="WXQ72" s="1171"/>
      <c r="WXR72" s="910"/>
      <c r="WXS72" s="1191"/>
      <c r="WXT72" s="1189"/>
      <c r="WXU72" s="900"/>
      <c r="WXV72" s="318"/>
      <c r="WXW72" s="900"/>
      <c r="WXX72" s="900"/>
      <c r="WXY72" s="900"/>
      <c r="WXZ72" s="900"/>
      <c r="WYA72" s="1171"/>
      <c r="WYB72" s="910"/>
      <c r="WYC72" s="1191"/>
      <c r="WYD72" s="1189"/>
      <c r="WYE72" s="900"/>
      <c r="WYF72" s="318"/>
      <c r="WYG72" s="900"/>
      <c r="WYH72" s="900"/>
      <c r="WYI72" s="900"/>
      <c r="WYJ72" s="900"/>
      <c r="WYK72" s="1171"/>
      <c r="WYL72" s="910"/>
      <c r="WYM72" s="1191"/>
      <c r="WYN72" s="1189"/>
      <c r="WYO72" s="900"/>
      <c r="WYP72" s="318"/>
      <c r="WYQ72" s="900"/>
      <c r="WYR72" s="900"/>
      <c r="WYS72" s="900"/>
      <c r="WYT72" s="900"/>
      <c r="WYU72" s="1171"/>
      <c r="WYV72" s="910"/>
      <c r="WYW72" s="1191"/>
      <c r="WYX72" s="1189"/>
      <c r="WYY72" s="900"/>
      <c r="WYZ72" s="318"/>
      <c r="WZA72" s="900"/>
      <c r="WZB72" s="900"/>
      <c r="WZC72" s="900"/>
      <c r="WZD72" s="900"/>
      <c r="WZE72" s="1171"/>
      <c r="WZF72" s="910"/>
      <c r="WZG72" s="1191"/>
      <c r="WZH72" s="1189"/>
      <c r="WZI72" s="900"/>
      <c r="WZJ72" s="318"/>
      <c r="WZK72" s="900"/>
      <c r="WZL72" s="900"/>
      <c r="WZM72" s="900"/>
      <c r="WZN72" s="900"/>
      <c r="WZO72" s="1171"/>
      <c r="WZP72" s="910"/>
      <c r="WZQ72" s="1191"/>
      <c r="WZR72" s="1189"/>
      <c r="WZS72" s="900"/>
      <c r="WZT72" s="318"/>
      <c r="WZU72" s="900"/>
      <c r="WZV72" s="900"/>
      <c r="WZW72" s="900"/>
      <c r="WZX72" s="900"/>
      <c r="WZY72" s="1171"/>
      <c r="WZZ72" s="910"/>
      <c r="XAA72" s="1191"/>
      <c r="XAB72" s="1189"/>
      <c r="XAC72" s="900"/>
      <c r="XAD72" s="318"/>
      <c r="XAE72" s="900"/>
      <c r="XAF72" s="900"/>
      <c r="XAG72" s="900"/>
      <c r="XAH72" s="900"/>
      <c r="XAI72" s="1171"/>
      <c r="XAJ72" s="910"/>
      <c r="XAK72" s="1191"/>
      <c r="XAL72" s="1189"/>
      <c r="XAM72" s="900"/>
      <c r="XAN72" s="318"/>
      <c r="XAO72" s="900"/>
      <c r="XAP72" s="900"/>
      <c r="XAQ72" s="900"/>
      <c r="XAR72" s="900"/>
      <c r="XAS72" s="1171"/>
      <c r="XAT72" s="910"/>
      <c r="XAU72" s="1191"/>
      <c r="XAV72" s="1189"/>
      <c r="XAW72" s="900"/>
      <c r="XAX72" s="318"/>
      <c r="XAY72" s="900"/>
      <c r="XAZ72" s="900"/>
      <c r="XBA72" s="900"/>
      <c r="XBB72" s="900"/>
      <c r="XBC72" s="1171"/>
      <c r="XBD72" s="910"/>
      <c r="XBE72" s="1191"/>
      <c r="XBF72" s="1189"/>
      <c r="XBG72" s="900"/>
      <c r="XBH72" s="318"/>
      <c r="XBI72" s="900"/>
      <c r="XBJ72" s="900"/>
      <c r="XBK72" s="900"/>
      <c r="XBL72" s="900"/>
      <c r="XBM72" s="1171"/>
      <c r="XBN72" s="910"/>
      <c r="XBO72" s="1191"/>
      <c r="XBP72" s="1189"/>
      <c r="XBQ72" s="900"/>
      <c r="XBR72" s="318"/>
      <c r="XBS72" s="900"/>
      <c r="XBT72" s="900"/>
      <c r="XBU72" s="900"/>
      <c r="XBV72" s="900"/>
      <c r="XBW72" s="1171"/>
      <c r="XBX72" s="910"/>
      <c r="XBY72" s="1191"/>
      <c r="XBZ72" s="1189"/>
      <c r="XCA72" s="900"/>
      <c r="XCB72" s="318"/>
      <c r="XCC72" s="900"/>
      <c r="XCD72" s="900"/>
      <c r="XCE72" s="900"/>
      <c r="XCF72" s="900"/>
      <c r="XCG72" s="1171"/>
      <c r="XCH72" s="910"/>
      <c r="XCI72" s="1191"/>
      <c r="XCJ72" s="1189"/>
      <c r="XCK72" s="900"/>
      <c r="XCL72" s="318"/>
      <c r="XCM72" s="900"/>
      <c r="XCN72" s="900"/>
      <c r="XCO72" s="900"/>
      <c r="XCP72" s="900"/>
      <c r="XCQ72" s="1171"/>
      <c r="XCR72" s="910"/>
      <c r="XCS72" s="1191"/>
      <c r="XCT72" s="1189"/>
      <c r="XCU72" s="900"/>
      <c r="XCV72" s="318"/>
      <c r="XCW72" s="900"/>
      <c r="XCX72" s="900"/>
      <c r="XCY72" s="900"/>
      <c r="XCZ72" s="900"/>
      <c r="XDA72" s="1171"/>
      <c r="XDB72" s="910"/>
      <c r="XDC72" s="1191"/>
      <c r="XDD72" s="1189"/>
      <c r="XDE72" s="900"/>
      <c r="XDF72" s="318"/>
      <c r="XDG72" s="900"/>
      <c r="XDH72" s="900"/>
      <c r="XDI72" s="900"/>
      <c r="XDJ72" s="900"/>
      <c r="XDK72" s="1171"/>
      <c r="XDL72" s="910"/>
      <c r="XDM72" s="1191"/>
      <c r="XDN72" s="1189"/>
      <c r="XDO72" s="900"/>
      <c r="XDP72" s="318"/>
      <c r="XDQ72" s="900"/>
      <c r="XDR72" s="900"/>
      <c r="XDS72" s="900"/>
      <c r="XDT72" s="900"/>
      <c r="XDU72" s="1171"/>
      <c r="XDV72" s="910"/>
      <c r="XDW72" s="1191"/>
      <c r="XDX72" s="1189"/>
      <c r="XDY72" s="900"/>
      <c r="XDZ72" s="318"/>
      <c r="XEA72" s="900"/>
      <c r="XEB72" s="900"/>
      <c r="XEC72" s="900"/>
      <c r="XED72" s="900"/>
      <c r="XEE72" s="1171"/>
      <c r="XEF72" s="910"/>
      <c r="XEG72" s="1191"/>
      <c r="XEH72" s="1189"/>
      <c r="XEI72" s="900"/>
      <c r="XEJ72" s="318"/>
      <c r="XEK72" s="900"/>
      <c r="XEL72" s="900"/>
      <c r="XEM72" s="900"/>
      <c r="XEN72" s="900"/>
      <c r="XEO72" s="1171"/>
      <c r="XEP72" s="910"/>
      <c r="XEQ72" s="1191"/>
      <c r="XER72" s="1189"/>
      <c r="XES72" s="900"/>
      <c r="XET72" s="318"/>
      <c r="XEU72" s="900"/>
      <c r="XEV72" s="900"/>
      <c r="XEW72" s="900"/>
      <c r="XEX72" s="900"/>
      <c r="XEY72" s="1171"/>
      <c r="XEZ72" s="910"/>
      <c r="XFA72" s="1191"/>
      <c r="XFB72" s="1189"/>
      <c r="XFC72" s="900"/>
      <c r="XFD72" s="318"/>
    </row>
    <row r="73" spans="1:16384" ht="15" thickBot="1" x14ac:dyDescent="0.25">
      <c r="A73" s="924"/>
      <c r="B73" s="897"/>
      <c r="C73" s="93"/>
      <c r="D73" s="309"/>
      <c r="E73" s="93"/>
      <c r="F73" s="93"/>
      <c r="G73" s="93"/>
      <c r="H73" s="93"/>
      <c r="I73" s="1172"/>
      <c r="J73" s="200"/>
    </row>
    <row r="74" spans="1:16384" x14ac:dyDescent="0.2">
      <c r="A74" s="925"/>
      <c r="B74" s="913"/>
      <c r="C74" s="2582" t="s">
        <v>1710</v>
      </c>
      <c r="D74" s="2392" t="s">
        <v>1704</v>
      </c>
      <c r="E74" s="2392"/>
      <c r="F74" s="786"/>
      <c r="G74" s="786"/>
      <c r="H74" s="786"/>
      <c r="I74" s="1173"/>
      <c r="J74" s="98"/>
    </row>
    <row r="75" spans="1:16384" ht="30" x14ac:dyDescent="0.2">
      <c r="A75" s="923"/>
      <c r="B75" s="893"/>
      <c r="C75" s="2583"/>
      <c r="D75" s="32" t="s">
        <v>1704</v>
      </c>
      <c r="E75" s="842" t="s">
        <v>1707</v>
      </c>
      <c r="F75" s="842"/>
      <c r="G75" s="842"/>
      <c r="H75" s="842"/>
      <c r="I75" s="1168"/>
      <c r="J75" s="99"/>
    </row>
    <row r="76" spans="1:16384" x14ac:dyDescent="0.2">
      <c r="A76" s="922" t="s">
        <v>972</v>
      </c>
      <c r="B76" s="911"/>
      <c r="C76" s="912">
        <f>'4 Site'!B6</f>
        <v>91</v>
      </c>
      <c r="D76" s="879">
        <f>'4 Site'!C6</f>
        <v>0</v>
      </c>
      <c r="E76" s="880" t="e">
        <f>'4 Site'!#REF!</f>
        <v>#REF!</v>
      </c>
      <c r="F76" s="880" t="e">
        <f>'4 Site'!#REF!</f>
        <v>#REF!</v>
      </c>
      <c r="G76" s="880" t="e">
        <f>'4 Site'!#REF!</f>
        <v>#REF!</v>
      </c>
      <c r="H76" s="880">
        <f>'4 Site'!D6</f>
        <v>0</v>
      </c>
      <c r="I76" s="1170">
        <f>'4 Site'!E6</f>
        <v>0</v>
      </c>
      <c r="J76" s="914"/>
    </row>
    <row r="77" spans="1:16384" ht="165" x14ac:dyDescent="0.2">
      <c r="A77" s="923" t="str">
        <f>'4 Site'!A9</f>
        <v>Prereq 1</v>
      </c>
      <c r="B77" s="893" t="s">
        <v>788</v>
      </c>
      <c r="C77" s="894" t="str">
        <f>'4 Site'!B9</f>
        <v>R</v>
      </c>
      <c r="D77" s="30">
        <f>'4 Site'!C9</f>
        <v>0</v>
      </c>
      <c r="E77" s="842" t="e">
        <f>'4 Site'!#REF!</f>
        <v>#REF!</v>
      </c>
      <c r="F77" s="842" t="e">
        <f>'4 Site'!#REF!</f>
        <v>#REF!</v>
      </c>
      <c r="G77" s="842" t="e">
        <f>'4 Site'!#REF!</f>
        <v>#REF!</v>
      </c>
      <c r="H77" s="842" t="str">
        <f>'4 Site'!D9</f>
        <v>Stormwater Pollution Prevention Plan (SWPPP) and Florida Department of Environmental Protection (FDEP) Notice of Intent (NOI) onsite</v>
      </c>
      <c r="I77" s="1168">
        <f>'4 Site'!E7</f>
        <v>0</v>
      </c>
      <c r="J77" s="99" t="s">
        <v>1719</v>
      </c>
    </row>
    <row r="78" spans="1:16384" ht="30" x14ac:dyDescent="0.2">
      <c r="A78" s="1209" t="str">
        <f>'4 Site'!A10</f>
        <v>S1</v>
      </c>
      <c r="B78" s="1202" t="s">
        <v>790</v>
      </c>
      <c r="C78" s="1198">
        <f>'4 Site'!B10</f>
        <v>3</v>
      </c>
      <c r="D78" s="1197">
        <f>'4 Site'!C10</f>
        <v>0</v>
      </c>
      <c r="E78" s="1198" t="e">
        <f>'4 Site'!#REF!</f>
        <v>#REF!</v>
      </c>
      <c r="F78" s="1198" t="e">
        <f>'4 Site'!#REF!</f>
        <v>#REF!</v>
      </c>
      <c r="G78" s="1198" t="e">
        <f>'4 Site'!#REF!</f>
        <v>#REF!</v>
      </c>
      <c r="H78" s="1198" t="str">
        <f>'4 Site'!D10</f>
        <v>FDEP Professional</v>
      </c>
      <c r="I78" s="1200">
        <f>'4 Site'!E10</f>
        <v>0</v>
      </c>
      <c r="J78" s="1207" t="str">
        <f>'4 Site'!H11</f>
        <v>Name of Certified FDEP Professional and a copy of the page of the permit application identifying the FDEP individual and their contact information.</v>
      </c>
    </row>
    <row r="79" spans="1:16384" ht="15" x14ac:dyDescent="0.2">
      <c r="A79" s="1209" t="str">
        <f>'4 Site'!A12</f>
        <v>S2</v>
      </c>
      <c r="B79" s="1202" t="s">
        <v>5</v>
      </c>
      <c r="C79" s="1198">
        <f>'4 Site'!B12</f>
        <v>26</v>
      </c>
      <c r="D79" s="1197">
        <f>'4 Site'!C12</f>
        <v>0</v>
      </c>
      <c r="E79" s="1198" t="e">
        <f>'4 Site'!#REF!</f>
        <v>#REF!</v>
      </c>
      <c r="F79" s="1198" t="e">
        <f>'4 Site'!#REF!</f>
        <v>#REF!</v>
      </c>
      <c r="G79" s="1198" t="e">
        <f>'4 Site'!#REF!</f>
        <v>#REF!</v>
      </c>
      <c r="H79" s="1198" t="str">
        <f>'4 Site'!D12</f>
        <v>Site Selection</v>
      </c>
      <c r="I79" s="1200">
        <f>'4 Site'!F12</f>
        <v>0</v>
      </c>
      <c r="J79" s="1207"/>
    </row>
    <row r="80" spans="1:16384" ht="45" x14ac:dyDescent="0.2">
      <c r="A80" s="923" t="str">
        <f>'4 Site'!A13</f>
        <v>S2.01</v>
      </c>
      <c r="B80" s="1192" t="s">
        <v>793</v>
      </c>
      <c r="C80" s="894">
        <f>'4 Site'!B13</f>
        <v>1</v>
      </c>
      <c r="D80" s="32">
        <f>'4 Site'!C13</f>
        <v>0</v>
      </c>
      <c r="E80" s="842" t="e">
        <f>'4 Site'!#REF!</f>
        <v>#REF!</v>
      </c>
      <c r="F80" s="842" t="e">
        <f>'4 Site'!#REF!</f>
        <v>#REF!</v>
      </c>
      <c r="G80" s="842" t="e">
        <f>'4 Site'!#REF!</f>
        <v>#REF!</v>
      </c>
      <c r="H80" s="842" t="str">
        <f>'4 Site'!D13</f>
        <v>Select Appropriate Site</v>
      </c>
      <c r="I80" s="1168">
        <f>'4 Site'!E13</f>
        <v>0</v>
      </c>
      <c r="J80" s="99" t="str">
        <f>'4 Site'!H14</f>
        <v xml:space="preserve">Map of Urban Growth Boundary with project site identified.  </v>
      </c>
    </row>
    <row r="81" spans="1:16384" ht="30" x14ac:dyDescent="0.2">
      <c r="A81" s="923" t="str">
        <f>'4 Site'!A14</f>
        <v>S2.02</v>
      </c>
      <c r="B81" s="1192" t="s">
        <v>606</v>
      </c>
      <c r="C81" s="894">
        <f>'4 Site'!B14</f>
        <v>1</v>
      </c>
      <c r="D81" s="32">
        <f>'4 Site'!C14</f>
        <v>0</v>
      </c>
      <c r="E81" s="842" t="e">
        <f>'4 Site'!#REF!</f>
        <v>#REF!</v>
      </c>
      <c r="F81" s="842" t="e">
        <f>'4 Site'!#REF!</f>
        <v>#REF!</v>
      </c>
      <c r="G81" s="842" t="e">
        <f>'4 Site'!#REF!</f>
        <v>#REF!</v>
      </c>
      <c r="H81" s="842" t="str">
        <f>'4 Site'!D14</f>
        <v>Urban Growth Boundary</v>
      </c>
      <c r="I81" s="1168">
        <f>'4 Site'!E14</f>
        <v>0</v>
      </c>
      <c r="J81" s="99" t="str">
        <f>'4 Site'!H15</f>
        <v xml:space="preserve">Letter from the local government indicating that the site is “permit ready” or a preferred site targeted for development.  </v>
      </c>
    </row>
    <row r="82" spans="1:16384" ht="30" x14ac:dyDescent="0.2">
      <c r="A82" s="923" t="str">
        <f>'4 Site'!A15</f>
        <v>S2.03</v>
      </c>
      <c r="B82" s="1192" t="s">
        <v>605</v>
      </c>
      <c r="C82" s="894">
        <f>'4 Site'!B15</f>
        <v>1</v>
      </c>
      <c r="D82" s="32">
        <f>'4 Site'!C15</f>
        <v>0</v>
      </c>
      <c r="E82" s="842" t="e">
        <f>'4 Site'!#REF!</f>
        <v>#REF!</v>
      </c>
      <c r="F82" s="842" t="e">
        <f>'4 Site'!#REF!</f>
        <v>#REF!</v>
      </c>
      <c r="G82" s="842" t="e">
        <f>'4 Site'!#REF!</f>
        <v>#REF!</v>
      </c>
      <c r="H82" s="842" t="str">
        <f>'4 Site'!D15</f>
        <v>Permit Ready Site</v>
      </c>
      <c r="I82" s="1168">
        <f>'4 Site'!E15</f>
        <v>0</v>
      </c>
      <c r="J82" s="99" t="str">
        <f>'4 Site'!H15</f>
        <v xml:space="preserve">Letter from the local government indicating that the site is “permit ready” or a preferred site targeted for development.  </v>
      </c>
    </row>
    <row r="83" spans="1:16384" ht="45" x14ac:dyDescent="0.2">
      <c r="A83" s="923" t="str">
        <f>'4 Site'!A16</f>
        <v>S2.04</v>
      </c>
      <c r="B83" s="1192" t="s">
        <v>684</v>
      </c>
      <c r="C83" s="894">
        <f>'4 Site'!B16</f>
        <v>3</v>
      </c>
      <c r="D83" s="32">
        <f>'4 Site'!C16</f>
        <v>0</v>
      </c>
      <c r="E83" s="842" t="e">
        <f>'4 Site'!#REF!</f>
        <v>#REF!</v>
      </c>
      <c r="F83" s="842" t="e">
        <f>'4 Site'!#REF!</f>
        <v>#REF!</v>
      </c>
      <c r="G83" s="842" t="e">
        <f>'4 Site'!#REF!</f>
        <v>#REF!</v>
      </c>
      <c r="H83" s="842" t="str">
        <f>'4 Site'!D16</f>
        <v>Greyfield/Redevelopment of an existing site</v>
      </c>
      <c r="I83" s="1168">
        <f>'4 Site'!E16</f>
        <v>0</v>
      </c>
      <c r="J83" s="99" t="str">
        <f>'4 Site'!H16</f>
        <v>Copy of a site plan with the existing conditions at the time of permit application. Copy of Civil demolition plan</v>
      </c>
    </row>
    <row r="84" spans="1:16384" ht="42" customHeight="1" x14ac:dyDescent="0.2">
      <c r="A84" s="923" t="str">
        <f>'4 Site'!A17</f>
        <v>S2.05</v>
      </c>
      <c r="B84" s="1192" t="s">
        <v>6</v>
      </c>
      <c r="C84" s="894">
        <f>'4 Site'!B17</f>
        <v>5</v>
      </c>
      <c r="D84" s="32">
        <f>'4 Site'!C17</f>
        <v>0</v>
      </c>
      <c r="E84" s="842" t="e">
        <f>'4 Site'!#REF!</f>
        <v>#REF!</v>
      </c>
      <c r="F84" s="842" t="e">
        <f>'4 Site'!#REF!</f>
        <v>#REF!</v>
      </c>
      <c r="G84" s="842" t="e">
        <f>'4 Site'!#REF!</f>
        <v>#REF!</v>
      </c>
      <c r="H84" s="842" t="str">
        <f>'4 Site'!D17</f>
        <v>Brownfield Redevelopment
5 points for site (soil and groundwater) contamination</v>
      </c>
      <c r="I84" s="1168">
        <f>'4 Site'!E17</f>
        <v>0</v>
      </c>
      <c r="J84" s="99" t="str">
        <f>'4 Site'!H17</f>
        <v>Provide a copy of the Phase II Environmental Site Assessment OR a letter from a local, state or federal regulatory agency confirming that the site is classified as a brownfield.</v>
      </c>
    </row>
    <row r="85" spans="1:16384" ht="240" x14ac:dyDescent="0.2">
      <c r="A85" s="923" t="str">
        <f>'4 Site'!A18</f>
        <v>S2.06</v>
      </c>
      <c r="B85" s="1192" t="s">
        <v>604</v>
      </c>
      <c r="C85" s="894" t="str">
        <f>'4 Site'!B18</f>
        <v>2-4</v>
      </c>
      <c r="D85" s="32">
        <f>'4 Site'!C18</f>
        <v>0</v>
      </c>
      <c r="E85" s="842" t="e">
        <f>'4 Site'!#REF!</f>
        <v>#REF!</v>
      </c>
      <c r="F85" s="842" t="e">
        <f>'4 Site'!#REF!</f>
        <v>#REF!</v>
      </c>
      <c r="G85" s="842" t="e">
        <f>'4 Site'!#REF!</f>
        <v>#REF!</v>
      </c>
      <c r="H85" s="842" t="str">
        <f>'4 Site'!D18</f>
        <v xml:space="preserve">Access to Public Transportation:
2 Points:  60 weekday and 40 weekend trips 
3 Points:  76 weekday and 50 weekend trips
4 Points: 100 weekday and 65 weekend trips </v>
      </c>
      <c r="I85" s="1168">
        <f>'4 Site'!E18</f>
        <v>0</v>
      </c>
      <c r="J85" s="99" t="str">
        <f>'4 Site'!H18</f>
        <v>Regional/Local drawing or transit map highlighting the building location and the fixed rail stations and bus lines and indicate the distances between them. Include a scale bar for distance measurement.</v>
      </c>
    </row>
    <row r="86" spans="1:16384" ht="60" x14ac:dyDescent="0.2">
      <c r="A86" s="923" t="str">
        <f>'4 Site'!A19</f>
        <v>S2.07</v>
      </c>
      <c r="B86" s="1192" t="s">
        <v>608</v>
      </c>
      <c r="C86" s="894">
        <f>'4 Site'!B19</f>
        <v>1</v>
      </c>
      <c r="D86" s="32">
        <f>'4 Site'!C19</f>
        <v>0</v>
      </c>
      <c r="E86" s="842" t="e">
        <f>'4 Site'!#REF!</f>
        <v>#REF!</v>
      </c>
      <c r="F86" s="842" t="e">
        <f>'4 Site'!#REF!</f>
        <v>#REF!</v>
      </c>
      <c r="G86" s="842" t="e">
        <f>'4 Site'!#REF!</f>
        <v>#REF!</v>
      </c>
      <c r="H86" s="842" t="str">
        <f>'4 Site'!D19</f>
        <v>Adjacent to dense residential development</v>
      </c>
      <c r="I86" s="1168">
        <f>'4 Site'!E19</f>
        <v>0</v>
      </c>
      <c r="J86" s="99" t="str">
        <f>'4 Site'!H19</f>
        <v xml:space="preserve">Area map that identifies adjacent properties, their use, and the building site. </v>
      </c>
    </row>
    <row r="87" spans="1:16384" ht="90" x14ac:dyDescent="0.2">
      <c r="A87" s="923" t="str">
        <f>'4 Site'!A20</f>
        <v>S2.08</v>
      </c>
      <c r="B87" s="1192" t="s">
        <v>600</v>
      </c>
      <c r="C87" s="894" t="str">
        <f>'4 Site'!B20</f>
        <v>1-10</v>
      </c>
      <c r="D87" s="32">
        <f>'4 Site'!C20</f>
        <v>0</v>
      </c>
      <c r="E87" s="842" t="e">
        <f>'4 Site'!#REF!</f>
        <v>#REF!</v>
      </c>
      <c r="F87" s="842" t="e">
        <f>'4 Site'!#REF!</f>
        <v>#REF!</v>
      </c>
      <c r="G87" s="842" t="e">
        <f>'4 Site'!#REF!</f>
        <v>#REF!</v>
      </c>
      <c r="H87" s="842" t="str">
        <f>'4 Site'!D20</f>
        <v>Access to Basic Services-1 point awarded for each 3 unique services</v>
      </c>
      <c r="I87" s="1168">
        <f>'4 Site'!E20</f>
        <v>0</v>
      </c>
      <c r="J87" s="99" t="str">
        <f>'4 Site'!K20</f>
        <v xml:space="preserve">Aerial context map with building location, and location and type of basic services within ½ mile.  </v>
      </c>
    </row>
    <row r="88" spans="1:16384" s="1190" customFormat="1" ht="30" x14ac:dyDescent="0.2">
      <c r="A88" s="1209" t="str">
        <f>'4 Site'!A37</f>
        <v>S3</v>
      </c>
      <c r="B88" s="1202" t="s">
        <v>179</v>
      </c>
      <c r="C88" s="1198">
        <f>'4 Site'!B37</f>
        <v>9</v>
      </c>
      <c r="D88" s="1197">
        <f>'4 Site'!C37</f>
        <v>0</v>
      </c>
      <c r="E88" s="1198" t="e">
        <f>'4 Site'!#REF!</f>
        <v>#REF!</v>
      </c>
      <c r="F88" s="1198" t="e">
        <f>'4 Site'!#REF!</f>
        <v>#REF!</v>
      </c>
      <c r="G88" s="1198" t="e">
        <f>'4 Site'!#REF!</f>
        <v>#REF!</v>
      </c>
      <c r="H88" s="1198" t="str">
        <f>'4 Site'!D37</f>
        <v>Site Enhancement</v>
      </c>
      <c r="I88" s="1200">
        <f>'4 Site'!E37</f>
        <v>0</v>
      </c>
      <c r="J88" s="1207"/>
      <c r="K88" s="1191"/>
      <c r="L88" s="1189"/>
      <c r="M88" s="900"/>
      <c r="N88" s="318"/>
      <c r="O88" s="900"/>
      <c r="P88" s="900"/>
      <c r="Q88" s="900"/>
      <c r="R88" s="900"/>
      <c r="S88" s="1171"/>
      <c r="T88" s="910"/>
      <c r="U88" s="1191"/>
      <c r="V88" s="1189"/>
      <c r="W88" s="900"/>
      <c r="X88" s="318"/>
      <c r="Y88" s="900"/>
      <c r="Z88" s="900"/>
      <c r="AA88" s="900"/>
      <c r="AB88" s="900"/>
      <c r="AC88" s="1171"/>
      <c r="AD88" s="910"/>
      <c r="AE88" s="1191"/>
      <c r="AF88" s="1189"/>
      <c r="AG88" s="900"/>
      <c r="AH88" s="318"/>
      <c r="AI88" s="900"/>
      <c r="AJ88" s="900"/>
      <c r="AK88" s="900"/>
      <c r="AL88" s="900"/>
      <c r="AM88" s="1171"/>
      <c r="AN88" s="910"/>
      <c r="AO88" s="1191"/>
      <c r="AP88" s="1189"/>
      <c r="AQ88" s="900"/>
      <c r="AR88" s="318"/>
      <c r="AS88" s="900"/>
      <c r="AT88" s="900"/>
      <c r="AU88" s="900"/>
      <c r="AV88" s="900"/>
      <c r="AW88" s="1171"/>
      <c r="AX88" s="910"/>
      <c r="AY88" s="1191"/>
      <c r="AZ88" s="1189"/>
      <c r="BA88" s="900"/>
      <c r="BB88" s="318"/>
      <c r="BC88" s="900"/>
      <c r="BD88" s="900"/>
      <c r="BE88" s="900"/>
      <c r="BF88" s="900"/>
      <c r="BG88" s="1171"/>
      <c r="BH88" s="910"/>
      <c r="BI88" s="1191"/>
      <c r="BJ88" s="1189"/>
      <c r="BK88" s="900"/>
      <c r="BL88" s="318"/>
      <c r="BM88" s="900"/>
      <c r="BN88" s="900"/>
      <c r="BO88" s="900"/>
      <c r="BP88" s="900"/>
      <c r="BQ88" s="1171"/>
      <c r="BR88" s="910"/>
      <c r="BS88" s="1191"/>
      <c r="BT88" s="1189"/>
      <c r="BU88" s="900"/>
      <c r="BV88" s="318"/>
      <c r="BW88" s="900"/>
      <c r="BX88" s="900"/>
      <c r="BY88" s="900"/>
      <c r="BZ88" s="900"/>
      <c r="CA88" s="1171"/>
      <c r="CB88" s="910"/>
      <c r="CC88" s="1191"/>
      <c r="CD88" s="1189"/>
      <c r="CE88" s="900"/>
      <c r="CF88" s="318"/>
      <c r="CG88" s="900"/>
      <c r="CH88" s="900"/>
      <c r="CI88" s="900"/>
      <c r="CJ88" s="900"/>
      <c r="CK88" s="1171"/>
      <c r="CL88" s="910"/>
      <c r="CM88" s="1191"/>
      <c r="CN88" s="1189"/>
      <c r="CO88" s="900"/>
      <c r="CP88" s="318"/>
      <c r="CQ88" s="900"/>
      <c r="CR88" s="900"/>
      <c r="CS88" s="900"/>
      <c r="CT88" s="900"/>
      <c r="CU88" s="1171"/>
      <c r="CV88" s="910"/>
      <c r="CW88" s="1191"/>
      <c r="CX88" s="1189"/>
      <c r="CY88" s="900"/>
      <c r="CZ88" s="318"/>
      <c r="DA88" s="900"/>
      <c r="DB88" s="900"/>
      <c r="DC88" s="900"/>
      <c r="DD88" s="900"/>
      <c r="DE88" s="1171"/>
      <c r="DF88" s="910"/>
      <c r="DG88" s="1191"/>
      <c r="DH88" s="1189"/>
      <c r="DI88" s="900"/>
      <c r="DJ88" s="318"/>
      <c r="DK88" s="900"/>
      <c r="DL88" s="900"/>
      <c r="DM88" s="900"/>
      <c r="DN88" s="900"/>
      <c r="DO88" s="1171"/>
      <c r="DP88" s="910"/>
      <c r="DQ88" s="1191"/>
      <c r="DR88" s="1189"/>
      <c r="DS88" s="900"/>
      <c r="DT88" s="318"/>
      <c r="DU88" s="900"/>
      <c r="DV88" s="900"/>
      <c r="DW88" s="900"/>
      <c r="DX88" s="900"/>
      <c r="DY88" s="1171"/>
      <c r="DZ88" s="910"/>
      <c r="EA88" s="1191"/>
      <c r="EB88" s="1189"/>
      <c r="EC88" s="900"/>
      <c r="ED88" s="318"/>
      <c r="EE88" s="900"/>
      <c r="EF88" s="900"/>
      <c r="EG88" s="900"/>
      <c r="EH88" s="900"/>
      <c r="EI88" s="1171"/>
      <c r="EJ88" s="910"/>
      <c r="EK88" s="1191"/>
      <c r="EL88" s="1189"/>
      <c r="EM88" s="900"/>
      <c r="EN88" s="318"/>
      <c r="EO88" s="900"/>
      <c r="EP88" s="900"/>
      <c r="EQ88" s="900"/>
      <c r="ER88" s="900"/>
      <c r="ES88" s="1171"/>
      <c r="ET88" s="910"/>
      <c r="EU88" s="1191"/>
      <c r="EV88" s="1189"/>
      <c r="EW88" s="900"/>
      <c r="EX88" s="318"/>
      <c r="EY88" s="900"/>
      <c r="EZ88" s="900"/>
      <c r="FA88" s="900"/>
      <c r="FB88" s="900"/>
      <c r="FC88" s="1171"/>
      <c r="FD88" s="910"/>
      <c r="FE88" s="1191"/>
      <c r="FF88" s="1189"/>
      <c r="FG88" s="900"/>
      <c r="FH88" s="318"/>
      <c r="FI88" s="900"/>
      <c r="FJ88" s="900"/>
      <c r="FK88" s="900"/>
      <c r="FL88" s="900"/>
      <c r="FM88" s="1171"/>
      <c r="FN88" s="910"/>
      <c r="FO88" s="1191"/>
      <c r="FP88" s="1189"/>
      <c r="FQ88" s="900"/>
      <c r="FR88" s="318"/>
      <c r="FS88" s="900"/>
      <c r="FT88" s="900"/>
      <c r="FU88" s="900"/>
      <c r="FV88" s="900"/>
      <c r="FW88" s="1171"/>
      <c r="FX88" s="910"/>
      <c r="FY88" s="1191"/>
      <c r="FZ88" s="1189"/>
      <c r="GA88" s="900"/>
      <c r="GB88" s="318"/>
      <c r="GC88" s="900"/>
      <c r="GD88" s="900"/>
      <c r="GE88" s="900"/>
      <c r="GF88" s="900"/>
      <c r="GG88" s="1171"/>
      <c r="GH88" s="910"/>
      <c r="GI88" s="1191"/>
      <c r="GJ88" s="1189"/>
      <c r="GK88" s="900"/>
      <c r="GL88" s="318"/>
      <c r="GM88" s="900"/>
      <c r="GN88" s="900"/>
      <c r="GO88" s="900"/>
      <c r="GP88" s="900"/>
      <c r="GQ88" s="1171"/>
      <c r="GR88" s="910"/>
      <c r="GS88" s="1191"/>
      <c r="GT88" s="1189"/>
      <c r="GU88" s="900"/>
      <c r="GV88" s="318"/>
      <c r="GW88" s="900"/>
      <c r="GX88" s="900"/>
      <c r="GY88" s="900"/>
      <c r="GZ88" s="900"/>
      <c r="HA88" s="1171"/>
      <c r="HB88" s="910"/>
      <c r="HC88" s="1191"/>
      <c r="HD88" s="1189"/>
      <c r="HE88" s="900"/>
      <c r="HF88" s="318"/>
      <c r="HG88" s="900"/>
      <c r="HH88" s="900"/>
      <c r="HI88" s="900"/>
      <c r="HJ88" s="900"/>
      <c r="HK88" s="1171"/>
      <c r="HL88" s="910"/>
      <c r="HM88" s="1191"/>
      <c r="HN88" s="1189"/>
      <c r="HO88" s="900"/>
      <c r="HP88" s="318"/>
      <c r="HQ88" s="900"/>
      <c r="HR88" s="900"/>
      <c r="HS88" s="900"/>
      <c r="HT88" s="900"/>
      <c r="HU88" s="1171"/>
      <c r="HV88" s="910"/>
      <c r="HW88" s="1191"/>
      <c r="HX88" s="1189"/>
      <c r="HY88" s="900"/>
      <c r="HZ88" s="318"/>
      <c r="IA88" s="900"/>
      <c r="IB88" s="900"/>
      <c r="IC88" s="900"/>
      <c r="ID88" s="900"/>
      <c r="IE88" s="1171"/>
      <c r="IF88" s="910"/>
      <c r="IG88" s="1191"/>
      <c r="IH88" s="1189"/>
      <c r="II88" s="900"/>
      <c r="IJ88" s="318"/>
      <c r="IK88" s="900"/>
      <c r="IL88" s="900"/>
      <c r="IM88" s="900"/>
      <c r="IN88" s="900"/>
      <c r="IO88" s="1171"/>
      <c r="IP88" s="910"/>
      <c r="IQ88" s="1191"/>
      <c r="IR88" s="1189"/>
      <c r="IS88" s="900"/>
      <c r="IT88" s="318"/>
      <c r="IU88" s="900"/>
      <c r="IV88" s="900"/>
      <c r="IW88" s="900"/>
      <c r="IX88" s="900"/>
      <c r="IY88" s="1171"/>
      <c r="IZ88" s="910"/>
      <c r="JA88" s="1191"/>
      <c r="JB88" s="1189"/>
      <c r="JC88" s="900"/>
      <c r="JD88" s="318"/>
      <c r="JE88" s="900"/>
      <c r="JF88" s="900"/>
      <c r="JG88" s="900"/>
      <c r="JH88" s="900"/>
      <c r="JI88" s="1171"/>
      <c r="JJ88" s="910"/>
      <c r="JK88" s="1191"/>
      <c r="JL88" s="1189"/>
      <c r="JM88" s="900"/>
      <c r="JN88" s="318"/>
      <c r="JO88" s="900"/>
      <c r="JP88" s="900"/>
      <c r="JQ88" s="900"/>
      <c r="JR88" s="900"/>
      <c r="JS88" s="1171"/>
      <c r="JT88" s="910"/>
      <c r="JU88" s="1191"/>
      <c r="JV88" s="1189"/>
      <c r="JW88" s="900"/>
      <c r="JX88" s="318"/>
      <c r="JY88" s="900"/>
      <c r="JZ88" s="900"/>
      <c r="KA88" s="900"/>
      <c r="KB88" s="900"/>
      <c r="KC88" s="1171"/>
      <c r="KD88" s="910"/>
      <c r="KE88" s="1191"/>
      <c r="KF88" s="1189"/>
      <c r="KG88" s="900"/>
      <c r="KH88" s="318"/>
      <c r="KI88" s="900"/>
      <c r="KJ88" s="900"/>
      <c r="KK88" s="900"/>
      <c r="KL88" s="900"/>
      <c r="KM88" s="1171"/>
      <c r="KN88" s="910"/>
      <c r="KO88" s="1191"/>
      <c r="KP88" s="1189"/>
      <c r="KQ88" s="900"/>
      <c r="KR88" s="318"/>
      <c r="KS88" s="900"/>
      <c r="KT88" s="900"/>
      <c r="KU88" s="900"/>
      <c r="KV88" s="900"/>
      <c r="KW88" s="1171"/>
      <c r="KX88" s="910"/>
      <c r="KY88" s="1191"/>
      <c r="KZ88" s="1189"/>
      <c r="LA88" s="900"/>
      <c r="LB88" s="318"/>
      <c r="LC88" s="900"/>
      <c r="LD88" s="900"/>
      <c r="LE88" s="900"/>
      <c r="LF88" s="900"/>
      <c r="LG88" s="1171"/>
      <c r="LH88" s="910"/>
      <c r="LI88" s="1191"/>
      <c r="LJ88" s="1189"/>
      <c r="LK88" s="900"/>
      <c r="LL88" s="318"/>
      <c r="LM88" s="900"/>
      <c r="LN88" s="900"/>
      <c r="LO88" s="900"/>
      <c r="LP88" s="900"/>
      <c r="LQ88" s="1171"/>
      <c r="LR88" s="910"/>
      <c r="LS88" s="1191"/>
      <c r="LT88" s="1189"/>
      <c r="LU88" s="900"/>
      <c r="LV88" s="318"/>
      <c r="LW88" s="900"/>
      <c r="LX88" s="900"/>
      <c r="LY88" s="900"/>
      <c r="LZ88" s="900"/>
      <c r="MA88" s="1171"/>
      <c r="MB88" s="910"/>
      <c r="MC88" s="1191"/>
      <c r="MD88" s="1189"/>
      <c r="ME88" s="900"/>
      <c r="MF88" s="318"/>
      <c r="MG88" s="900"/>
      <c r="MH88" s="900"/>
      <c r="MI88" s="900"/>
      <c r="MJ88" s="900"/>
      <c r="MK88" s="1171"/>
      <c r="ML88" s="910"/>
      <c r="MM88" s="1191"/>
      <c r="MN88" s="1189"/>
      <c r="MO88" s="900"/>
      <c r="MP88" s="318"/>
      <c r="MQ88" s="900"/>
      <c r="MR88" s="900"/>
      <c r="MS88" s="900"/>
      <c r="MT88" s="900"/>
      <c r="MU88" s="1171"/>
      <c r="MV88" s="910"/>
      <c r="MW88" s="1191"/>
      <c r="MX88" s="1189"/>
      <c r="MY88" s="900"/>
      <c r="MZ88" s="318"/>
      <c r="NA88" s="900"/>
      <c r="NB88" s="900"/>
      <c r="NC88" s="900"/>
      <c r="ND88" s="900"/>
      <c r="NE88" s="1171"/>
      <c r="NF88" s="910"/>
      <c r="NG88" s="1191"/>
      <c r="NH88" s="1189"/>
      <c r="NI88" s="900"/>
      <c r="NJ88" s="318"/>
      <c r="NK88" s="900"/>
      <c r="NL88" s="900"/>
      <c r="NM88" s="900"/>
      <c r="NN88" s="900"/>
      <c r="NO88" s="1171"/>
      <c r="NP88" s="910"/>
      <c r="NQ88" s="1191"/>
      <c r="NR88" s="1189"/>
      <c r="NS88" s="900"/>
      <c r="NT88" s="318"/>
      <c r="NU88" s="900"/>
      <c r="NV88" s="900"/>
      <c r="NW88" s="900"/>
      <c r="NX88" s="900"/>
      <c r="NY88" s="1171"/>
      <c r="NZ88" s="910"/>
      <c r="OA88" s="1191"/>
      <c r="OB88" s="1189"/>
      <c r="OC88" s="900"/>
      <c r="OD88" s="318"/>
      <c r="OE88" s="900"/>
      <c r="OF88" s="900"/>
      <c r="OG88" s="900"/>
      <c r="OH88" s="900"/>
      <c r="OI88" s="1171"/>
      <c r="OJ88" s="910"/>
      <c r="OK88" s="1191"/>
      <c r="OL88" s="1189"/>
      <c r="OM88" s="900"/>
      <c r="ON88" s="318"/>
      <c r="OO88" s="900"/>
      <c r="OP88" s="900"/>
      <c r="OQ88" s="900"/>
      <c r="OR88" s="900"/>
      <c r="OS88" s="1171"/>
      <c r="OT88" s="910"/>
      <c r="OU88" s="1191"/>
      <c r="OV88" s="1189"/>
      <c r="OW88" s="900"/>
      <c r="OX88" s="318"/>
      <c r="OY88" s="900"/>
      <c r="OZ88" s="900"/>
      <c r="PA88" s="900"/>
      <c r="PB88" s="900"/>
      <c r="PC88" s="1171"/>
      <c r="PD88" s="910"/>
      <c r="PE88" s="1191"/>
      <c r="PF88" s="1189"/>
      <c r="PG88" s="900"/>
      <c r="PH88" s="318"/>
      <c r="PI88" s="900"/>
      <c r="PJ88" s="900"/>
      <c r="PK88" s="900"/>
      <c r="PL88" s="900"/>
      <c r="PM88" s="1171"/>
      <c r="PN88" s="910"/>
      <c r="PO88" s="1191"/>
      <c r="PP88" s="1189"/>
      <c r="PQ88" s="900"/>
      <c r="PR88" s="318"/>
      <c r="PS88" s="900"/>
      <c r="PT88" s="900"/>
      <c r="PU88" s="900"/>
      <c r="PV88" s="900"/>
      <c r="PW88" s="1171"/>
      <c r="PX88" s="910"/>
      <c r="PY88" s="1191"/>
      <c r="PZ88" s="1189"/>
      <c r="QA88" s="900"/>
      <c r="QB88" s="318"/>
      <c r="QC88" s="900"/>
      <c r="QD88" s="900"/>
      <c r="QE88" s="900"/>
      <c r="QF88" s="900"/>
      <c r="QG88" s="1171"/>
      <c r="QH88" s="910"/>
      <c r="QI88" s="1191"/>
      <c r="QJ88" s="1189"/>
      <c r="QK88" s="900"/>
      <c r="QL88" s="318"/>
      <c r="QM88" s="900"/>
      <c r="QN88" s="900"/>
      <c r="QO88" s="900"/>
      <c r="QP88" s="900"/>
      <c r="QQ88" s="1171"/>
      <c r="QR88" s="910"/>
      <c r="QS88" s="1191"/>
      <c r="QT88" s="1189"/>
      <c r="QU88" s="900"/>
      <c r="QV88" s="318"/>
      <c r="QW88" s="900"/>
      <c r="QX88" s="900"/>
      <c r="QY88" s="900"/>
      <c r="QZ88" s="900"/>
      <c r="RA88" s="1171"/>
      <c r="RB88" s="910"/>
      <c r="RC88" s="1191"/>
      <c r="RD88" s="1189"/>
      <c r="RE88" s="900"/>
      <c r="RF88" s="318"/>
      <c r="RG88" s="900"/>
      <c r="RH88" s="900"/>
      <c r="RI88" s="900"/>
      <c r="RJ88" s="900"/>
      <c r="RK88" s="1171"/>
      <c r="RL88" s="910"/>
      <c r="RM88" s="1191"/>
      <c r="RN88" s="1189"/>
      <c r="RO88" s="900"/>
      <c r="RP88" s="318"/>
      <c r="RQ88" s="900"/>
      <c r="RR88" s="900"/>
      <c r="RS88" s="900"/>
      <c r="RT88" s="900"/>
      <c r="RU88" s="1171"/>
      <c r="RV88" s="910"/>
      <c r="RW88" s="1191"/>
      <c r="RX88" s="1189"/>
      <c r="RY88" s="900"/>
      <c r="RZ88" s="318"/>
      <c r="SA88" s="900"/>
      <c r="SB88" s="900"/>
      <c r="SC88" s="900"/>
      <c r="SD88" s="900"/>
      <c r="SE88" s="1171"/>
      <c r="SF88" s="910"/>
      <c r="SG88" s="1191"/>
      <c r="SH88" s="1189"/>
      <c r="SI88" s="900"/>
      <c r="SJ88" s="318"/>
      <c r="SK88" s="900"/>
      <c r="SL88" s="900"/>
      <c r="SM88" s="900"/>
      <c r="SN88" s="900"/>
      <c r="SO88" s="1171"/>
      <c r="SP88" s="910"/>
      <c r="SQ88" s="1191"/>
      <c r="SR88" s="1189"/>
      <c r="SS88" s="900"/>
      <c r="ST88" s="318"/>
      <c r="SU88" s="900"/>
      <c r="SV88" s="900"/>
      <c r="SW88" s="900"/>
      <c r="SX88" s="900"/>
      <c r="SY88" s="1171"/>
      <c r="SZ88" s="910"/>
      <c r="TA88" s="1191"/>
      <c r="TB88" s="1189"/>
      <c r="TC88" s="900"/>
      <c r="TD88" s="318"/>
      <c r="TE88" s="900"/>
      <c r="TF88" s="900"/>
      <c r="TG88" s="900"/>
      <c r="TH88" s="900"/>
      <c r="TI88" s="1171"/>
      <c r="TJ88" s="910"/>
      <c r="TK88" s="1191"/>
      <c r="TL88" s="1189"/>
      <c r="TM88" s="900"/>
      <c r="TN88" s="318"/>
      <c r="TO88" s="900"/>
      <c r="TP88" s="900"/>
      <c r="TQ88" s="900"/>
      <c r="TR88" s="900"/>
      <c r="TS88" s="1171"/>
      <c r="TT88" s="910"/>
      <c r="TU88" s="1191"/>
      <c r="TV88" s="1189"/>
      <c r="TW88" s="900"/>
      <c r="TX88" s="318"/>
      <c r="TY88" s="900"/>
      <c r="TZ88" s="900"/>
      <c r="UA88" s="900"/>
      <c r="UB88" s="900"/>
      <c r="UC88" s="1171"/>
      <c r="UD88" s="910"/>
      <c r="UE88" s="1191"/>
      <c r="UF88" s="1189"/>
      <c r="UG88" s="900"/>
      <c r="UH88" s="318"/>
      <c r="UI88" s="900"/>
      <c r="UJ88" s="900"/>
      <c r="UK88" s="900"/>
      <c r="UL88" s="900"/>
      <c r="UM88" s="1171"/>
      <c r="UN88" s="910"/>
      <c r="UO88" s="1191"/>
      <c r="UP88" s="1189"/>
      <c r="UQ88" s="900"/>
      <c r="UR88" s="318"/>
      <c r="US88" s="900"/>
      <c r="UT88" s="900"/>
      <c r="UU88" s="900"/>
      <c r="UV88" s="900"/>
      <c r="UW88" s="1171"/>
      <c r="UX88" s="910"/>
      <c r="UY88" s="1191"/>
      <c r="UZ88" s="1189"/>
      <c r="VA88" s="900"/>
      <c r="VB88" s="318"/>
      <c r="VC88" s="900"/>
      <c r="VD88" s="900"/>
      <c r="VE88" s="900"/>
      <c r="VF88" s="900"/>
      <c r="VG88" s="1171"/>
      <c r="VH88" s="910"/>
      <c r="VI88" s="1191"/>
      <c r="VJ88" s="1189"/>
      <c r="VK88" s="900"/>
      <c r="VL88" s="318"/>
      <c r="VM88" s="900"/>
      <c r="VN88" s="900"/>
      <c r="VO88" s="900"/>
      <c r="VP88" s="900"/>
      <c r="VQ88" s="1171"/>
      <c r="VR88" s="910"/>
      <c r="VS88" s="1191"/>
      <c r="VT88" s="1189"/>
      <c r="VU88" s="900"/>
      <c r="VV88" s="318"/>
      <c r="VW88" s="900"/>
      <c r="VX88" s="900"/>
      <c r="VY88" s="900"/>
      <c r="VZ88" s="900"/>
      <c r="WA88" s="1171"/>
      <c r="WB88" s="910"/>
      <c r="WC88" s="1191"/>
      <c r="WD88" s="1189"/>
      <c r="WE88" s="900"/>
      <c r="WF88" s="318"/>
      <c r="WG88" s="900"/>
      <c r="WH88" s="900"/>
      <c r="WI88" s="900"/>
      <c r="WJ88" s="900"/>
      <c r="WK88" s="1171"/>
      <c r="WL88" s="910"/>
      <c r="WM88" s="1191"/>
      <c r="WN88" s="1189"/>
      <c r="WO88" s="900"/>
      <c r="WP88" s="318"/>
      <c r="WQ88" s="900"/>
      <c r="WR88" s="900"/>
      <c r="WS88" s="900"/>
      <c r="WT88" s="900"/>
      <c r="WU88" s="1171"/>
      <c r="WV88" s="910"/>
      <c r="WW88" s="1191"/>
      <c r="WX88" s="1189"/>
      <c r="WY88" s="900"/>
      <c r="WZ88" s="318"/>
      <c r="XA88" s="900"/>
      <c r="XB88" s="900"/>
      <c r="XC88" s="900"/>
      <c r="XD88" s="900"/>
      <c r="XE88" s="1171"/>
      <c r="XF88" s="910"/>
      <c r="XG88" s="1191"/>
      <c r="XH88" s="1189"/>
      <c r="XI88" s="900"/>
      <c r="XJ88" s="318"/>
      <c r="XK88" s="900"/>
      <c r="XL88" s="900"/>
      <c r="XM88" s="900"/>
      <c r="XN88" s="900"/>
      <c r="XO88" s="1171"/>
      <c r="XP88" s="910"/>
      <c r="XQ88" s="1191"/>
      <c r="XR88" s="1189"/>
      <c r="XS88" s="900"/>
      <c r="XT88" s="318"/>
      <c r="XU88" s="900"/>
      <c r="XV88" s="900"/>
      <c r="XW88" s="900"/>
      <c r="XX88" s="900"/>
      <c r="XY88" s="1171"/>
      <c r="XZ88" s="910"/>
      <c r="YA88" s="1191"/>
      <c r="YB88" s="1189"/>
      <c r="YC88" s="900"/>
      <c r="YD88" s="318"/>
      <c r="YE88" s="900"/>
      <c r="YF88" s="900"/>
      <c r="YG88" s="900"/>
      <c r="YH88" s="900"/>
      <c r="YI88" s="1171"/>
      <c r="YJ88" s="910"/>
      <c r="YK88" s="1191"/>
      <c r="YL88" s="1189"/>
      <c r="YM88" s="900"/>
      <c r="YN88" s="318"/>
      <c r="YO88" s="900"/>
      <c r="YP88" s="900"/>
      <c r="YQ88" s="900"/>
      <c r="YR88" s="900"/>
      <c r="YS88" s="1171"/>
      <c r="YT88" s="910"/>
      <c r="YU88" s="1191"/>
      <c r="YV88" s="1189"/>
      <c r="YW88" s="900"/>
      <c r="YX88" s="318"/>
      <c r="YY88" s="900"/>
      <c r="YZ88" s="900"/>
      <c r="ZA88" s="900"/>
      <c r="ZB88" s="900"/>
      <c r="ZC88" s="1171"/>
      <c r="ZD88" s="910"/>
      <c r="ZE88" s="1191"/>
      <c r="ZF88" s="1189"/>
      <c r="ZG88" s="900"/>
      <c r="ZH88" s="318"/>
      <c r="ZI88" s="900"/>
      <c r="ZJ88" s="900"/>
      <c r="ZK88" s="900"/>
      <c r="ZL88" s="900"/>
      <c r="ZM88" s="1171"/>
      <c r="ZN88" s="910"/>
      <c r="ZO88" s="1191"/>
      <c r="ZP88" s="1189"/>
      <c r="ZQ88" s="900"/>
      <c r="ZR88" s="318"/>
      <c r="ZS88" s="900"/>
      <c r="ZT88" s="900"/>
      <c r="ZU88" s="900"/>
      <c r="ZV88" s="900"/>
      <c r="ZW88" s="1171"/>
      <c r="ZX88" s="910"/>
      <c r="ZY88" s="1191"/>
      <c r="ZZ88" s="1189"/>
      <c r="AAA88" s="900"/>
      <c r="AAB88" s="318"/>
      <c r="AAC88" s="900"/>
      <c r="AAD88" s="900"/>
      <c r="AAE88" s="900"/>
      <c r="AAF88" s="900"/>
      <c r="AAG88" s="1171"/>
      <c r="AAH88" s="910"/>
      <c r="AAI88" s="1191"/>
      <c r="AAJ88" s="1189"/>
      <c r="AAK88" s="900"/>
      <c r="AAL88" s="318"/>
      <c r="AAM88" s="900"/>
      <c r="AAN88" s="900"/>
      <c r="AAO88" s="900"/>
      <c r="AAP88" s="900"/>
      <c r="AAQ88" s="1171"/>
      <c r="AAR88" s="910"/>
      <c r="AAS88" s="1191"/>
      <c r="AAT88" s="1189"/>
      <c r="AAU88" s="900"/>
      <c r="AAV88" s="318"/>
      <c r="AAW88" s="900"/>
      <c r="AAX88" s="900"/>
      <c r="AAY88" s="900"/>
      <c r="AAZ88" s="900"/>
      <c r="ABA88" s="1171"/>
      <c r="ABB88" s="910"/>
      <c r="ABC88" s="1191"/>
      <c r="ABD88" s="1189"/>
      <c r="ABE88" s="900"/>
      <c r="ABF88" s="318"/>
      <c r="ABG88" s="900"/>
      <c r="ABH88" s="900"/>
      <c r="ABI88" s="900"/>
      <c r="ABJ88" s="900"/>
      <c r="ABK88" s="1171"/>
      <c r="ABL88" s="910"/>
      <c r="ABM88" s="1191"/>
      <c r="ABN88" s="1189"/>
      <c r="ABO88" s="900"/>
      <c r="ABP88" s="318"/>
      <c r="ABQ88" s="900"/>
      <c r="ABR88" s="900"/>
      <c r="ABS88" s="900"/>
      <c r="ABT88" s="900"/>
      <c r="ABU88" s="1171"/>
      <c r="ABV88" s="910"/>
      <c r="ABW88" s="1191"/>
      <c r="ABX88" s="1189"/>
      <c r="ABY88" s="900"/>
      <c r="ABZ88" s="318"/>
      <c r="ACA88" s="900"/>
      <c r="ACB88" s="900"/>
      <c r="ACC88" s="900"/>
      <c r="ACD88" s="900"/>
      <c r="ACE88" s="1171"/>
      <c r="ACF88" s="910"/>
      <c r="ACG88" s="1191"/>
      <c r="ACH88" s="1189"/>
      <c r="ACI88" s="900"/>
      <c r="ACJ88" s="318"/>
      <c r="ACK88" s="900"/>
      <c r="ACL88" s="900"/>
      <c r="ACM88" s="900"/>
      <c r="ACN88" s="900"/>
      <c r="ACO88" s="1171"/>
      <c r="ACP88" s="910"/>
      <c r="ACQ88" s="1191"/>
      <c r="ACR88" s="1189"/>
      <c r="ACS88" s="900"/>
      <c r="ACT88" s="318"/>
      <c r="ACU88" s="900"/>
      <c r="ACV88" s="900"/>
      <c r="ACW88" s="900"/>
      <c r="ACX88" s="900"/>
      <c r="ACY88" s="1171"/>
      <c r="ACZ88" s="910"/>
      <c r="ADA88" s="1191"/>
      <c r="ADB88" s="1189"/>
      <c r="ADC88" s="900"/>
      <c r="ADD88" s="318"/>
      <c r="ADE88" s="900"/>
      <c r="ADF88" s="900"/>
      <c r="ADG88" s="900"/>
      <c r="ADH88" s="900"/>
      <c r="ADI88" s="1171"/>
      <c r="ADJ88" s="910"/>
      <c r="ADK88" s="1191"/>
      <c r="ADL88" s="1189"/>
      <c r="ADM88" s="900"/>
      <c r="ADN88" s="318"/>
      <c r="ADO88" s="900"/>
      <c r="ADP88" s="900"/>
      <c r="ADQ88" s="900"/>
      <c r="ADR88" s="900"/>
      <c r="ADS88" s="1171"/>
      <c r="ADT88" s="910"/>
      <c r="ADU88" s="1191"/>
      <c r="ADV88" s="1189"/>
      <c r="ADW88" s="900"/>
      <c r="ADX88" s="318"/>
      <c r="ADY88" s="900"/>
      <c r="ADZ88" s="900"/>
      <c r="AEA88" s="900"/>
      <c r="AEB88" s="900"/>
      <c r="AEC88" s="1171"/>
      <c r="AED88" s="910"/>
      <c r="AEE88" s="1191"/>
      <c r="AEF88" s="1189"/>
      <c r="AEG88" s="900"/>
      <c r="AEH88" s="318"/>
      <c r="AEI88" s="900"/>
      <c r="AEJ88" s="900"/>
      <c r="AEK88" s="900"/>
      <c r="AEL88" s="900"/>
      <c r="AEM88" s="1171"/>
      <c r="AEN88" s="910"/>
      <c r="AEO88" s="1191"/>
      <c r="AEP88" s="1189"/>
      <c r="AEQ88" s="900"/>
      <c r="AER88" s="318"/>
      <c r="AES88" s="900"/>
      <c r="AET88" s="900"/>
      <c r="AEU88" s="900"/>
      <c r="AEV88" s="900"/>
      <c r="AEW88" s="1171"/>
      <c r="AEX88" s="910"/>
      <c r="AEY88" s="1191"/>
      <c r="AEZ88" s="1189"/>
      <c r="AFA88" s="900"/>
      <c r="AFB88" s="318"/>
      <c r="AFC88" s="900"/>
      <c r="AFD88" s="900"/>
      <c r="AFE88" s="900"/>
      <c r="AFF88" s="900"/>
      <c r="AFG88" s="1171"/>
      <c r="AFH88" s="910"/>
      <c r="AFI88" s="1191"/>
      <c r="AFJ88" s="1189"/>
      <c r="AFK88" s="900"/>
      <c r="AFL88" s="318"/>
      <c r="AFM88" s="900"/>
      <c r="AFN88" s="900"/>
      <c r="AFO88" s="900"/>
      <c r="AFP88" s="900"/>
      <c r="AFQ88" s="1171"/>
      <c r="AFR88" s="910"/>
      <c r="AFS88" s="1191"/>
      <c r="AFT88" s="1189"/>
      <c r="AFU88" s="900"/>
      <c r="AFV88" s="318"/>
      <c r="AFW88" s="900"/>
      <c r="AFX88" s="900"/>
      <c r="AFY88" s="900"/>
      <c r="AFZ88" s="900"/>
      <c r="AGA88" s="1171"/>
      <c r="AGB88" s="910"/>
      <c r="AGC88" s="1191"/>
      <c r="AGD88" s="1189"/>
      <c r="AGE88" s="900"/>
      <c r="AGF88" s="318"/>
      <c r="AGG88" s="900"/>
      <c r="AGH88" s="900"/>
      <c r="AGI88" s="900"/>
      <c r="AGJ88" s="900"/>
      <c r="AGK88" s="1171"/>
      <c r="AGL88" s="910"/>
      <c r="AGM88" s="1191"/>
      <c r="AGN88" s="1189"/>
      <c r="AGO88" s="900"/>
      <c r="AGP88" s="318"/>
      <c r="AGQ88" s="900"/>
      <c r="AGR88" s="900"/>
      <c r="AGS88" s="900"/>
      <c r="AGT88" s="900"/>
      <c r="AGU88" s="1171"/>
      <c r="AGV88" s="910"/>
      <c r="AGW88" s="1191"/>
      <c r="AGX88" s="1189"/>
      <c r="AGY88" s="900"/>
      <c r="AGZ88" s="318"/>
      <c r="AHA88" s="900"/>
      <c r="AHB88" s="900"/>
      <c r="AHC88" s="900"/>
      <c r="AHD88" s="900"/>
      <c r="AHE88" s="1171"/>
      <c r="AHF88" s="910"/>
      <c r="AHG88" s="1191"/>
      <c r="AHH88" s="1189"/>
      <c r="AHI88" s="900"/>
      <c r="AHJ88" s="318"/>
      <c r="AHK88" s="900"/>
      <c r="AHL88" s="900"/>
      <c r="AHM88" s="900"/>
      <c r="AHN88" s="900"/>
      <c r="AHO88" s="1171"/>
      <c r="AHP88" s="910"/>
      <c r="AHQ88" s="1191"/>
      <c r="AHR88" s="1189"/>
      <c r="AHS88" s="900"/>
      <c r="AHT88" s="318"/>
      <c r="AHU88" s="900"/>
      <c r="AHV88" s="900"/>
      <c r="AHW88" s="900"/>
      <c r="AHX88" s="900"/>
      <c r="AHY88" s="1171"/>
      <c r="AHZ88" s="910"/>
      <c r="AIA88" s="1191"/>
      <c r="AIB88" s="1189"/>
      <c r="AIC88" s="900"/>
      <c r="AID88" s="318"/>
      <c r="AIE88" s="900"/>
      <c r="AIF88" s="900"/>
      <c r="AIG88" s="900"/>
      <c r="AIH88" s="900"/>
      <c r="AII88" s="1171"/>
      <c r="AIJ88" s="910"/>
      <c r="AIK88" s="1191"/>
      <c r="AIL88" s="1189"/>
      <c r="AIM88" s="900"/>
      <c r="AIN88" s="318"/>
      <c r="AIO88" s="900"/>
      <c r="AIP88" s="900"/>
      <c r="AIQ88" s="900"/>
      <c r="AIR88" s="900"/>
      <c r="AIS88" s="1171"/>
      <c r="AIT88" s="910"/>
      <c r="AIU88" s="1191"/>
      <c r="AIV88" s="1189"/>
      <c r="AIW88" s="900"/>
      <c r="AIX88" s="318"/>
      <c r="AIY88" s="900"/>
      <c r="AIZ88" s="900"/>
      <c r="AJA88" s="900"/>
      <c r="AJB88" s="900"/>
      <c r="AJC88" s="1171"/>
      <c r="AJD88" s="910"/>
      <c r="AJE88" s="1191"/>
      <c r="AJF88" s="1189"/>
      <c r="AJG88" s="900"/>
      <c r="AJH88" s="318"/>
      <c r="AJI88" s="900"/>
      <c r="AJJ88" s="900"/>
      <c r="AJK88" s="900"/>
      <c r="AJL88" s="900"/>
      <c r="AJM88" s="1171"/>
      <c r="AJN88" s="910"/>
      <c r="AJO88" s="1191"/>
      <c r="AJP88" s="1189"/>
      <c r="AJQ88" s="900"/>
      <c r="AJR88" s="318"/>
      <c r="AJS88" s="900"/>
      <c r="AJT88" s="900"/>
      <c r="AJU88" s="900"/>
      <c r="AJV88" s="900"/>
      <c r="AJW88" s="1171"/>
      <c r="AJX88" s="910"/>
      <c r="AJY88" s="1191"/>
      <c r="AJZ88" s="1189"/>
      <c r="AKA88" s="900"/>
      <c r="AKB88" s="318"/>
      <c r="AKC88" s="900"/>
      <c r="AKD88" s="900"/>
      <c r="AKE88" s="900"/>
      <c r="AKF88" s="900"/>
      <c r="AKG88" s="1171"/>
      <c r="AKH88" s="910"/>
      <c r="AKI88" s="1191"/>
      <c r="AKJ88" s="1189"/>
      <c r="AKK88" s="900"/>
      <c r="AKL88" s="318"/>
      <c r="AKM88" s="900"/>
      <c r="AKN88" s="900"/>
      <c r="AKO88" s="900"/>
      <c r="AKP88" s="900"/>
      <c r="AKQ88" s="1171"/>
      <c r="AKR88" s="910"/>
      <c r="AKS88" s="1191"/>
      <c r="AKT88" s="1189"/>
      <c r="AKU88" s="900"/>
      <c r="AKV88" s="318"/>
      <c r="AKW88" s="900"/>
      <c r="AKX88" s="900"/>
      <c r="AKY88" s="900"/>
      <c r="AKZ88" s="900"/>
      <c r="ALA88" s="1171"/>
      <c r="ALB88" s="910"/>
      <c r="ALC88" s="1191"/>
      <c r="ALD88" s="1189"/>
      <c r="ALE88" s="900"/>
      <c r="ALF88" s="318"/>
      <c r="ALG88" s="900"/>
      <c r="ALH88" s="900"/>
      <c r="ALI88" s="900"/>
      <c r="ALJ88" s="900"/>
      <c r="ALK88" s="1171"/>
      <c r="ALL88" s="910"/>
      <c r="ALM88" s="1191"/>
      <c r="ALN88" s="1189"/>
      <c r="ALO88" s="900"/>
      <c r="ALP88" s="318"/>
      <c r="ALQ88" s="900"/>
      <c r="ALR88" s="900"/>
      <c r="ALS88" s="900"/>
      <c r="ALT88" s="900"/>
      <c r="ALU88" s="1171"/>
      <c r="ALV88" s="910"/>
      <c r="ALW88" s="1191"/>
      <c r="ALX88" s="1189"/>
      <c r="ALY88" s="900"/>
      <c r="ALZ88" s="318"/>
      <c r="AMA88" s="900"/>
      <c r="AMB88" s="900"/>
      <c r="AMC88" s="900"/>
      <c r="AMD88" s="900"/>
      <c r="AME88" s="1171"/>
      <c r="AMF88" s="910"/>
      <c r="AMG88" s="1191"/>
      <c r="AMH88" s="1189"/>
      <c r="AMI88" s="900"/>
      <c r="AMJ88" s="318"/>
      <c r="AMK88" s="900"/>
      <c r="AML88" s="900"/>
      <c r="AMM88" s="900"/>
      <c r="AMN88" s="900"/>
      <c r="AMO88" s="1171"/>
      <c r="AMP88" s="910"/>
      <c r="AMQ88" s="1191"/>
      <c r="AMR88" s="1189"/>
      <c r="AMS88" s="900"/>
      <c r="AMT88" s="318"/>
      <c r="AMU88" s="900"/>
      <c r="AMV88" s="900"/>
      <c r="AMW88" s="900"/>
      <c r="AMX88" s="900"/>
      <c r="AMY88" s="1171"/>
      <c r="AMZ88" s="910"/>
      <c r="ANA88" s="1191"/>
      <c r="ANB88" s="1189"/>
      <c r="ANC88" s="900"/>
      <c r="AND88" s="318"/>
      <c r="ANE88" s="900"/>
      <c r="ANF88" s="900"/>
      <c r="ANG88" s="900"/>
      <c r="ANH88" s="900"/>
      <c r="ANI88" s="1171"/>
      <c r="ANJ88" s="910"/>
      <c r="ANK88" s="1191"/>
      <c r="ANL88" s="1189"/>
      <c r="ANM88" s="900"/>
      <c r="ANN88" s="318"/>
      <c r="ANO88" s="900"/>
      <c r="ANP88" s="900"/>
      <c r="ANQ88" s="900"/>
      <c r="ANR88" s="900"/>
      <c r="ANS88" s="1171"/>
      <c r="ANT88" s="910"/>
      <c r="ANU88" s="1191"/>
      <c r="ANV88" s="1189"/>
      <c r="ANW88" s="900"/>
      <c r="ANX88" s="318"/>
      <c r="ANY88" s="900"/>
      <c r="ANZ88" s="900"/>
      <c r="AOA88" s="900"/>
      <c r="AOB88" s="900"/>
      <c r="AOC88" s="1171"/>
      <c r="AOD88" s="910"/>
      <c r="AOE88" s="1191"/>
      <c r="AOF88" s="1189"/>
      <c r="AOG88" s="900"/>
      <c r="AOH88" s="318"/>
      <c r="AOI88" s="900"/>
      <c r="AOJ88" s="900"/>
      <c r="AOK88" s="900"/>
      <c r="AOL88" s="900"/>
      <c r="AOM88" s="1171"/>
      <c r="AON88" s="910"/>
      <c r="AOO88" s="1191"/>
      <c r="AOP88" s="1189"/>
      <c r="AOQ88" s="900"/>
      <c r="AOR88" s="318"/>
      <c r="AOS88" s="900"/>
      <c r="AOT88" s="900"/>
      <c r="AOU88" s="900"/>
      <c r="AOV88" s="900"/>
      <c r="AOW88" s="1171"/>
      <c r="AOX88" s="910"/>
      <c r="AOY88" s="1191"/>
      <c r="AOZ88" s="1189"/>
      <c r="APA88" s="900"/>
      <c r="APB88" s="318"/>
      <c r="APC88" s="900"/>
      <c r="APD88" s="900"/>
      <c r="APE88" s="900"/>
      <c r="APF88" s="900"/>
      <c r="APG88" s="1171"/>
      <c r="APH88" s="910"/>
      <c r="API88" s="1191"/>
      <c r="APJ88" s="1189"/>
      <c r="APK88" s="900"/>
      <c r="APL88" s="318"/>
      <c r="APM88" s="900"/>
      <c r="APN88" s="900"/>
      <c r="APO88" s="900"/>
      <c r="APP88" s="900"/>
      <c r="APQ88" s="1171"/>
      <c r="APR88" s="910"/>
      <c r="APS88" s="1191"/>
      <c r="APT88" s="1189"/>
      <c r="APU88" s="900"/>
      <c r="APV88" s="318"/>
      <c r="APW88" s="900"/>
      <c r="APX88" s="900"/>
      <c r="APY88" s="900"/>
      <c r="APZ88" s="900"/>
      <c r="AQA88" s="1171"/>
      <c r="AQB88" s="910"/>
      <c r="AQC88" s="1191"/>
      <c r="AQD88" s="1189"/>
      <c r="AQE88" s="900"/>
      <c r="AQF88" s="318"/>
      <c r="AQG88" s="900"/>
      <c r="AQH88" s="900"/>
      <c r="AQI88" s="900"/>
      <c r="AQJ88" s="900"/>
      <c r="AQK88" s="1171"/>
      <c r="AQL88" s="910"/>
      <c r="AQM88" s="1191"/>
      <c r="AQN88" s="1189"/>
      <c r="AQO88" s="900"/>
      <c r="AQP88" s="318"/>
      <c r="AQQ88" s="900"/>
      <c r="AQR88" s="900"/>
      <c r="AQS88" s="900"/>
      <c r="AQT88" s="900"/>
      <c r="AQU88" s="1171"/>
      <c r="AQV88" s="910"/>
      <c r="AQW88" s="1191"/>
      <c r="AQX88" s="1189"/>
      <c r="AQY88" s="900"/>
      <c r="AQZ88" s="318"/>
      <c r="ARA88" s="900"/>
      <c r="ARB88" s="900"/>
      <c r="ARC88" s="900"/>
      <c r="ARD88" s="900"/>
      <c r="ARE88" s="1171"/>
      <c r="ARF88" s="910"/>
      <c r="ARG88" s="1191"/>
      <c r="ARH88" s="1189"/>
      <c r="ARI88" s="900"/>
      <c r="ARJ88" s="318"/>
      <c r="ARK88" s="900"/>
      <c r="ARL88" s="900"/>
      <c r="ARM88" s="900"/>
      <c r="ARN88" s="900"/>
      <c r="ARO88" s="1171"/>
      <c r="ARP88" s="910"/>
      <c r="ARQ88" s="1191"/>
      <c r="ARR88" s="1189"/>
      <c r="ARS88" s="900"/>
      <c r="ART88" s="318"/>
      <c r="ARU88" s="900"/>
      <c r="ARV88" s="900"/>
      <c r="ARW88" s="900"/>
      <c r="ARX88" s="900"/>
      <c r="ARY88" s="1171"/>
      <c r="ARZ88" s="910"/>
      <c r="ASA88" s="1191"/>
      <c r="ASB88" s="1189"/>
      <c r="ASC88" s="900"/>
      <c r="ASD88" s="318"/>
      <c r="ASE88" s="900"/>
      <c r="ASF88" s="900"/>
      <c r="ASG88" s="900"/>
      <c r="ASH88" s="900"/>
      <c r="ASI88" s="1171"/>
      <c r="ASJ88" s="910"/>
      <c r="ASK88" s="1191"/>
      <c r="ASL88" s="1189"/>
      <c r="ASM88" s="900"/>
      <c r="ASN88" s="318"/>
      <c r="ASO88" s="900"/>
      <c r="ASP88" s="900"/>
      <c r="ASQ88" s="900"/>
      <c r="ASR88" s="900"/>
      <c r="ASS88" s="1171"/>
      <c r="AST88" s="910"/>
      <c r="ASU88" s="1191"/>
      <c r="ASV88" s="1189"/>
      <c r="ASW88" s="900"/>
      <c r="ASX88" s="318"/>
      <c r="ASY88" s="900"/>
      <c r="ASZ88" s="900"/>
      <c r="ATA88" s="900"/>
      <c r="ATB88" s="900"/>
      <c r="ATC88" s="1171"/>
      <c r="ATD88" s="910"/>
      <c r="ATE88" s="1191"/>
      <c r="ATF88" s="1189"/>
      <c r="ATG88" s="900"/>
      <c r="ATH88" s="318"/>
      <c r="ATI88" s="900"/>
      <c r="ATJ88" s="900"/>
      <c r="ATK88" s="900"/>
      <c r="ATL88" s="900"/>
      <c r="ATM88" s="1171"/>
      <c r="ATN88" s="910"/>
      <c r="ATO88" s="1191"/>
      <c r="ATP88" s="1189"/>
      <c r="ATQ88" s="900"/>
      <c r="ATR88" s="318"/>
      <c r="ATS88" s="900"/>
      <c r="ATT88" s="900"/>
      <c r="ATU88" s="900"/>
      <c r="ATV88" s="900"/>
      <c r="ATW88" s="1171"/>
      <c r="ATX88" s="910"/>
      <c r="ATY88" s="1191"/>
      <c r="ATZ88" s="1189"/>
      <c r="AUA88" s="900"/>
      <c r="AUB88" s="318"/>
      <c r="AUC88" s="900"/>
      <c r="AUD88" s="900"/>
      <c r="AUE88" s="900"/>
      <c r="AUF88" s="900"/>
      <c r="AUG88" s="1171"/>
      <c r="AUH88" s="910"/>
      <c r="AUI88" s="1191"/>
      <c r="AUJ88" s="1189"/>
      <c r="AUK88" s="900"/>
      <c r="AUL88" s="318"/>
      <c r="AUM88" s="900"/>
      <c r="AUN88" s="900"/>
      <c r="AUO88" s="900"/>
      <c r="AUP88" s="900"/>
      <c r="AUQ88" s="1171"/>
      <c r="AUR88" s="910"/>
      <c r="AUS88" s="1191"/>
      <c r="AUT88" s="1189"/>
      <c r="AUU88" s="900"/>
      <c r="AUV88" s="318"/>
      <c r="AUW88" s="900"/>
      <c r="AUX88" s="900"/>
      <c r="AUY88" s="900"/>
      <c r="AUZ88" s="900"/>
      <c r="AVA88" s="1171"/>
      <c r="AVB88" s="910"/>
      <c r="AVC88" s="1191"/>
      <c r="AVD88" s="1189"/>
      <c r="AVE88" s="900"/>
      <c r="AVF88" s="318"/>
      <c r="AVG88" s="900"/>
      <c r="AVH88" s="900"/>
      <c r="AVI88" s="900"/>
      <c r="AVJ88" s="900"/>
      <c r="AVK88" s="1171"/>
      <c r="AVL88" s="910"/>
      <c r="AVM88" s="1191"/>
      <c r="AVN88" s="1189"/>
      <c r="AVO88" s="900"/>
      <c r="AVP88" s="318"/>
      <c r="AVQ88" s="900"/>
      <c r="AVR88" s="900"/>
      <c r="AVS88" s="900"/>
      <c r="AVT88" s="900"/>
      <c r="AVU88" s="1171"/>
      <c r="AVV88" s="910"/>
      <c r="AVW88" s="1191"/>
      <c r="AVX88" s="1189"/>
      <c r="AVY88" s="900"/>
      <c r="AVZ88" s="318"/>
      <c r="AWA88" s="900"/>
      <c r="AWB88" s="900"/>
      <c r="AWC88" s="900"/>
      <c r="AWD88" s="900"/>
      <c r="AWE88" s="1171"/>
      <c r="AWF88" s="910"/>
      <c r="AWG88" s="1191"/>
      <c r="AWH88" s="1189"/>
      <c r="AWI88" s="900"/>
      <c r="AWJ88" s="318"/>
      <c r="AWK88" s="900"/>
      <c r="AWL88" s="900"/>
      <c r="AWM88" s="900"/>
      <c r="AWN88" s="900"/>
      <c r="AWO88" s="1171"/>
      <c r="AWP88" s="910"/>
      <c r="AWQ88" s="1191"/>
      <c r="AWR88" s="1189"/>
      <c r="AWS88" s="900"/>
      <c r="AWT88" s="318"/>
      <c r="AWU88" s="900"/>
      <c r="AWV88" s="900"/>
      <c r="AWW88" s="900"/>
      <c r="AWX88" s="900"/>
      <c r="AWY88" s="1171"/>
      <c r="AWZ88" s="910"/>
      <c r="AXA88" s="1191"/>
      <c r="AXB88" s="1189"/>
      <c r="AXC88" s="900"/>
      <c r="AXD88" s="318"/>
      <c r="AXE88" s="900"/>
      <c r="AXF88" s="900"/>
      <c r="AXG88" s="900"/>
      <c r="AXH88" s="900"/>
      <c r="AXI88" s="1171"/>
      <c r="AXJ88" s="910"/>
      <c r="AXK88" s="1191"/>
      <c r="AXL88" s="1189"/>
      <c r="AXM88" s="900"/>
      <c r="AXN88" s="318"/>
      <c r="AXO88" s="900"/>
      <c r="AXP88" s="900"/>
      <c r="AXQ88" s="900"/>
      <c r="AXR88" s="900"/>
      <c r="AXS88" s="1171"/>
      <c r="AXT88" s="910"/>
      <c r="AXU88" s="1191"/>
      <c r="AXV88" s="1189"/>
      <c r="AXW88" s="900"/>
      <c r="AXX88" s="318"/>
      <c r="AXY88" s="900"/>
      <c r="AXZ88" s="900"/>
      <c r="AYA88" s="900"/>
      <c r="AYB88" s="900"/>
      <c r="AYC88" s="1171"/>
      <c r="AYD88" s="910"/>
      <c r="AYE88" s="1191"/>
      <c r="AYF88" s="1189"/>
      <c r="AYG88" s="900"/>
      <c r="AYH88" s="318"/>
      <c r="AYI88" s="900"/>
      <c r="AYJ88" s="900"/>
      <c r="AYK88" s="900"/>
      <c r="AYL88" s="900"/>
      <c r="AYM88" s="1171"/>
      <c r="AYN88" s="910"/>
      <c r="AYO88" s="1191"/>
      <c r="AYP88" s="1189"/>
      <c r="AYQ88" s="900"/>
      <c r="AYR88" s="318"/>
      <c r="AYS88" s="900"/>
      <c r="AYT88" s="900"/>
      <c r="AYU88" s="900"/>
      <c r="AYV88" s="900"/>
      <c r="AYW88" s="1171"/>
      <c r="AYX88" s="910"/>
      <c r="AYY88" s="1191"/>
      <c r="AYZ88" s="1189"/>
      <c r="AZA88" s="900"/>
      <c r="AZB88" s="318"/>
      <c r="AZC88" s="900"/>
      <c r="AZD88" s="900"/>
      <c r="AZE88" s="900"/>
      <c r="AZF88" s="900"/>
      <c r="AZG88" s="1171"/>
      <c r="AZH88" s="910"/>
      <c r="AZI88" s="1191"/>
      <c r="AZJ88" s="1189"/>
      <c r="AZK88" s="900"/>
      <c r="AZL88" s="318"/>
      <c r="AZM88" s="900"/>
      <c r="AZN88" s="900"/>
      <c r="AZO88" s="900"/>
      <c r="AZP88" s="900"/>
      <c r="AZQ88" s="1171"/>
      <c r="AZR88" s="910"/>
      <c r="AZS88" s="1191"/>
      <c r="AZT88" s="1189"/>
      <c r="AZU88" s="900"/>
      <c r="AZV88" s="318"/>
      <c r="AZW88" s="900"/>
      <c r="AZX88" s="900"/>
      <c r="AZY88" s="900"/>
      <c r="AZZ88" s="900"/>
      <c r="BAA88" s="1171"/>
      <c r="BAB88" s="910"/>
      <c r="BAC88" s="1191"/>
      <c r="BAD88" s="1189"/>
      <c r="BAE88" s="900"/>
      <c r="BAF88" s="318"/>
      <c r="BAG88" s="900"/>
      <c r="BAH88" s="900"/>
      <c r="BAI88" s="900"/>
      <c r="BAJ88" s="900"/>
      <c r="BAK88" s="1171"/>
      <c r="BAL88" s="910"/>
      <c r="BAM88" s="1191"/>
      <c r="BAN88" s="1189"/>
      <c r="BAO88" s="900"/>
      <c r="BAP88" s="318"/>
      <c r="BAQ88" s="900"/>
      <c r="BAR88" s="900"/>
      <c r="BAS88" s="900"/>
      <c r="BAT88" s="900"/>
      <c r="BAU88" s="1171"/>
      <c r="BAV88" s="910"/>
      <c r="BAW88" s="1191"/>
      <c r="BAX88" s="1189"/>
      <c r="BAY88" s="900"/>
      <c r="BAZ88" s="318"/>
      <c r="BBA88" s="900"/>
      <c r="BBB88" s="900"/>
      <c r="BBC88" s="900"/>
      <c r="BBD88" s="900"/>
      <c r="BBE88" s="1171"/>
      <c r="BBF88" s="910"/>
      <c r="BBG88" s="1191"/>
      <c r="BBH88" s="1189"/>
      <c r="BBI88" s="900"/>
      <c r="BBJ88" s="318"/>
      <c r="BBK88" s="900"/>
      <c r="BBL88" s="900"/>
      <c r="BBM88" s="900"/>
      <c r="BBN88" s="900"/>
      <c r="BBO88" s="1171"/>
      <c r="BBP88" s="910"/>
      <c r="BBQ88" s="1191"/>
      <c r="BBR88" s="1189"/>
      <c r="BBS88" s="900"/>
      <c r="BBT88" s="318"/>
      <c r="BBU88" s="900"/>
      <c r="BBV88" s="900"/>
      <c r="BBW88" s="900"/>
      <c r="BBX88" s="900"/>
      <c r="BBY88" s="1171"/>
      <c r="BBZ88" s="910"/>
      <c r="BCA88" s="1191"/>
      <c r="BCB88" s="1189"/>
      <c r="BCC88" s="900"/>
      <c r="BCD88" s="318"/>
      <c r="BCE88" s="900"/>
      <c r="BCF88" s="900"/>
      <c r="BCG88" s="900"/>
      <c r="BCH88" s="900"/>
      <c r="BCI88" s="1171"/>
      <c r="BCJ88" s="910"/>
      <c r="BCK88" s="1191"/>
      <c r="BCL88" s="1189"/>
      <c r="BCM88" s="900"/>
      <c r="BCN88" s="318"/>
      <c r="BCO88" s="900"/>
      <c r="BCP88" s="900"/>
      <c r="BCQ88" s="900"/>
      <c r="BCR88" s="900"/>
      <c r="BCS88" s="1171"/>
      <c r="BCT88" s="910"/>
      <c r="BCU88" s="1191"/>
      <c r="BCV88" s="1189"/>
      <c r="BCW88" s="900"/>
      <c r="BCX88" s="318"/>
      <c r="BCY88" s="900"/>
      <c r="BCZ88" s="900"/>
      <c r="BDA88" s="900"/>
      <c r="BDB88" s="900"/>
      <c r="BDC88" s="1171"/>
      <c r="BDD88" s="910"/>
      <c r="BDE88" s="1191"/>
      <c r="BDF88" s="1189"/>
      <c r="BDG88" s="900"/>
      <c r="BDH88" s="318"/>
      <c r="BDI88" s="900"/>
      <c r="BDJ88" s="900"/>
      <c r="BDK88" s="900"/>
      <c r="BDL88" s="900"/>
      <c r="BDM88" s="1171"/>
      <c r="BDN88" s="910"/>
      <c r="BDO88" s="1191"/>
      <c r="BDP88" s="1189"/>
      <c r="BDQ88" s="900"/>
      <c r="BDR88" s="318"/>
      <c r="BDS88" s="900"/>
      <c r="BDT88" s="900"/>
      <c r="BDU88" s="900"/>
      <c r="BDV88" s="900"/>
      <c r="BDW88" s="1171"/>
      <c r="BDX88" s="910"/>
      <c r="BDY88" s="1191"/>
      <c r="BDZ88" s="1189"/>
      <c r="BEA88" s="900"/>
      <c r="BEB88" s="318"/>
      <c r="BEC88" s="900"/>
      <c r="BED88" s="900"/>
      <c r="BEE88" s="900"/>
      <c r="BEF88" s="900"/>
      <c r="BEG88" s="1171"/>
      <c r="BEH88" s="910"/>
      <c r="BEI88" s="1191"/>
      <c r="BEJ88" s="1189"/>
      <c r="BEK88" s="900"/>
      <c r="BEL88" s="318"/>
      <c r="BEM88" s="900"/>
      <c r="BEN88" s="900"/>
      <c r="BEO88" s="900"/>
      <c r="BEP88" s="900"/>
      <c r="BEQ88" s="1171"/>
      <c r="BER88" s="910"/>
      <c r="BES88" s="1191"/>
      <c r="BET88" s="1189"/>
      <c r="BEU88" s="900"/>
      <c r="BEV88" s="318"/>
      <c r="BEW88" s="900"/>
      <c r="BEX88" s="900"/>
      <c r="BEY88" s="900"/>
      <c r="BEZ88" s="900"/>
      <c r="BFA88" s="1171"/>
      <c r="BFB88" s="910"/>
      <c r="BFC88" s="1191"/>
      <c r="BFD88" s="1189"/>
      <c r="BFE88" s="900"/>
      <c r="BFF88" s="318"/>
      <c r="BFG88" s="900"/>
      <c r="BFH88" s="900"/>
      <c r="BFI88" s="900"/>
      <c r="BFJ88" s="900"/>
      <c r="BFK88" s="1171"/>
      <c r="BFL88" s="910"/>
      <c r="BFM88" s="1191"/>
      <c r="BFN88" s="1189"/>
      <c r="BFO88" s="900"/>
      <c r="BFP88" s="318"/>
      <c r="BFQ88" s="900"/>
      <c r="BFR88" s="900"/>
      <c r="BFS88" s="900"/>
      <c r="BFT88" s="900"/>
      <c r="BFU88" s="1171"/>
      <c r="BFV88" s="910"/>
      <c r="BFW88" s="1191"/>
      <c r="BFX88" s="1189"/>
      <c r="BFY88" s="900"/>
      <c r="BFZ88" s="318"/>
      <c r="BGA88" s="900"/>
      <c r="BGB88" s="900"/>
      <c r="BGC88" s="900"/>
      <c r="BGD88" s="900"/>
      <c r="BGE88" s="1171"/>
      <c r="BGF88" s="910"/>
      <c r="BGG88" s="1191"/>
      <c r="BGH88" s="1189"/>
      <c r="BGI88" s="900"/>
      <c r="BGJ88" s="318"/>
      <c r="BGK88" s="900"/>
      <c r="BGL88" s="900"/>
      <c r="BGM88" s="900"/>
      <c r="BGN88" s="900"/>
      <c r="BGO88" s="1171"/>
      <c r="BGP88" s="910"/>
      <c r="BGQ88" s="1191"/>
      <c r="BGR88" s="1189"/>
      <c r="BGS88" s="900"/>
      <c r="BGT88" s="318"/>
      <c r="BGU88" s="900"/>
      <c r="BGV88" s="900"/>
      <c r="BGW88" s="900"/>
      <c r="BGX88" s="900"/>
      <c r="BGY88" s="1171"/>
      <c r="BGZ88" s="910"/>
      <c r="BHA88" s="1191"/>
      <c r="BHB88" s="1189"/>
      <c r="BHC88" s="900"/>
      <c r="BHD88" s="318"/>
      <c r="BHE88" s="900"/>
      <c r="BHF88" s="900"/>
      <c r="BHG88" s="900"/>
      <c r="BHH88" s="900"/>
      <c r="BHI88" s="1171"/>
      <c r="BHJ88" s="910"/>
      <c r="BHK88" s="1191"/>
      <c r="BHL88" s="1189"/>
      <c r="BHM88" s="900"/>
      <c r="BHN88" s="318"/>
      <c r="BHO88" s="900"/>
      <c r="BHP88" s="900"/>
      <c r="BHQ88" s="900"/>
      <c r="BHR88" s="900"/>
      <c r="BHS88" s="1171"/>
      <c r="BHT88" s="910"/>
      <c r="BHU88" s="1191"/>
      <c r="BHV88" s="1189"/>
      <c r="BHW88" s="900"/>
      <c r="BHX88" s="318"/>
      <c r="BHY88" s="900"/>
      <c r="BHZ88" s="900"/>
      <c r="BIA88" s="900"/>
      <c r="BIB88" s="900"/>
      <c r="BIC88" s="1171"/>
      <c r="BID88" s="910"/>
      <c r="BIE88" s="1191"/>
      <c r="BIF88" s="1189"/>
      <c r="BIG88" s="900"/>
      <c r="BIH88" s="318"/>
      <c r="BII88" s="900"/>
      <c r="BIJ88" s="900"/>
      <c r="BIK88" s="900"/>
      <c r="BIL88" s="900"/>
      <c r="BIM88" s="1171"/>
      <c r="BIN88" s="910"/>
      <c r="BIO88" s="1191"/>
      <c r="BIP88" s="1189"/>
      <c r="BIQ88" s="900"/>
      <c r="BIR88" s="318"/>
      <c r="BIS88" s="900"/>
      <c r="BIT88" s="900"/>
      <c r="BIU88" s="900"/>
      <c r="BIV88" s="900"/>
      <c r="BIW88" s="1171"/>
      <c r="BIX88" s="910"/>
      <c r="BIY88" s="1191"/>
      <c r="BIZ88" s="1189"/>
      <c r="BJA88" s="900"/>
      <c r="BJB88" s="318"/>
      <c r="BJC88" s="900"/>
      <c r="BJD88" s="900"/>
      <c r="BJE88" s="900"/>
      <c r="BJF88" s="900"/>
      <c r="BJG88" s="1171"/>
      <c r="BJH88" s="910"/>
      <c r="BJI88" s="1191"/>
      <c r="BJJ88" s="1189"/>
      <c r="BJK88" s="900"/>
      <c r="BJL88" s="318"/>
      <c r="BJM88" s="900"/>
      <c r="BJN88" s="900"/>
      <c r="BJO88" s="900"/>
      <c r="BJP88" s="900"/>
      <c r="BJQ88" s="1171"/>
      <c r="BJR88" s="910"/>
      <c r="BJS88" s="1191"/>
      <c r="BJT88" s="1189"/>
      <c r="BJU88" s="900"/>
      <c r="BJV88" s="318"/>
      <c r="BJW88" s="900"/>
      <c r="BJX88" s="900"/>
      <c r="BJY88" s="900"/>
      <c r="BJZ88" s="900"/>
      <c r="BKA88" s="1171"/>
      <c r="BKB88" s="910"/>
      <c r="BKC88" s="1191"/>
      <c r="BKD88" s="1189"/>
      <c r="BKE88" s="900"/>
      <c r="BKF88" s="318"/>
      <c r="BKG88" s="900"/>
      <c r="BKH88" s="900"/>
      <c r="BKI88" s="900"/>
      <c r="BKJ88" s="900"/>
      <c r="BKK88" s="1171"/>
      <c r="BKL88" s="910"/>
      <c r="BKM88" s="1191"/>
      <c r="BKN88" s="1189"/>
      <c r="BKO88" s="900"/>
      <c r="BKP88" s="318"/>
      <c r="BKQ88" s="900"/>
      <c r="BKR88" s="900"/>
      <c r="BKS88" s="900"/>
      <c r="BKT88" s="900"/>
      <c r="BKU88" s="1171"/>
      <c r="BKV88" s="910"/>
      <c r="BKW88" s="1191"/>
      <c r="BKX88" s="1189"/>
      <c r="BKY88" s="900"/>
      <c r="BKZ88" s="318"/>
      <c r="BLA88" s="900"/>
      <c r="BLB88" s="900"/>
      <c r="BLC88" s="900"/>
      <c r="BLD88" s="900"/>
      <c r="BLE88" s="1171"/>
      <c r="BLF88" s="910"/>
      <c r="BLG88" s="1191"/>
      <c r="BLH88" s="1189"/>
      <c r="BLI88" s="900"/>
      <c r="BLJ88" s="318"/>
      <c r="BLK88" s="900"/>
      <c r="BLL88" s="900"/>
      <c r="BLM88" s="900"/>
      <c r="BLN88" s="900"/>
      <c r="BLO88" s="1171"/>
      <c r="BLP88" s="910"/>
      <c r="BLQ88" s="1191"/>
      <c r="BLR88" s="1189"/>
      <c r="BLS88" s="900"/>
      <c r="BLT88" s="318"/>
      <c r="BLU88" s="900"/>
      <c r="BLV88" s="900"/>
      <c r="BLW88" s="900"/>
      <c r="BLX88" s="900"/>
      <c r="BLY88" s="1171"/>
      <c r="BLZ88" s="910"/>
      <c r="BMA88" s="1191"/>
      <c r="BMB88" s="1189"/>
      <c r="BMC88" s="900"/>
      <c r="BMD88" s="318"/>
      <c r="BME88" s="900"/>
      <c r="BMF88" s="900"/>
      <c r="BMG88" s="900"/>
      <c r="BMH88" s="900"/>
      <c r="BMI88" s="1171"/>
      <c r="BMJ88" s="910"/>
      <c r="BMK88" s="1191"/>
      <c r="BML88" s="1189"/>
      <c r="BMM88" s="900"/>
      <c r="BMN88" s="318"/>
      <c r="BMO88" s="900"/>
      <c r="BMP88" s="900"/>
      <c r="BMQ88" s="900"/>
      <c r="BMR88" s="900"/>
      <c r="BMS88" s="1171"/>
      <c r="BMT88" s="910"/>
      <c r="BMU88" s="1191"/>
      <c r="BMV88" s="1189"/>
      <c r="BMW88" s="900"/>
      <c r="BMX88" s="318"/>
      <c r="BMY88" s="900"/>
      <c r="BMZ88" s="900"/>
      <c r="BNA88" s="900"/>
      <c r="BNB88" s="900"/>
      <c r="BNC88" s="1171"/>
      <c r="BND88" s="910"/>
      <c r="BNE88" s="1191"/>
      <c r="BNF88" s="1189"/>
      <c r="BNG88" s="900"/>
      <c r="BNH88" s="318"/>
      <c r="BNI88" s="900"/>
      <c r="BNJ88" s="900"/>
      <c r="BNK88" s="900"/>
      <c r="BNL88" s="900"/>
      <c r="BNM88" s="1171"/>
      <c r="BNN88" s="910"/>
      <c r="BNO88" s="1191"/>
      <c r="BNP88" s="1189"/>
      <c r="BNQ88" s="900"/>
      <c r="BNR88" s="318"/>
      <c r="BNS88" s="900"/>
      <c r="BNT88" s="900"/>
      <c r="BNU88" s="900"/>
      <c r="BNV88" s="900"/>
      <c r="BNW88" s="1171"/>
      <c r="BNX88" s="910"/>
      <c r="BNY88" s="1191"/>
      <c r="BNZ88" s="1189"/>
      <c r="BOA88" s="900"/>
      <c r="BOB88" s="318"/>
      <c r="BOC88" s="900"/>
      <c r="BOD88" s="900"/>
      <c r="BOE88" s="900"/>
      <c r="BOF88" s="900"/>
      <c r="BOG88" s="1171"/>
      <c r="BOH88" s="910"/>
      <c r="BOI88" s="1191"/>
      <c r="BOJ88" s="1189"/>
      <c r="BOK88" s="900"/>
      <c r="BOL88" s="318"/>
      <c r="BOM88" s="900"/>
      <c r="BON88" s="900"/>
      <c r="BOO88" s="900"/>
      <c r="BOP88" s="900"/>
      <c r="BOQ88" s="1171"/>
      <c r="BOR88" s="910"/>
      <c r="BOS88" s="1191"/>
      <c r="BOT88" s="1189"/>
      <c r="BOU88" s="900"/>
      <c r="BOV88" s="318"/>
      <c r="BOW88" s="900"/>
      <c r="BOX88" s="900"/>
      <c r="BOY88" s="900"/>
      <c r="BOZ88" s="900"/>
      <c r="BPA88" s="1171"/>
      <c r="BPB88" s="910"/>
      <c r="BPC88" s="1191"/>
      <c r="BPD88" s="1189"/>
      <c r="BPE88" s="900"/>
      <c r="BPF88" s="318"/>
      <c r="BPG88" s="900"/>
      <c r="BPH88" s="900"/>
      <c r="BPI88" s="900"/>
      <c r="BPJ88" s="900"/>
      <c r="BPK88" s="1171"/>
      <c r="BPL88" s="910"/>
      <c r="BPM88" s="1191"/>
      <c r="BPN88" s="1189"/>
      <c r="BPO88" s="900"/>
      <c r="BPP88" s="318"/>
      <c r="BPQ88" s="900"/>
      <c r="BPR88" s="900"/>
      <c r="BPS88" s="900"/>
      <c r="BPT88" s="900"/>
      <c r="BPU88" s="1171"/>
      <c r="BPV88" s="910"/>
      <c r="BPW88" s="1191"/>
      <c r="BPX88" s="1189"/>
      <c r="BPY88" s="900"/>
      <c r="BPZ88" s="318"/>
      <c r="BQA88" s="900"/>
      <c r="BQB88" s="900"/>
      <c r="BQC88" s="900"/>
      <c r="BQD88" s="900"/>
      <c r="BQE88" s="1171"/>
      <c r="BQF88" s="910"/>
      <c r="BQG88" s="1191"/>
      <c r="BQH88" s="1189"/>
      <c r="BQI88" s="900"/>
      <c r="BQJ88" s="318"/>
      <c r="BQK88" s="900"/>
      <c r="BQL88" s="900"/>
      <c r="BQM88" s="900"/>
      <c r="BQN88" s="900"/>
      <c r="BQO88" s="1171"/>
      <c r="BQP88" s="910"/>
      <c r="BQQ88" s="1191"/>
      <c r="BQR88" s="1189"/>
      <c r="BQS88" s="900"/>
      <c r="BQT88" s="318"/>
      <c r="BQU88" s="900"/>
      <c r="BQV88" s="900"/>
      <c r="BQW88" s="900"/>
      <c r="BQX88" s="900"/>
      <c r="BQY88" s="1171"/>
      <c r="BQZ88" s="910"/>
      <c r="BRA88" s="1191"/>
      <c r="BRB88" s="1189"/>
      <c r="BRC88" s="900"/>
      <c r="BRD88" s="318"/>
      <c r="BRE88" s="900"/>
      <c r="BRF88" s="900"/>
      <c r="BRG88" s="900"/>
      <c r="BRH88" s="900"/>
      <c r="BRI88" s="1171"/>
      <c r="BRJ88" s="910"/>
      <c r="BRK88" s="1191"/>
      <c r="BRL88" s="1189"/>
      <c r="BRM88" s="900"/>
      <c r="BRN88" s="318"/>
      <c r="BRO88" s="900"/>
      <c r="BRP88" s="900"/>
      <c r="BRQ88" s="900"/>
      <c r="BRR88" s="900"/>
      <c r="BRS88" s="1171"/>
      <c r="BRT88" s="910"/>
      <c r="BRU88" s="1191"/>
      <c r="BRV88" s="1189"/>
      <c r="BRW88" s="900"/>
      <c r="BRX88" s="318"/>
      <c r="BRY88" s="900"/>
      <c r="BRZ88" s="900"/>
      <c r="BSA88" s="900"/>
      <c r="BSB88" s="900"/>
      <c r="BSC88" s="1171"/>
      <c r="BSD88" s="910"/>
      <c r="BSE88" s="1191"/>
      <c r="BSF88" s="1189"/>
      <c r="BSG88" s="900"/>
      <c r="BSH88" s="318"/>
      <c r="BSI88" s="900"/>
      <c r="BSJ88" s="900"/>
      <c r="BSK88" s="900"/>
      <c r="BSL88" s="900"/>
      <c r="BSM88" s="1171"/>
      <c r="BSN88" s="910"/>
      <c r="BSO88" s="1191"/>
      <c r="BSP88" s="1189"/>
      <c r="BSQ88" s="900"/>
      <c r="BSR88" s="318"/>
      <c r="BSS88" s="900"/>
      <c r="BST88" s="900"/>
      <c r="BSU88" s="900"/>
      <c r="BSV88" s="900"/>
      <c r="BSW88" s="1171"/>
      <c r="BSX88" s="910"/>
      <c r="BSY88" s="1191"/>
      <c r="BSZ88" s="1189"/>
      <c r="BTA88" s="900"/>
      <c r="BTB88" s="318"/>
      <c r="BTC88" s="900"/>
      <c r="BTD88" s="900"/>
      <c r="BTE88" s="900"/>
      <c r="BTF88" s="900"/>
      <c r="BTG88" s="1171"/>
      <c r="BTH88" s="910"/>
      <c r="BTI88" s="1191"/>
      <c r="BTJ88" s="1189"/>
      <c r="BTK88" s="900"/>
      <c r="BTL88" s="318"/>
      <c r="BTM88" s="900"/>
      <c r="BTN88" s="900"/>
      <c r="BTO88" s="900"/>
      <c r="BTP88" s="900"/>
      <c r="BTQ88" s="1171"/>
      <c r="BTR88" s="910"/>
      <c r="BTS88" s="1191"/>
      <c r="BTT88" s="1189"/>
      <c r="BTU88" s="900"/>
      <c r="BTV88" s="318"/>
      <c r="BTW88" s="900"/>
      <c r="BTX88" s="900"/>
      <c r="BTY88" s="900"/>
      <c r="BTZ88" s="900"/>
      <c r="BUA88" s="1171"/>
      <c r="BUB88" s="910"/>
      <c r="BUC88" s="1191"/>
      <c r="BUD88" s="1189"/>
      <c r="BUE88" s="900"/>
      <c r="BUF88" s="318"/>
      <c r="BUG88" s="900"/>
      <c r="BUH88" s="900"/>
      <c r="BUI88" s="900"/>
      <c r="BUJ88" s="900"/>
      <c r="BUK88" s="1171"/>
      <c r="BUL88" s="910"/>
      <c r="BUM88" s="1191"/>
      <c r="BUN88" s="1189"/>
      <c r="BUO88" s="900"/>
      <c r="BUP88" s="318"/>
      <c r="BUQ88" s="900"/>
      <c r="BUR88" s="900"/>
      <c r="BUS88" s="900"/>
      <c r="BUT88" s="900"/>
      <c r="BUU88" s="1171"/>
      <c r="BUV88" s="910"/>
      <c r="BUW88" s="1191"/>
      <c r="BUX88" s="1189"/>
      <c r="BUY88" s="900"/>
      <c r="BUZ88" s="318"/>
      <c r="BVA88" s="900"/>
      <c r="BVB88" s="900"/>
      <c r="BVC88" s="900"/>
      <c r="BVD88" s="900"/>
      <c r="BVE88" s="1171"/>
      <c r="BVF88" s="910"/>
      <c r="BVG88" s="1191"/>
      <c r="BVH88" s="1189"/>
      <c r="BVI88" s="900"/>
      <c r="BVJ88" s="318"/>
      <c r="BVK88" s="900"/>
      <c r="BVL88" s="900"/>
      <c r="BVM88" s="900"/>
      <c r="BVN88" s="900"/>
      <c r="BVO88" s="1171"/>
      <c r="BVP88" s="910"/>
      <c r="BVQ88" s="1191"/>
      <c r="BVR88" s="1189"/>
      <c r="BVS88" s="900"/>
      <c r="BVT88" s="318"/>
      <c r="BVU88" s="900"/>
      <c r="BVV88" s="900"/>
      <c r="BVW88" s="900"/>
      <c r="BVX88" s="900"/>
      <c r="BVY88" s="1171"/>
      <c r="BVZ88" s="910"/>
      <c r="BWA88" s="1191"/>
      <c r="BWB88" s="1189"/>
      <c r="BWC88" s="900"/>
      <c r="BWD88" s="318"/>
      <c r="BWE88" s="900"/>
      <c r="BWF88" s="900"/>
      <c r="BWG88" s="900"/>
      <c r="BWH88" s="900"/>
      <c r="BWI88" s="1171"/>
      <c r="BWJ88" s="910"/>
      <c r="BWK88" s="1191"/>
      <c r="BWL88" s="1189"/>
      <c r="BWM88" s="900"/>
      <c r="BWN88" s="318"/>
      <c r="BWO88" s="900"/>
      <c r="BWP88" s="900"/>
      <c r="BWQ88" s="900"/>
      <c r="BWR88" s="900"/>
      <c r="BWS88" s="1171"/>
      <c r="BWT88" s="910"/>
      <c r="BWU88" s="1191"/>
      <c r="BWV88" s="1189"/>
      <c r="BWW88" s="900"/>
      <c r="BWX88" s="318"/>
      <c r="BWY88" s="900"/>
      <c r="BWZ88" s="900"/>
      <c r="BXA88" s="900"/>
      <c r="BXB88" s="900"/>
      <c r="BXC88" s="1171"/>
      <c r="BXD88" s="910"/>
      <c r="BXE88" s="1191"/>
      <c r="BXF88" s="1189"/>
      <c r="BXG88" s="900"/>
      <c r="BXH88" s="318"/>
      <c r="BXI88" s="900"/>
      <c r="BXJ88" s="900"/>
      <c r="BXK88" s="900"/>
      <c r="BXL88" s="900"/>
      <c r="BXM88" s="1171"/>
      <c r="BXN88" s="910"/>
      <c r="BXO88" s="1191"/>
      <c r="BXP88" s="1189"/>
      <c r="BXQ88" s="900"/>
      <c r="BXR88" s="318"/>
      <c r="BXS88" s="900"/>
      <c r="BXT88" s="900"/>
      <c r="BXU88" s="900"/>
      <c r="BXV88" s="900"/>
      <c r="BXW88" s="1171"/>
      <c r="BXX88" s="910"/>
      <c r="BXY88" s="1191"/>
      <c r="BXZ88" s="1189"/>
      <c r="BYA88" s="900"/>
      <c r="BYB88" s="318"/>
      <c r="BYC88" s="900"/>
      <c r="BYD88" s="900"/>
      <c r="BYE88" s="900"/>
      <c r="BYF88" s="900"/>
      <c r="BYG88" s="1171"/>
      <c r="BYH88" s="910"/>
      <c r="BYI88" s="1191"/>
      <c r="BYJ88" s="1189"/>
      <c r="BYK88" s="900"/>
      <c r="BYL88" s="318"/>
      <c r="BYM88" s="900"/>
      <c r="BYN88" s="900"/>
      <c r="BYO88" s="900"/>
      <c r="BYP88" s="900"/>
      <c r="BYQ88" s="1171"/>
      <c r="BYR88" s="910"/>
      <c r="BYS88" s="1191"/>
      <c r="BYT88" s="1189"/>
      <c r="BYU88" s="900"/>
      <c r="BYV88" s="318"/>
      <c r="BYW88" s="900"/>
      <c r="BYX88" s="900"/>
      <c r="BYY88" s="900"/>
      <c r="BYZ88" s="900"/>
      <c r="BZA88" s="1171"/>
      <c r="BZB88" s="910"/>
      <c r="BZC88" s="1191"/>
      <c r="BZD88" s="1189"/>
      <c r="BZE88" s="900"/>
      <c r="BZF88" s="318"/>
      <c r="BZG88" s="900"/>
      <c r="BZH88" s="900"/>
      <c r="BZI88" s="900"/>
      <c r="BZJ88" s="900"/>
      <c r="BZK88" s="1171"/>
      <c r="BZL88" s="910"/>
      <c r="BZM88" s="1191"/>
      <c r="BZN88" s="1189"/>
      <c r="BZO88" s="900"/>
      <c r="BZP88" s="318"/>
      <c r="BZQ88" s="900"/>
      <c r="BZR88" s="900"/>
      <c r="BZS88" s="900"/>
      <c r="BZT88" s="900"/>
      <c r="BZU88" s="1171"/>
      <c r="BZV88" s="910"/>
      <c r="BZW88" s="1191"/>
      <c r="BZX88" s="1189"/>
      <c r="BZY88" s="900"/>
      <c r="BZZ88" s="318"/>
      <c r="CAA88" s="900"/>
      <c r="CAB88" s="900"/>
      <c r="CAC88" s="900"/>
      <c r="CAD88" s="900"/>
      <c r="CAE88" s="1171"/>
      <c r="CAF88" s="910"/>
      <c r="CAG88" s="1191"/>
      <c r="CAH88" s="1189"/>
      <c r="CAI88" s="900"/>
      <c r="CAJ88" s="318"/>
      <c r="CAK88" s="900"/>
      <c r="CAL88" s="900"/>
      <c r="CAM88" s="900"/>
      <c r="CAN88" s="900"/>
      <c r="CAO88" s="1171"/>
      <c r="CAP88" s="910"/>
      <c r="CAQ88" s="1191"/>
      <c r="CAR88" s="1189"/>
      <c r="CAS88" s="900"/>
      <c r="CAT88" s="318"/>
      <c r="CAU88" s="900"/>
      <c r="CAV88" s="900"/>
      <c r="CAW88" s="900"/>
      <c r="CAX88" s="900"/>
      <c r="CAY88" s="1171"/>
      <c r="CAZ88" s="910"/>
      <c r="CBA88" s="1191"/>
      <c r="CBB88" s="1189"/>
      <c r="CBC88" s="900"/>
      <c r="CBD88" s="318"/>
      <c r="CBE88" s="900"/>
      <c r="CBF88" s="900"/>
      <c r="CBG88" s="900"/>
      <c r="CBH88" s="900"/>
      <c r="CBI88" s="1171"/>
      <c r="CBJ88" s="910"/>
      <c r="CBK88" s="1191"/>
      <c r="CBL88" s="1189"/>
      <c r="CBM88" s="900"/>
      <c r="CBN88" s="318"/>
      <c r="CBO88" s="900"/>
      <c r="CBP88" s="900"/>
      <c r="CBQ88" s="900"/>
      <c r="CBR88" s="900"/>
      <c r="CBS88" s="1171"/>
      <c r="CBT88" s="910"/>
      <c r="CBU88" s="1191"/>
      <c r="CBV88" s="1189"/>
      <c r="CBW88" s="900"/>
      <c r="CBX88" s="318"/>
      <c r="CBY88" s="900"/>
      <c r="CBZ88" s="900"/>
      <c r="CCA88" s="900"/>
      <c r="CCB88" s="900"/>
      <c r="CCC88" s="1171"/>
      <c r="CCD88" s="910"/>
      <c r="CCE88" s="1191"/>
      <c r="CCF88" s="1189"/>
      <c r="CCG88" s="900"/>
      <c r="CCH88" s="318"/>
      <c r="CCI88" s="900"/>
      <c r="CCJ88" s="900"/>
      <c r="CCK88" s="900"/>
      <c r="CCL88" s="900"/>
      <c r="CCM88" s="1171"/>
      <c r="CCN88" s="910"/>
      <c r="CCO88" s="1191"/>
      <c r="CCP88" s="1189"/>
      <c r="CCQ88" s="900"/>
      <c r="CCR88" s="318"/>
      <c r="CCS88" s="900"/>
      <c r="CCT88" s="900"/>
      <c r="CCU88" s="900"/>
      <c r="CCV88" s="900"/>
      <c r="CCW88" s="1171"/>
      <c r="CCX88" s="910"/>
      <c r="CCY88" s="1191"/>
      <c r="CCZ88" s="1189"/>
      <c r="CDA88" s="900"/>
      <c r="CDB88" s="318"/>
      <c r="CDC88" s="900"/>
      <c r="CDD88" s="900"/>
      <c r="CDE88" s="900"/>
      <c r="CDF88" s="900"/>
      <c r="CDG88" s="1171"/>
      <c r="CDH88" s="910"/>
      <c r="CDI88" s="1191"/>
      <c r="CDJ88" s="1189"/>
      <c r="CDK88" s="900"/>
      <c r="CDL88" s="318"/>
      <c r="CDM88" s="900"/>
      <c r="CDN88" s="900"/>
      <c r="CDO88" s="900"/>
      <c r="CDP88" s="900"/>
      <c r="CDQ88" s="1171"/>
      <c r="CDR88" s="910"/>
      <c r="CDS88" s="1191"/>
      <c r="CDT88" s="1189"/>
      <c r="CDU88" s="900"/>
      <c r="CDV88" s="318"/>
      <c r="CDW88" s="900"/>
      <c r="CDX88" s="900"/>
      <c r="CDY88" s="900"/>
      <c r="CDZ88" s="900"/>
      <c r="CEA88" s="1171"/>
      <c r="CEB88" s="910"/>
      <c r="CEC88" s="1191"/>
      <c r="CED88" s="1189"/>
      <c r="CEE88" s="900"/>
      <c r="CEF88" s="318"/>
      <c r="CEG88" s="900"/>
      <c r="CEH88" s="900"/>
      <c r="CEI88" s="900"/>
      <c r="CEJ88" s="900"/>
      <c r="CEK88" s="1171"/>
      <c r="CEL88" s="910"/>
      <c r="CEM88" s="1191"/>
      <c r="CEN88" s="1189"/>
      <c r="CEO88" s="900"/>
      <c r="CEP88" s="318"/>
      <c r="CEQ88" s="900"/>
      <c r="CER88" s="900"/>
      <c r="CES88" s="900"/>
      <c r="CET88" s="900"/>
      <c r="CEU88" s="1171"/>
      <c r="CEV88" s="910"/>
      <c r="CEW88" s="1191"/>
      <c r="CEX88" s="1189"/>
      <c r="CEY88" s="900"/>
      <c r="CEZ88" s="318"/>
      <c r="CFA88" s="900"/>
      <c r="CFB88" s="900"/>
      <c r="CFC88" s="900"/>
      <c r="CFD88" s="900"/>
      <c r="CFE88" s="1171"/>
      <c r="CFF88" s="910"/>
      <c r="CFG88" s="1191"/>
      <c r="CFH88" s="1189"/>
      <c r="CFI88" s="900"/>
      <c r="CFJ88" s="318"/>
      <c r="CFK88" s="900"/>
      <c r="CFL88" s="900"/>
      <c r="CFM88" s="900"/>
      <c r="CFN88" s="900"/>
      <c r="CFO88" s="1171"/>
      <c r="CFP88" s="910"/>
      <c r="CFQ88" s="1191"/>
      <c r="CFR88" s="1189"/>
      <c r="CFS88" s="900"/>
      <c r="CFT88" s="318"/>
      <c r="CFU88" s="900"/>
      <c r="CFV88" s="900"/>
      <c r="CFW88" s="900"/>
      <c r="CFX88" s="900"/>
      <c r="CFY88" s="1171"/>
      <c r="CFZ88" s="910"/>
      <c r="CGA88" s="1191"/>
      <c r="CGB88" s="1189"/>
      <c r="CGC88" s="900"/>
      <c r="CGD88" s="318"/>
      <c r="CGE88" s="900"/>
      <c r="CGF88" s="900"/>
      <c r="CGG88" s="900"/>
      <c r="CGH88" s="900"/>
      <c r="CGI88" s="1171"/>
      <c r="CGJ88" s="910"/>
      <c r="CGK88" s="1191"/>
      <c r="CGL88" s="1189"/>
      <c r="CGM88" s="900"/>
      <c r="CGN88" s="318"/>
      <c r="CGO88" s="900"/>
      <c r="CGP88" s="900"/>
      <c r="CGQ88" s="900"/>
      <c r="CGR88" s="900"/>
      <c r="CGS88" s="1171"/>
      <c r="CGT88" s="910"/>
      <c r="CGU88" s="1191"/>
      <c r="CGV88" s="1189"/>
      <c r="CGW88" s="900"/>
      <c r="CGX88" s="318"/>
      <c r="CGY88" s="900"/>
      <c r="CGZ88" s="900"/>
      <c r="CHA88" s="900"/>
      <c r="CHB88" s="900"/>
      <c r="CHC88" s="1171"/>
      <c r="CHD88" s="910"/>
      <c r="CHE88" s="1191"/>
      <c r="CHF88" s="1189"/>
      <c r="CHG88" s="900"/>
      <c r="CHH88" s="318"/>
      <c r="CHI88" s="900"/>
      <c r="CHJ88" s="900"/>
      <c r="CHK88" s="900"/>
      <c r="CHL88" s="900"/>
      <c r="CHM88" s="1171"/>
      <c r="CHN88" s="910"/>
      <c r="CHO88" s="1191"/>
      <c r="CHP88" s="1189"/>
      <c r="CHQ88" s="900"/>
      <c r="CHR88" s="318"/>
      <c r="CHS88" s="900"/>
      <c r="CHT88" s="900"/>
      <c r="CHU88" s="900"/>
      <c r="CHV88" s="900"/>
      <c r="CHW88" s="1171"/>
      <c r="CHX88" s="910"/>
      <c r="CHY88" s="1191"/>
      <c r="CHZ88" s="1189"/>
      <c r="CIA88" s="900"/>
      <c r="CIB88" s="318"/>
      <c r="CIC88" s="900"/>
      <c r="CID88" s="900"/>
      <c r="CIE88" s="900"/>
      <c r="CIF88" s="900"/>
      <c r="CIG88" s="1171"/>
      <c r="CIH88" s="910"/>
      <c r="CII88" s="1191"/>
      <c r="CIJ88" s="1189"/>
      <c r="CIK88" s="900"/>
      <c r="CIL88" s="318"/>
      <c r="CIM88" s="900"/>
      <c r="CIN88" s="900"/>
      <c r="CIO88" s="900"/>
      <c r="CIP88" s="900"/>
      <c r="CIQ88" s="1171"/>
      <c r="CIR88" s="910"/>
      <c r="CIS88" s="1191"/>
      <c r="CIT88" s="1189"/>
      <c r="CIU88" s="900"/>
      <c r="CIV88" s="318"/>
      <c r="CIW88" s="900"/>
      <c r="CIX88" s="900"/>
      <c r="CIY88" s="900"/>
      <c r="CIZ88" s="900"/>
      <c r="CJA88" s="1171"/>
      <c r="CJB88" s="910"/>
      <c r="CJC88" s="1191"/>
      <c r="CJD88" s="1189"/>
      <c r="CJE88" s="900"/>
      <c r="CJF88" s="318"/>
      <c r="CJG88" s="900"/>
      <c r="CJH88" s="900"/>
      <c r="CJI88" s="900"/>
      <c r="CJJ88" s="900"/>
      <c r="CJK88" s="1171"/>
      <c r="CJL88" s="910"/>
      <c r="CJM88" s="1191"/>
      <c r="CJN88" s="1189"/>
      <c r="CJO88" s="900"/>
      <c r="CJP88" s="318"/>
      <c r="CJQ88" s="900"/>
      <c r="CJR88" s="900"/>
      <c r="CJS88" s="900"/>
      <c r="CJT88" s="900"/>
      <c r="CJU88" s="1171"/>
      <c r="CJV88" s="910"/>
      <c r="CJW88" s="1191"/>
      <c r="CJX88" s="1189"/>
      <c r="CJY88" s="900"/>
      <c r="CJZ88" s="318"/>
      <c r="CKA88" s="900"/>
      <c r="CKB88" s="900"/>
      <c r="CKC88" s="900"/>
      <c r="CKD88" s="900"/>
      <c r="CKE88" s="1171"/>
      <c r="CKF88" s="910"/>
      <c r="CKG88" s="1191"/>
      <c r="CKH88" s="1189"/>
      <c r="CKI88" s="900"/>
      <c r="CKJ88" s="318"/>
      <c r="CKK88" s="900"/>
      <c r="CKL88" s="900"/>
      <c r="CKM88" s="900"/>
      <c r="CKN88" s="900"/>
      <c r="CKO88" s="1171"/>
      <c r="CKP88" s="910"/>
      <c r="CKQ88" s="1191"/>
      <c r="CKR88" s="1189"/>
      <c r="CKS88" s="900"/>
      <c r="CKT88" s="318"/>
      <c r="CKU88" s="900"/>
      <c r="CKV88" s="900"/>
      <c r="CKW88" s="900"/>
      <c r="CKX88" s="900"/>
      <c r="CKY88" s="1171"/>
      <c r="CKZ88" s="910"/>
      <c r="CLA88" s="1191"/>
      <c r="CLB88" s="1189"/>
      <c r="CLC88" s="900"/>
      <c r="CLD88" s="318"/>
      <c r="CLE88" s="900"/>
      <c r="CLF88" s="900"/>
      <c r="CLG88" s="900"/>
      <c r="CLH88" s="900"/>
      <c r="CLI88" s="1171"/>
      <c r="CLJ88" s="910"/>
      <c r="CLK88" s="1191"/>
      <c r="CLL88" s="1189"/>
      <c r="CLM88" s="900"/>
      <c r="CLN88" s="318"/>
      <c r="CLO88" s="900"/>
      <c r="CLP88" s="900"/>
      <c r="CLQ88" s="900"/>
      <c r="CLR88" s="900"/>
      <c r="CLS88" s="1171"/>
      <c r="CLT88" s="910"/>
      <c r="CLU88" s="1191"/>
      <c r="CLV88" s="1189"/>
      <c r="CLW88" s="900"/>
      <c r="CLX88" s="318"/>
      <c r="CLY88" s="900"/>
      <c r="CLZ88" s="900"/>
      <c r="CMA88" s="900"/>
      <c r="CMB88" s="900"/>
      <c r="CMC88" s="1171"/>
      <c r="CMD88" s="910"/>
      <c r="CME88" s="1191"/>
      <c r="CMF88" s="1189"/>
      <c r="CMG88" s="900"/>
      <c r="CMH88" s="318"/>
      <c r="CMI88" s="900"/>
      <c r="CMJ88" s="900"/>
      <c r="CMK88" s="900"/>
      <c r="CML88" s="900"/>
      <c r="CMM88" s="1171"/>
      <c r="CMN88" s="910"/>
      <c r="CMO88" s="1191"/>
      <c r="CMP88" s="1189"/>
      <c r="CMQ88" s="900"/>
      <c r="CMR88" s="318"/>
      <c r="CMS88" s="900"/>
      <c r="CMT88" s="900"/>
      <c r="CMU88" s="900"/>
      <c r="CMV88" s="900"/>
      <c r="CMW88" s="1171"/>
      <c r="CMX88" s="910"/>
      <c r="CMY88" s="1191"/>
      <c r="CMZ88" s="1189"/>
      <c r="CNA88" s="900"/>
      <c r="CNB88" s="318"/>
      <c r="CNC88" s="900"/>
      <c r="CND88" s="900"/>
      <c r="CNE88" s="900"/>
      <c r="CNF88" s="900"/>
      <c r="CNG88" s="1171"/>
      <c r="CNH88" s="910"/>
      <c r="CNI88" s="1191"/>
      <c r="CNJ88" s="1189"/>
      <c r="CNK88" s="900"/>
      <c r="CNL88" s="318"/>
      <c r="CNM88" s="900"/>
      <c r="CNN88" s="900"/>
      <c r="CNO88" s="900"/>
      <c r="CNP88" s="900"/>
      <c r="CNQ88" s="1171"/>
      <c r="CNR88" s="910"/>
      <c r="CNS88" s="1191"/>
      <c r="CNT88" s="1189"/>
      <c r="CNU88" s="900"/>
      <c r="CNV88" s="318"/>
      <c r="CNW88" s="900"/>
      <c r="CNX88" s="900"/>
      <c r="CNY88" s="900"/>
      <c r="CNZ88" s="900"/>
      <c r="COA88" s="1171"/>
      <c r="COB88" s="910"/>
      <c r="COC88" s="1191"/>
      <c r="COD88" s="1189"/>
      <c r="COE88" s="900"/>
      <c r="COF88" s="318"/>
      <c r="COG88" s="900"/>
      <c r="COH88" s="900"/>
      <c r="COI88" s="900"/>
      <c r="COJ88" s="900"/>
      <c r="COK88" s="1171"/>
      <c r="COL88" s="910"/>
      <c r="COM88" s="1191"/>
      <c r="CON88" s="1189"/>
      <c r="COO88" s="900"/>
      <c r="COP88" s="318"/>
      <c r="COQ88" s="900"/>
      <c r="COR88" s="900"/>
      <c r="COS88" s="900"/>
      <c r="COT88" s="900"/>
      <c r="COU88" s="1171"/>
      <c r="COV88" s="910"/>
      <c r="COW88" s="1191"/>
      <c r="COX88" s="1189"/>
      <c r="COY88" s="900"/>
      <c r="COZ88" s="318"/>
      <c r="CPA88" s="900"/>
      <c r="CPB88" s="900"/>
      <c r="CPC88" s="900"/>
      <c r="CPD88" s="900"/>
      <c r="CPE88" s="1171"/>
      <c r="CPF88" s="910"/>
      <c r="CPG88" s="1191"/>
      <c r="CPH88" s="1189"/>
      <c r="CPI88" s="900"/>
      <c r="CPJ88" s="318"/>
      <c r="CPK88" s="900"/>
      <c r="CPL88" s="900"/>
      <c r="CPM88" s="900"/>
      <c r="CPN88" s="900"/>
      <c r="CPO88" s="1171"/>
      <c r="CPP88" s="910"/>
      <c r="CPQ88" s="1191"/>
      <c r="CPR88" s="1189"/>
      <c r="CPS88" s="900"/>
      <c r="CPT88" s="318"/>
      <c r="CPU88" s="900"/>
      <c r="CPV88" s="900"/>
      <c r="CPW88" s="900"/>
      <c r="CPX88" s="900"/>
      <c r="CPY88" s="1171"/>
      <c r="CPZ88" s="910"/>
      <c r="CQA88" s="1191"/>
      <c r="CQB88" s="1189"/>
      <c r="CQC88" s="900"/>
      <c r="CQD88" s="318"/>
      <c r="CQE88" s="900"/>
      <c r="CQF88" s="900"/>
      <c r="CQG88" s="900"/>
      <c r="CQH88" s="900"/>
      <c r="CQI88" s="1171"/>
      <c r="CQJ88" s="910"/>
      <c r="CQK88" s="1191"/>
      <c r="CQL88" s="1189"/>
      <c r="CQM88" s="900"/>
      <c r="CQN88" s="318"/>
      <c r="CQO88" s="900"/>
      <c r="CQP88" s="900"/>
      <c r="CQQ88" s="900"/>
      <c r="CQR88" s="900"/>
      <c r="CQS88" s="1171"/>
      <c r="CQT88" s="910"/>
      <c r="CQU88" s="1191"/>
      <c r="CQV88" s="1189"/>
      <c r="CQW88" s="900"/>
      <c r="CQX88" s="318"/>
      <c r="CQY88" s="900"/>
      <c r="CQZ88" s="900"/>
      <c r="CRA88" s="900"/>
      <c r="CRB88" s="900"/>
      <c r="CRC88" s="1171"/>
      <c r="CRD88" s="910"/>
      <c r="CRE88" s="1191"/>
      <c r="CRF88" s="1189"/>
      <c r="CRG88" s="900"/>
      <c r="CRH88" s="318"/>
      <c r="CRI88" s="900"/>
      <c r="CRJ88" s="900"/>
      <c r="CRK88" s="900"/>
      <c r="CRL88" s="900"/>
      <c r="CRM88" s="1171"/>
      <c r="CRN88" s="910"/>
      <c r="CRO88" s="1191"/>
      <c r="CRP88" s="1189"/>
      <c r="CRQ88" s="900"/>
      <c r="CRR88" s="318"/>
      <c r="CRS88" s="900"/>
      <c r="CRT88" s="900"/>
      <c r="CRU88" s="900"/>
      <c r="CRV88" s="900"/>
      <c r="CRW88" s="1171"/>
      <c r="CRX88" s="910"/>
      <c r="CRY88" s="1191"/>
      <c r="CRZ88" s="1189"/>
      <c r="CSA88" s="900"/>
      <c r="CSB88" s="318"/>
      <c r="CSC88" s="900"/>
      <c r="CSD88" s="900"/>
      <c r="CSE88" s="900"/>
      <c r="CSF88" s="900"/>
      <c r="CSG88" s="1171"/>
      <c r="CSH88" s="910"/>
      <c r="CSI88" s="1191"/>
      <c r="CSJ88" s="1189"/>
      <c r="CSK88" s="900"/>
      <c r="CSL88" s="318"/>
      <c r="CSM88" s="900"/>
      <c r="CSN88" s="900"/>
      <c r="CSO88" s="900"/>
      <c r="CSP88" s="900"/>
      <c r="CSQ88" s="1171"/>
      <c r="CSR88" s="910"/>
      <c r="CSS88" s="1191"/>
      <c r="CST88" s="1189"/>
      <c r="CSU88" s="900"/>
      <c r="CSV88" s="318"/>
      <c r="CSW88" s="900"/>
      <c r="CSX88" s="900"/>
      <c r="CSY88" s="900"/>
      <c r="CSZ88" s="900"/>
      <c r="CTA88" s="1171"/>
      <c r="CTB88" s="910"/>
      <c r="CTC88" s="1191"/>
      <c r="CTD88" s="1189"/>
      <c r="CTE88" s="900"/>
      <c r="CTF88" s="318"/>
      <c r="CTG88" s="900"/>
      <c r="CTH88" s="900"/>
      <c r="CTI88" s="900"/>
      <c r="CTJ88" s="900"/>
      <c r="CTK88" s="1171"/>
      <c r="CTL88" s="910"/>
      <c r="CTM88" s="1191"/>
      <c r="CTN88" s="1189"/>
      <c r="CTO88" s="900"/>
      <c r="CTP88" s="318"/>
      <c r="CTQ88" s="900"/>
      <c r="CTR88" s="900"/>
      <c r="CTS88" s="900"/>
      <c r="CTT88" s="900"/>
      <c r="CTU88" s="1171"/>
      <c r="CTV88" s="910"/>
      <c r="CTW88" s="1191"/>
      <c r="CTX88" s="1189"/>
      <c r="CTY88" s="900"/>
      <c r="CTZ88" s="318"/>
      <c r="CUA88" s="900"/>
      <c r="CUB88" s="900"/>
      <c r="CUC88" s="900"/>
      <c r="CUD88" s="900"/>
      <c r="CUE88" s="1171"/>
      <c r="CUF88" s="910"/>
      <c r="CUG88" s="1191"/>
      <c r="CUH88" s="1189"/>
      <c r="CUI88" s="900"/>
      <c r="CUJ88" s="318"/>
      <c r="CUK88" s="900"/>
      <c r="CUL88" s="900"/>
      <c r="CUM88" s="900"/>
      <c r="CUN88" s="900"/>
      <c r="CUO88" s="1171"/>
      <c r="CUP88" s="910"/>
      <c r="CUQ88" s="1191"/>
      <c r="CUR88" s="1189"/>
      <c r="CUS88" s="900"/>
      <c r="CUT88" s="318"/>
      <c r="CUU88" s="900"/>
      <c r="CUV88" s="900"/>
      <c r="CUW88" s="900"/>
      <c r="CUX88" s="900"/>
      <c r="CUY88" s="1171"/>
      <c r="CUZ88" s="910"/>
      <c r="CVA88" s="1191"/>
      <c r="CVB88" s="1189"/>
      <c r="CVC88" s="900"/>
      <c r="CVD88" s="318"/>
      <c r="CVE88" s="900"/>
      <c r="CVF88" s="900"/>
      <c r="CVG88" s="900"/>
      <c r="CVH88" s="900"/>
      <c r="CVI88" s="1171"/>
      <c r="CVJ88" s="910"/>
      <c r="CVK88" s="1191"/>
      <c r="CVL88" s="1189"/>
      <c r="CVM88" s="900"/>
      <c r="CVN88" s="318"/>
      <c r="CVO88" s="900"/>
      <c r="CVP88" s="900"/>
      <c r="CVQ88" s="900"/>
      <c r="CVR88" s="900"/>
      <c r="CVS88" s="1171"/>
      <c r="CVT88" s="910"/>
      <c r="CVU88" s="1191"/>
      <c r="CVV88" s="1189"/>
      <c r="CVW88" s="900"/>
      <c r="CVX88" s="318"/>
      <c r="CVY88" s="900"/>
      <c r="CVZ88" s="900"/>
      <c r="CWA88" s="900"/>
      <c r="CWB88" s="900"/>
      <c r="CWC88" s="1171"/>
      <c r="CWD88" s="910"/>
      <c r="CWE88" s="1191"/>
      <c r="CWF88" s="1189"/>
      <c r="CWG88" s="900"/>
      <c r="CWH88" s="318"/>
      <c r="CWI88" s="900"/>
      <c r="CWJ88" s="900"/>
      <c r="CWK88" s="900"/>
      <c r="CWL88" s="900"/>
      <c r="CWM88" s="1171"/>
      <c r="CWN88" s="910"/>
      <c r="CWO88" s="1191"/>
      <c r="CWP88" s="1189"/>
      <c r="CWQ88" s="900"/>
      <c r="CWR88" s="318"/>
      <c r="CWS88" s="900"/>
      <c r="CWT88" s="900"/>
      <c r="CWU88" s="900"/>
      <c r="CWV88" s="900"/>
      <c r="CWW88" s="1171"/>
      <c r="CWX88" s="910"/>
      <c r="CWY88" s="1191"/>
      <c r="CWZ88" s="1189"/>
      <c r="CXA88" s="900"/>
      <c r="CXB88" s="318"/>
      <c r="CXC88" s="900"/>
      <c r="CXD88" s="900"/>
      <c r="CXE88" s="900"/>
      <c r="CXF88" s="900"/>
      <c r="CXG88" s="1171"/>
      <c r="CXH88" s="910"/>
      <c r="CXI88" s="1191"/>
      <c r="CXJ88" s="1189"/>
      <c r="CXK88" s="900"/>
      <c r="CXL88" s="318"/>
      <c r="CXM88" s="900"/>
      <c r="CXN88" s="900"/>
      <c r="CXO88" s="900"/>
      <c r="CXP88" s="900"/>
      <c r="CXQ88" s="1171"/>
      <c r="CXR88" s="910"/>
      <c r="CXS88" s="1191"/>
      <c r="CXT88" s="1189"/>
      <c r="CXU88" s="900"/>
      <c r="CXV88" s="318"/>
      <c r="CXW88" s="900"/>
      <c r="CXX88" s="900"/>
      <c r="CXY88" s="900"/>
      <c r="CXZ88" s="900"/>
      <c r="CYA88" s="1171"/>
      <c r="CYB88" s="910"/>
      <c r="CYC88" s="1191"/>
      <c r="CYD88" s="1189"/>
      <c r="CYE88" s="900"/>
      <c r="CYF88" s="318"/>
      <c r="CYG88" s="900"/>
      <c r="CYH88" s="900"/>
      <c r="CYI88" s="900"/>
      <c r="CYJ88" s="900"/>
      <c r="CYK88" s="1171"/>
      <c r="CYL88" s="910"/>
      <c r="CYM88" s="1191"/>
      <c r="CYN88" s="1189"/>
      <c r="CYO88" s="900"/>
      <c r="CYP88" s="318"/>
      <c r="CYQ88" s="900"/>
      <c r="CYR88" s="900"/>
      <c r="CYS88" s="900"/>
      <c r="CYT88" s="900"/>
      <c r="CYU88" s="1171"/>
      <c r="CYV88" s="910"/>
      <c r="CYW88" s="1191"/>
      <c r="CYX88" s="1189"/>
      <c r="CYY88" s="900"/>
      <c r="CYZ88" s="318"/>
      <c r="CZA88" s="900"/>
      <c r="CZB88" s="900"/>
      <c r="CZC88" s="900"/>
      <c r="CZD88" s="900"/>
      <c r="CZE88" s="1171"/>
      <c r="CZF88" s="910"/>
      <c r="CZG88" s="1191"/>
      <c r="CZH88" s="1189"/>
      <c r="CZI88" s="900"/>
      <c r="CZJ88" s="318"/>
      <c r="CZK88" s="900"/>
      <c r="CZL88" s="900"/>
      <c r="CZM88" s="900"/>
      <c r="CZN88" s="900"/>
      <c r="CZO88" s="1171"/>
      <c r="CZP88" s="910"/>
      <c r="CZQ88" s="1191"/>
      <c r="CZR88" s="1189"/>
      <c r="CZS88" s="900"/>
      <c r="CZT88" s="318"/>
      <c r="CZU88" s="900"/>
      <c r="CZV88" s="900"/>
      <c r="CZW88" s="900"/>
      <c r="CZX88" s="900"/>
      <c r="CZY88" s="1171"/>
      <c r="CZZ88" s="910"/>
      <c r="DAA88" s="1191"/>
      <c r="DAB88" s="1189"/>
      <c r="DAC88" s="900"/>
      <c r="DAD88" s="318"/>
      <c r="DAE88" s="900"/>
      <c r="DAF88" s="900"/>
      <c r="DAG88" s="900"/>
      <c r="DAH88" s="900"/>
      <c r="DAI88" s="1171"/>
      <c r="DAJ88" s="910"/>
      <c r="DAK88" s="1191"/>
      <c r="DAL88" s="1189"/>
      <c r="DAM88" s="900"/>
      <c r="DAN88" s="318"/>
      <c r="DAO88" s="900"/>
      <c r="DAP88" s="900"/>
      <c r="DAQ88" s="900"/>
      <c r="DAR88" s="900"/>
      <c r="DAS88" s="1171"/>
      <c r="DAT88" s="910"/>
      <c r="DAU88" s="1191"/>
      <c r="DAV88" s="1189"/>
      <c r="DAW88" s="900"/>
      <c r="DAX88" s="318"/>
      <c r="DAY88" s="900"/>
      <c r="DAZ88" s="900"/>
      <c r="DBA88" s="900"/>
      <c r="DBB88" s="900"/>
      <c r="DBC88" s="1171"/>
      <c r="DBD88" s="910"/>
      <c r="DBE88" s="1191"/>
      <c r="DBF88" s="1189"/>
      <c r="DBG88" s="900"/>
      <c r="DBH88" s="318"/>
      <c r="DBI88" s="900"/>
      <c r="DBJ88" s="900"/>
      <c r="DBK88" s="900"/>
      <c r="DBL88" s="900"/>
      <c r="DBM88" s="1171"/>
      <c r="DBN88" s="910"/>
      <c r="DBO88" s="1191"/>
      <c r="DBP88" s="1189"/>
      <c r="DBQ88" s="900"/>
      <c r="DBR88" s="318"/>
      <c r="DBS88" s="900"/>
      <c r="DBT88" s="900"/>
      <c r="DBU88" s="900"/>
      <c r="DBV88" s="900"/>
      <c r="DBW88" s="1171"/>
      <c r="DBX88" s="910"/>
      <c r="DBY88" s="1191"/>
      <c r="DBZ88" s="1189"/>
      <c r="DCA88" s="900"/>
      <c r="DCB88" s="318"/>
      <c r="DCC88" s="900"/>
      <c r="DCD88" s="900"/>
      <c r="DCE88" s="900"/>
      <c r="DCF88" s="900"/>
      <c r="DCG88" s="1171"/>
      <c r="DCH88" s="910"/>
      <c r="DCI88" s="1191"/>
      <c r="DCJ88" s="1189"/>
      <c r="DCK88" s="900"/>
      <c r="DCL88" s="318"/>
      <c r="DCM88" s="900"/>
      <c r="DCN88" s="900"/>
      <c r="DCO88" s="900"/>
      <c r="DCP88" s="900"/>
      <c r="DCQ88" s="1171"/>
      <c r="DCR88" s="910"/>
      <c r="DCS88" s="1191"/>
      <c r="DCT88" s="1189"/>
      <c r="DCU88" s="900"/>
      <c r="DCV88" s="318"/>
      <c r="DCW88" s="900"/>
      <c r="DCX88" s="900"/>
      <c r="DCY88" s="900"/>
      <c r="DCZ88" s="900"/>
      <c r="DDA88" s="1171"/>
      <c r="DDB88" s="910"/>
      <c r="DDC88" s="1191"/>
      <c r="DDD88" s="1189"/>
      <c r="DDE88" s="900"/>
      <c r="DDF88" s="318"/>
      <c r="DDG88" s="900"/>
      <c r="DDH88" s="900"/>
      <c r="DDI88" s="900"/>
      <c r="DDJ88" s="900"/>
      <c r="DDK88" s="1171"/>
      <c r="DDL88" s="910"/>
      <c r="DDM88" s="1191"/>
      <c r="DDN88" s="1189"/>
      <c r="DDO88" s="900"/>
      <c r="DDP88" s="318"/>
      <c r="DDQ88" s="900"/>
      <c r="DDR88" s="900"/>
      <c r="DDS88" s="900"/>
      <c r="DDT88" s="900"/>
      <c r="DDU88" s="1171"/>
      <c r="DDV88" s="910"/>
      <c r="DDW88" s="1191"/>
      <c r="DDX88" s="1189"/>
      <c r="DDY88" s="900"/>
      <c r="DDZ88" s="318"/>
      <c r="DEA88" s="900"/>
      <c r="DEB88" s="900"/>
      <c r="DEC88" s="900"/>
      <c r="DED88" s="900"/>
      <c r="DEE88" s="1171"/>
      <c r="DEF88" s="910"/>
      <c r="DEG88" s="1191"/>
      <c r="DEH88" s="1189"/>
      <c r="DEI88" s="900"/>
      <c r="DEJ88" s="318"/>
      <c r="DEK88" s="900"/>
      <c r="DEL88" s="900"/>
      <c r="DEM88" s="900"/>
      <c r="DEN88" s="900"/>
      <c r="DEO88" s="1171"/>
      <c r="DEP88" s="910"/>
      <c r="DEQ88" s="1191"/>
      <c r="DER88" s="1189"/>
      <c r="DES88" s="900"/>
      <c r="DET88" s="318"/>
      <c r="DEU88" s="900"/>
      <c r="DEV88" s="900"/>
      <c r="DEW88" s="900"/>
      <c r="DEX88" s="900"/>
      <c r="DEY88" s="1171"/>
      <c r="DEZ88" s="910"/>
      <c r="DFA88" s="1191"/>
      <c r="DFB88" s="1189"/>
      <c r="DFC88" s="900"/>
      <c r="DFD88" s="318"/>
      <c r="DFE88" s="900"/>
      <c r="DFF88" s="900"/>
      <c r="DFG88" s="900"/>
      <c r="DFH88" s="900"/>
      <c r="DFI88" s="1171"/>
      <c r="DFJ88" s="910"/>
      <c r="DFK88" s="1191"/>
      <c r="DFL88" s="1189"/>
      <c r="DFM88" s="900"/>
      <c r="DFN88" s="318"/>
      <c r="DFO88" s="900"/>
      <c r="DFP88" s="900"/>
      <c r="DFQ88" s="900"/>
      <c r="DFR88" s="900"/>
      <c r="DFS88" s="1171"/>
      <c r="DFT88" s="910"/>
      <c r="DFU88" s="1191"/>
      <c r="DFV88" s="1189"/>
      <c r="DFW88" s="900"/>
      <c r="DFX88" s="318"/>
      <c r="DFY88" s="900"/>
      <c r="DFZ88" s="900"/>
      <c r="DGA88" s="900"/>
      <c r="DGB88" s="900"/>
      <c r="DGC88" s="1171"/>
      <c r="DGD88" s="910"/>
      <c r="DGE88" s="1191"/>
      <c r="DGF88" s="1189"/>
      <c r="DGG88" s="900"/>
      <c r="DGH88" s="318"/>
      <c r="DGI88" s="900"/>
      <c r="DGJ88" s="900"/>
      <c r="DGK88" s="900"/>
      <c r="DGL88" s="900"/>
      <c r="DGM88" s="1171"/>
      <c r="DGN88" s="910"/>
      <c r="DGO88" s="1191"/>
      <c r="DGP88" s="1189"/>
      <c r="DGQ88" s="900"/>
      <c r="DGR88" s="318"/>
      <c r="DGS88" s="900"/>
      <c r="DGT88" s="900"/>
      <c r="DGU88" s="900"/>
      <c r="DGV88" s="900"/>
      <c r="DGW88" s="1171"/>
      <c r="DGX88" s="910"/>
      <c r="DGY88" s="1191"/>
      <c r="DGZ88" s="1189"/>
      <c r="DHA88" s="900"/>
      <c r="DHB88" s="318"/>
      <c r="DHC88" s="900"/>
      <c r="DHD88" s="900"/>
      <c r="DHE88" s="900"/>
      <c r="DHF88" s="900"/>
      <c r="DHG88" s="1171"/>
      <c r="DHH88" s="910"/>
      <c r="DHI88" s="1191"/>
      <c r="DHJ88" s="1189"/>
      <c r="DHK88" s="900"/>
      <c r="DHL88" s="318"/>
      <c r="DHM88" s="900"/>
      <c r="DHN88" s="900"/>
      <c r="DHO88" s="900"/>
      <c r="DHP88" s="900"/>
      <c r="DHQ88" s="1171"/>
      <c r="DHR88" s="910"/>
      <c r="DHS88" s="1191"/>
      <c r="DHT88" s="1189"/>
      <c r="DHU88" s="900"/>
      <c r="DHV88" s="318"/>
      <c r="DHW88" s="900"/>
      <c r="DHX88" s="900"/>
      <c r="DHY88" s="900"/>
      <c r="DHZ88" s="900"/>
      <c r="DIA88" s="1171"/>
      <c r="DIB88" s="910"/>
      <c r="DIC88" s="1191"/>
      <c r="DID88" s="1189"/>
      <c r="DIE88" s="900"/>
      <c r="DIF88" s="318"/>
      <c r="DIG88" s="900"/>
      <c r="DIH88" s="900"/>
      <c r="DII88" s="900"/>
      <c r="DIJ88" s="900"/>
      <c r="DIK88" s="1171"/>
      <c r="DIL88" s="910"/>
      <c r="DIM88" s="1191"/>
      <c r="DIN88" s="1189"/>
      <c r="DIO88" s="900"/>
      <c r="DIP88" s="318"/>
      <c r="DIQ88" s="900"/>
      <c r="DIR88" s="900"/>
      <c r="DIS88" s="900"/>
      <c r="DIT88" s="900"/>
      <c r="DIU88" s="1171"/>
      <c r="DIV88" s="910"/>
      <c r="DIW88" s="1191"/>
      <c r="DIX88" s="1189"/>
      <c r="DIY88" s="900"/>
      <c r="DIZ88" s="318"/>
      <c r="DJA88" s="900"/>
      <c r="DJB88" s="900"/>
      <c r="DJC88" s="900"/>
      <c r="DJD88" s="900"/>
      <c r="DJE88" s="1171"/>
      <c r="DJF88" s="910"/>
      <c r="DJG88" s="1191"/>
      <c r="DJH88" s="1189"/>
      <c r="DJI88" s="900"/>
      <c r="DJJ88" s="318"/>
      <c r="DJK88" s="900"/>
      <c r="DJL88" s="900"/>
      <c r="DJM88" s="900"/>
      <c r="DJN88" s="900"/>
      <c r="DJO88" s="1171"/>
      <c r="DJP88" s="910"/>
      <c r="DJQ88" s="1191"/>
      <c r="DJR88" s="1189"/>
      <c r="DJS88" s="900"/>
      <c r="DJT88" s="318"/>
      <c r="DJU88" s="900"/>
      <c r="DJV88" s="900"/>
      <c r="DJW88" s="900"/>
      <c r="DJX88" s="900"/>
      <c r="DJY88" s="1171"/>
      <c r="DJZ88" s="910"/>
      <c r="DKA88" s="1191"/>
      <c r="DKB88" s="1189"/>
      <c r="DKC88" s="900"/>
      <c r="DKD88" s="318"/>
      <c r="DKE88" s="900"/>
      <c r="DKF88" s="900"/>
      <c r="DKG88" s="900"/>
      <c r="DKH88" s="900"/>
      <c r="DKI88" s="1171"/>
      <c r="DKJ88" s="910"/>
      <c r="DKK88" s="1191"/>
      <c r="DKL88" s="1189"/>
      <c r="DKM88" s="900"/>
      <c r="DKN88" s="318"/>
      <c r="DKO88" s="900"/>
      <c r="DKP88" s="900"/>
      <c r="DKQ88" s="900"/>
      <c r="DKR88" s="900"/>
      <c r="DKS88" s="1171"/>
      <c r="DKT88" s="910"/>
      <c r="DKU88" s="1191"/>
      <c r="DKV88" s="1189"/>
      <c r="DKW88" s="900"/>
      <c r="DKX88" s="318"/>
      <c r="DKY88" s="900"/>
      <c r="DKZ88" s="900"/>
      <c r="DLA88" s="900"/>
      <c r="DLB88" s="900"/>
      <c r="DLC88" s="1171"/>
      <c r="DLD88" s="910"/>
      <c r="DLE88" s="1191"/>
      <c r="DLF88" s="1189"/>
      <c r="DLG88" s="900"/>
      <c r="DLH88" s="318"/>
      <c r="DLI88" s="900"/>
      <c r="DLJ88" s="900"/>
      <c r="DLK88" s="900"/>
      <c r="DLL88" s="900"/>
      <c r="DLM88" s="1171"/>
      <c r="DLN88" s="910"/>
      <c r="DLO88" s="1191"/>
      <c r="DLP88" s="1189"/>
      <c r="DLQ88" s="900"/>
      <c r="DLR88" s="318"/>
      <c r="DLS88" s="900"/>
      <c r="DLT88" s="900"/>
      <c r="DLU88" s="900"/>
      <c r="DLV88" s="900"/>
      <c r="DLW88" s="1171"/>
      <c r="DLX88" s="910"/>
      <c r="DLY88" s="1191"/>
      <c r="DLZ88" s="1189"/>
      <c r="DMA88" s="900"/>
      <c r="DMB88" s="318"/>
      <c r="DMC88" s="900"/>
      <c r="DMD88" s="900"/>
      <c r="DME88" s="900"/>
      <c r="DMF88" s="900"/>
      <c r="DMG88" s="1171"/>
      <c r="DMH88" s="910"/>
      <c r="DMI88" s="1191"/>
      <c r="DMJ88" s="1189"/>
      <c r="DMK88" s="900"/>
      <c r="DML88" s="318"/>
      <c r="DMM88" s="900"/>
      <c r="DMN88" s="900"/>
      <c r="DMO88" s="900"/>
      <c r="DMP88" s="900"/>
      <c r="DMQ88" s="1171"/>
      <c r="DMR88" s="910"/>
      <c r="DMS88" s="1191"/>
      <c r="DMT88" s="1189"/>
      <c r="DMU88" s="900"/>
      <c r="DMV88" s="318"/>
      <c r="DMW88" s="900"/>
      <c r="DMX88" s="900"/>
      <c r="DMY88" s="900"/>
      <c r="DMZ88" s="900"/>
      <c r="DNA88" s="1171"/>
      <c r="DNB88" s="910"/>
      <c r="DNC88" s="1191"/>
      <c r="DND88" s="1189"/>
      <c r="DNE88" s="900"/>
      <c r="DNF88" s="318"/>
      <c r="DNG88" s="900"/>
      <c r="DNH88" s="900"/>
      <c r="DNI88" s="900"/>
      <c r="DNJ88" s="900"/>
      <c r="DNK88" s="1171"/>
      <c r="DNL88" s="910"/>
      <c r="DNM88" s="1191"/>
      <c r="DNN88" s="1189"/>
      <c r="DNO88" s="900"/>
      <c r="DNP88" s="318"/>
      <c r="DNQ88" s="900"/>
      <c r="DNR88" s="900"/>
      <c r="DNS88" s="900"/>
      <c r="DNT88" s="900"/>
      <c r="DNU88" s="1171"/>
      <c r="DNV88" s="910"/>
      <c r="DNW88" s="1191"/>
      <c r="DNX88" s="1189"/>
      <c r="DNY88" s="900"/>
      <c r="DNZ88" s="318"/>
      <c r="DOA88" s="900"/>
      <c r="DOB88" s="900"/>
      <c r="DOC88" s="900"/>
      <c r="DOD88" s="900"/>
      <c r="DOE88" s="1171"/>
      <c r="DOF88" s="910"/>
      <c r="DOG88" s="1191"/>
      <c r="DOH88" s="1189"/>
      <c r="DOI88" s="900"/>
      <c r="DOJ88" s="318"/>
      <c r="DOK88" s="900"/>
      <c r="DOL88" s="900"/>
      <c r="DOM88" s="900"/>
      <c r="DON88" s="900"/>
      <c r="DOO88" s="1171"/>
      <c r="DOP88" s="910"/>
      <c r="DOQ88" s="1191"/>
      <c r="DOR88" s="1189"/>
      <c r="DOS88" s="900"/>
      <c r="DOT88" s="318"/>
      <c r="DOU88" s="900"/>
      <c r="DOV88" s="900"/>
      <c r="DOW88" s="900"/>
      <c r="DOX88" s="900"/>
      <c r="DOY88" s="1171"/>
      <c r="DOZ88" s="910"/>
      <c r="DPA88" s="1191"/>
      <c r="DPB88" s="1189"/>
      <c r="DPC88" s="900"/>
      <c r="DPD88" s="318"/>
      <c r="DPE88" s="900"/>
      <c r="DPF88" s="900"/>
      <c r="DPG88" s="900"/>
      <c r="DPH88" s="900"/>
      <c r="DPI88" s="1171"/>
      <c r="DPJ88" s="910"/>
      <c r="DPK88" s="1191"/>
      <c r="DPL88" s="1189"/>
      <c r="DPM88" s="900"/>
      <c r="DPN88" s="318"/>
      <c r="DPO88" s="900"/>
      <c r="DPP88" s="900"/>
      <c r="DPQ88" s="900"/>
      <c r="DPR88" s="900"/>
      <c r="DPS88" s="1171"/>
      <c r="DPT88" s="910"/>
      <c r="DPU88" s="1191"/>
      <c r="DPV88" s="1189"/>
      <c r="DPW88" s="900"/>
      <c r="DPX88" s="318"/>
      <c r="DPY88" s="900"/>
      <c r="DPZ88" s="900"/>
      <c r="DQA88" s="900"/>
      <c r="DQB88" s="900"/>
      <c r="DQC88" s="1171"/>
      <c r="DQD88" s="910"/>
      <c r="DQE88" s="1191"/>
      <c r="DQF88" s="1189"/>
      <c r="DQG88" s="900"/>
      <c r="DQH88" s="318"/>
      <c r="DQI88" s="900"/>
      <c r="DQJ88" s="900"/>
      <c r="DQK88" s="900"/>
      <c r="DQL88" s="900"/>
      <c r="DQM88" s="1171"/>
      <c r="DQN88" s="910"/>
      <c r="DQO88" s="1191"/>
      <c r="DQP88" s="1189"/>
      <c r="DQQ88" s="900"/>
      <c r="DQR88" s="318"/>
      <c r="DQS88" s="900"/>
      <c r="DQT88" s="900"/>
      <c r="DQU88" s="900"/>
      <c r="DQV88" s="900"/>
      <c r="DQW88" s="1171"/>
      <c r="DQX88" s="910"/>
      <c r="DQY88" s="1191"/>
      <c r="DQZ88" s="1189"/>
      <c r="DRA88" s="900"/>
      <c r="DRB88" s="318"/>
      <c r="DRC88" s="900"/>
      <c r="DRD88" s="900"/>
      <c r="DRE88" s="900"/>
      <c r="DRF88" s="900"/>
      <c r="DRG88" s="1171"/>
      <c r="DRH88" s="910"/>
      <c r="DRI88" s="1191"/>
      <c r="DRJ88" s="1189"/>
      <c r="DRK88" s="900"/>
      <c r="DRL88" s="318"/>
      <c r="DRM88" s="900"/>
      <c r="DRN88" s="900"/>
      <c r="DRO88" s="900"/>
      <c r="DRP88" s="900"/>
      <c r="DRQ88" s="1171"/>
      <c r="DRR88" s="910"/>
      <c r="DRS88" s="1191"/>
      <c r="DRT88" s="1189"/>
      <c r="DRU88" s="900"/>
      <c r="DRV88" s="318"/>
      <c r="DRW88" s="900"/>
      <c r="DRX88" s="900"/>
      <c r="DRY88" s="900"/>
      <c r="DRZ88" s="900"/>
      <c r="DSA88" s="1171"/>
      <c r="DSB88" s="910"/>
      <c r="DSC88" s="1191"/>
      <c r="DSD88" s="1189"/>
      <c r="DSE88" s="900"/>
      <c r="DSF88" s="318"/>
      <c r="DSG88" s="900"/>
      <c r="DSH88" s="900"/>
      <c r="DSI88" s="900"/>
      <c r="DSJ88" s="900"/>
      <c r="DSK88" s="1171"/>
      <c r="DSL88" s="910"/>
      <c r="DSM88" s="1191"/>
      <c r="DSN88" s="1189"/>
      <c r="DSO88" s="900"/>
      <c r="DSP88" s="318"/>
      <c r="DSQ88" s="900"/>
      <c r="DSR88" s="900"/>
      <c r="DSS88" s="900"/>
      <c r="DST88" s="900"/>
      <c r="DSU88" s="1171"/>
      <c r="DSV88" s="910"/>
      <c r="DSW88" s="1191"/>
      <c r="DSX88" s="1189"/>
      <c r="DSY88" s="900"/>
      <c r="DSZ88" s="318"/>
      <c r="DTA88" s="900"/>
      <c r="DTB88" s="900"/>
      <c r="DTC88" s="900"/>
      <c r="DTD88" s="900"/>
      <c r="DTE88" s="1171"/>
      <c r="DTF88" s="910"/>
      <c r="DTG88" s="1191"/>
      <c r="DTH88" s="1189"/>
      <c r="DTI88" s="900"/>
      <c r="DTJ88" s="318"/>
      <c r="DTK88" s="900"/>
      <c r="DTL88" s="900"/>
      <c r="DTM88" s="900"/>
      <c r="DTN88" s="900"/>
      <c r="DTO88" s="1171"/>
      <c r="DTP88" s="910"/>
      <c r="DTQ88" s="1191"/>
      <c r="DTR88" s="1189"/>
      <c r="DTS88" s="900"/>
      <c r="DTT88" s="318"/>
      <c r="DTU88" s="900"/>
      <c r="DTV88" s="900"/>
      <c r="DTW88" s="900"/>
      <c r="DTX88" s="900"/>
      <c r="DTY88" s="1171"/>
      <c r="DTZ88" s="910"/>
      <c r="DUA88" s="1191"/>
      <c r="DUB88" s="1189"/>
      <c r="DUC88" s="900"/>
      <c r="DUD88" s="318"/>
      <c r="DUE88" s="900"/>
      <c r="DUF88" s="900"/>
      <c r="DUG88" s="900"/>
      <c r="DUH88" s="900"/>
      <c r="DUI88" s="1171"/>
      <c r="DUJ88" s="910"/>
      <c r="DUK88" s="1191"/>
      <c r="DUL88" s="1189"/>
      <c r="DUM88" s="900"/>
      <c r="DUN88" s="318"/>
      <c r="DUO88" s="900"/>
      <c r="DUP88" s="900"/>
      <c r="DUQ88" s="900"/>
      <c r="DUR88" s="900"/>
      <c r="DUS88" s="1171"/>
      <c r="DUT88" s="910"/>
      <c r="DUU88" s="1191"/>
      <c r="DUV88" s="1189"/>
      <c r="DUW88" s="900"/>
      <c r="DUX88" s="318"/>
      <c r="DUY88" s="900"/>
      <c r="DUZ88" s="900"/>
      <c r="DVA88" s="900"/>
      <c r="DVB88" s="900"/>
      <c r="DVC88" s="1171"/>
      <c r="DVD88" s="910"/>
      <c r="DVE88" s="1191"/>
      <c r="DVF88" s="1189"/>
      <c r="DVG88" s="900"/>
      <c r="DVH88" s="318"/>
      <c r="DVI88" s="900"/>
      <c r="DVJ88" s="900"/>
      <c r="DVK88" s="900"/>
      <c r="DVL88" s="900"/>
      <c r="DVM88" s="1171"/>
      <c r="DVN88" s="910"/>
      <c r="DVO88" s="1191"/>
      <c r="DVP88" s="1189"/>
      <c r="DVQ88" s="900"/>
      <c r="DVR88" s="318"/>
      <c r="DVS88" s="900"/>
      <c r="DVT88" s="900"/>
      <c r="DVU88" s="900"/>
      <c r="DVV88" s="900"/>
      <c r="DVW88" s="1171"/>
      <c r="DVX88" s="910"/>
      <c r="DVY88" s="1191"/>
      <c r="DVZ88" s="1189"/>
      <c r="DWA88" s="900"/>
      <c r="DWB88" s="318"/>
      <c r="DWC88" s="900"/>
      <c r="DWD88" s="900"/>
      <c r="DWE88" s="900"/>
      <c r="DWF88" s="900"/>
      <c r="DWG88" s="1171"/>
      <c r="DWH88" s="910"/>
      <c r="DWI88" s="1191"/>
      <c r="DWJ88" s="1189"/>
      <c r="DWK88" s="900"/>
      <c r="DWL88" s="318"/>
      <c r="DWM88" s="900"/>
      <c r="DWN88" s="900"/>
      <c r="DWO88" s="900"/>
      <c r="DWP88" s="900"/>
      <c r="DWQ88" s="1171"/>
      <c r="DWR88" s="910"/>
      <c r="DWS88" s="1191"/>
      <c r="DWT88" s="1189"/>
      <c r="DWU88" s="900"/>
      <c r="DWV88" s="318"/>
      <c r="DWW88" s="900"/>
      <c r="DWX88" s="900"/>
      <c r="DWY88" s="900"/>
      <c r="DWZ88" s="900"/>
      <c r="DXA88" s="1171"/>
      <c r="DXB88" s="910"/>
      <c r="DXC88" s="1191"/>
      <c r="DXD88" s="1189"/>
      <c r="DXE88" s="900"/>
      <c r="DXF88" s="318"/>
      <c r="DXG88" s="900"/>
      <c r="DXH88" s="900"/>
      <c r="DXI88" s="900"/>
      <c r="DXJ88" s="900"/>
      <c r="DXK88" s="1171"/>
      <c r="DXL88" s="910"/>
      <c r="DXM88" s="1191"/>
      <c r="DXN88" s="1189"/>
      <c r="DXO88" s="900"/>
      <c r="DXP88" s="318"/>
      <c r="DXQ88" s="900"/>
      <c r="DXR88" s="900"/>
      <c r="DXS88" s="900"/>
      <c r="DXT88" s="900"/>
      <c r="DXU88" s="1171"/>
      <c r="DXV88" s="910"/>
      <c r="DXW88" s="1191"/>
      <c r="DXX88" s="1189"/>
      <c r="DXY88" s="900"/>
      <c r="DXZ88" s="318"/>
      <c r="DYA88" s="900"/>
      <c r="DYB88" s="900"/>
      <c r="DYC88" s="900"/>
      <c r="DYD88" s="900"/>
      <c r="DYE88" s="1171"/>
      <c r="DYF88" s="910"/>
      <c r="DYG88" s="1191"/>
      <c r="DYH88" s="1189"/>
      <c r="DYI88" s="900"/>
      <c r="DYJ88" s="318"/>
      <c r="DYK88" s="900"/>
      <c r="DYL88" s="900"/>
      <c r="DYM88" s="900"/>
      <c r="DYN88" s="900"/>
      <c r="DYO88" s="1171"/>
      <c r="DYP88" s="910"/>
      <c r="DYQ88" s="1191"/>
      <c r="DYR88" s="1189"/>
      <c r="DYS88" s="900"/>
      <c r="DYT88" s="318"/>
      <c r="DYU88" s="900"/>
      <c r="DYV88" s="900"/>
      <c r="DYW88" s="900"/>
      <c r="DYX88" s="900"/>
      <c r="DYY88" s="1171"/>
      <c r="DYZ88" s="910"/>
      <c r="DZA88" s="1191"/>
      <c r="DZB88" s="1189"/>
      <c r="DZC88" s="900"/>
      <c r="DZD88" s="318"/>
      <c r="DZE88" s="900"/>
      <c r="DZF88" s="900"/>
      <c r="DZG88" s="900"/>
      <c r="DZH88" s="900"/>
      <c r="DZI88" s="1171"/>
      <c r="DZJ88" s="910"/>
      <c r="DZK88" s="1191"/>
      <c r="DZL88" s="1189"/>
      <c r="DZM88" s="900"/>
      <c r="DZN88" s="318"/>
      <c r="DZO88" s="900"/>
      <c r="DZP88" s="900"/>
      <c r="DZQ88" s="900"/>
      <c r="DZR88" s="900"/>
      <c r="DZS88" s="1171"/>
      <c r="DZT88" s="910"/>
      <c r="DZU88" s="1191"/>
      <c r="DZV88" s="1189"/>
      <c r="DZW88" s="900"/>
      <c r="DZX88" s="318"/>
      <c r="DZY88" s="900"/>
      <c r="DZZ88" s="900"/>
      <c r="EAA88" s="900"/>
      <c r="EAB88" s="900"/>
      <c r="EAC88" s="1171"/>
      <c r="EAD88" s="910"/>
      <c r="EAE88" s="1191"/>
      <c r="EAF88" s="1189"/>
      <c r="EAG88" s="900"/>
      <c r="EAH88" s="318"/>
      <c r="EAI88" s="900"/>
      <c r="EAJ88" s="900"/>
      <c r="EAK88" s="900"/>
      <c r="EAL88" s="900"/>
      <c r="EAM88" s="1171"/>
      <c r="EAN88" s="910"/>
      <c r="EAO88" s="1191"/>
      <c r="EAP88" s="1189"/>
      <c r="EAQ88" s="900"/>
      <c r="EAR88" s="318"/>
      <c r="EAS88" s="900"/>
      <c r="EAT88" s="900"/>
      <c r="EAU88" s="900"/>
      <c r="EAV88" s="900"/>
      <c r="EAW88" s="1171"/>
      <c r="EAX88" s="910"/>
      <c r="EAY88" s="1191"/>
      <c r="EAZ88" s="1189"/>
      <c r="EBA88" s="900"/>
      <c r="EBB88" s="318"/>
      <c r="EBC88" s="900"/>
      <c r="EBD88" s="900"/>
      <c r="EBE88" s="900"/>
      <c r="EBF88" s="900"/>
      <c r="EBG88" s="1171"/>
      <c r="EBH88" s="910"/>
      <c r="EBI88" s="1191"/>
      <c r="EBJ88" s="1189"/>
      <c r="EBK88" s="900"/>
      <c r="EBL88" s="318"/>
      <c r="EBM88" s="900"/>
      <c r="EBN88" s="900"/>
      <c r="EBO88" s="900"/>
      <c r="EBP88" s="900"/>
      <c r="EBQ88" s="1171"/>
      <c r="EBR88" s="910"/>
      <c r="EBS88" s="1191"/>
      <c r="EBT88" s="1189"/>
      <c r="EBU88" s="900"/>
      <c r="EBV88" s="318"/>
      <c r="EBW88" s="900"/>
      <c r="EBX88" s="900"/>
      <c r="EBY88" s="900"/>
      <c r="EBZ88" s="900"/>
      <c r="ECA88" s="1171"/>
      <c r="ECB88" s="910"/>
      <c r="ECC88" s="1191"/>
      <c r="ECD88" s="1189"/>
      <c r="ECE88" s="900"/>
      <c r="ECF88" s="318"/>
      <c r="ECG88" s="900"/>
      <c r="ECH88" s="900"/>
      <c r="ECI88" s="900"/>
      <c r="ECJ88" s="900"/>
      <c r="ECK88" s="1171"/>
      <c r="ECL88" s="910"/>
      <c r="ECM88" s="1191"/>
      <c r="ECN88" s="1189"/>
      <c r="ECO88" s="900"/>
      <c r="ECP88" s="318"/>
      <c r="ECQ88" s="900"/>
      <c r="ECR88" s="900"/>
      <c r="ECS88" s="900"/>
      <c r="ECT88" s="900"/>
      <c r="ECU88" s="1171"/>
      <c r="ECV88" s="910"/>
      <c r="ECW88" s="1191"/>
      <c r="ECX88" s="1189"/>
      <c r="ECY88" s="900"/>
      <c r="ECZ88" s="318"/>
      <c r="EDA88" s="900"/>
      <c r="EDB88" s="900"/>
      <c r="EDC88" s="900"/>
      <c r="EDD88" s="900"/>
      <c r="EDE88" s="1171"/>
      <c r="EDF88" s="910"/>
      <c r="EDG88" s="1191"/>
      <c r="EDH88" s="1189"/>
      <c r="EDI88" s="900"/>
      <c r="EDJ88" s="318"/>
      <c r="EDK88" s="900"/>
      <c r="EDL88" s="900"/>
      <c r="EDM88" s="900"/>
      <c r="EDN88" s="900"/>
      <c r="EDO88" s="1171"/>
      <c r="EDP88" s="910"/>
      <c r="EDQ88" s="1191"/>
      <c r="EDR88" s="1189"/>
      <c r="EDS88" s="900"/>
      <c r="EDT88" s="318"/>
      <c r="EDU88" s="900"/>
      <c r="EDV88" s="900"/>
      <c r="EDW88" s="900"/>
      <c r="EDX88" s="900"/>
      <c r="EDY88" s="1171"/>
      <c r="EDZ88" s="910"/>
      <c r="EEA88" s="1191"/>
      <c r="EEB88" s="1189"/>
      <c r="EEC88" s="900"/>
      <c r="EED88" s="318"/>
      <c r="EEE88" s="900"/>
      <c r="EEF88" s="900"/>
      <c r="EEG88" s="900"/>
      <c r="EEH88" s="900"/>
      <c r="EEI88" s="1171"/>
      <c r="EEJ88" s="910"/>
      <c r="EEK88" s="1191"/>
      <c r="EEL88" s="1189"/>
      <c r="EEM88" s="900"/>
      <c r="EEN88" s="318"/>
      <c r="EEO88" s="900"/>
      <c r="EEP88" s="900"/>
      <c r="EEQ88" s="900"/>
      <c r="EER88" s="900"/>
      <c r="EES88" s="1171"/>
      <c r="EET88" s="910"/>
      <c r="EEU88" s="1191"/>
      <c r="EEV88" s="1189"/>
      <c r="EEW88" s="900"/>
      <c r="EEX88" s="318"/>
      <c r="EEY88" s="900"/>
      <c r="EEZ88" s="900"/>
      <c r="EFA88" s="900"/>
      <c r="EFB88" s="900"/>
      <c r="EFC88" s="1171"/>
      <c r="EFD88" s="910"/>
      <c r="EFE88" s="1191"/>
      <c r="EFF88" s="1189"/>
      <c r="EFG88" s="900"/>
      <c r="EFH88" s="318"/>
      <c r="EFI88" s="900"/>
      <c r="EFJ88" s="900"/>
      <c r="EFK88" s="900"/>
      <c r="EFL88" s="900"/>
      <c r="EFM88" s="1171"/>
      <c r="EFN88" s="910"/>
      <c r="EFO88" s="1191"/>
      <c r="EFP88" s="1189"/>
      <c r="EFQ88" s="900"/>
      <c r="EFR88" s="318"/>
      <c r="EFS88" s="900"/>
      <c r="EFT88" s="900"/>
      <c r="EFU88" s="900"/>
      <c r="EFV88" s="900"/>
      <c r="EFW88" s="1171"/>
      <c r="EFX88" s="910"/>
      <c r="EFY88" s="1191"/>
      <c r="EFZ88" s="1189"/>
      <c r="EGA88" s="900"/>
      <c r="EGB88" s="318"/>
      <c r="EGC88" s="900"/>
      <c r="EGD88" s="900"/>
      <c r="EGE88" s="900"/>
      <c r="EGF88" s="900"/>
      <c r="EGG88" s="1171"/>
      <c r="EGH88" s="910"/>
      <c r="EGI88" s="1191"/>
      <c r="EGJ88" s="1189"/>
      <c r="EGK88" s="900"/>
      <c r="EGL88" s="318"/>
      <c r="EGM88" s="900"/>
      <c r="EGN88" s="900"/>
      <c r="EGO88" s="900"/>
      <c r="EGP88" s="900"/>
      <c r="EGQ88" s="1171"/>
      <c r="EGR88" s="910"/>
      <c r="EGS88" s="1191"/>
      <c r="EGT88" s="1189"/>
      <c r="EGU88" s="900"/>
      <c r="EGV88" s="318"/>
      <c r="EGW88" s="900"/>
      <c r="EGX88" s="900"/>
      <c r="EGY88" s="900"/>
      <c r="EGZ88" s="900"/>
      <c r="EHA88" s="1171"/>
      <c r="EHB88" s="910"/>
      <c r="EHC88" s="1191"/>
      <c r="EHD88" s="1189"/>
      <c r="EHE88" s="900"/>
      <c r="EHF88" s="318"/>
      <c r="EHG88" s="900"/>
      <c r="EHH88" s="900"/>
      <c r="EHI88" s="900"/>
      <c r="EHJ88" s="900"/>
      <c r="EHK88" s="1171"/>
      <c r="EHL88" s="910"/>
      <c r="EHM88" s="1191"/>
      <c r="EHN88" s="1189"/>
      <c r="EHO88" s="900"/>
      <c r="EHP88" s="318"/>
      <c r="EHQ88" s="900"/>
      <c r="EHR88" s="900"/>
      <c r="EHS88" s="900"/>
      <c r="EHT88" s="900"/>
      <c r="EHU88" s="1171"/>
      <c r="EHV88" s="910"/>
      <c r="EHW88" s="1191"/>
      <c r="EHX88" s="1189"/>
      <c r="EHY88" s="900"/>
      <c r="EHZ88" s="318"/>
      <c r="EIA88" s="900"/>
      <c r="EIB88" s="900"/>
      <c r="EIC88" s="900"/>
      <c r="EID88" s="900"/>
      <c r="EIE88" s="1171"/>
      <c r="EIF88" s="910"/>
      <c r="EIG88" s="1191"/>
      <c r="EIH88" s="1189"/>
      <c r="EII88" s="900"/>
      <c r="EIJ88" s="318"/>
      <c r="EIK88" s="900"/>
      <c r="EIL88" s="900"/>
      <c r="EIM88" s="900"/>
      <c r="EIN88" s="900"/>
      <c r="EIO88" s="1171"/>
      <c r="EIP88" s="910"/>
      <c r="EIQ88" s="1191"/>
      <c r="EIR88" s="1189"/>
      <c r="EIS88" s="900"/>
      <c r="EIT88" s="318"/>
      <c r="EIU88" s="900"/>
      <c r="EIV88" s="900"/>
      <c r="EIW88" s="900"/>
      <c r="EIX88" s="900"/>
      <c r="EIY88" s="1171"/>
      <c r="EIZ88" s="910"/>
      <c r="EJA88" s="1191"/>
      <c r="EJB88" s="1189"/>
      <c r="EJC88" s="900"/>
      <c r="EJD88" s="318"/>
      <c r="EJE88" s="900"/>
      <c r="EJF88" s="900"/>
      <c r="EJG88" s="900"/>
      <c r="EJH88" s="900"/>
      <c r="EJI88" s="1171"/>
      <c r="EJJ88" s="910"/>
      <c r="EJK88" s="1191"/>
      <c r="EJL88" s="1189"/>
      <c r="EJM88" s="900"/>
      <c r="EJN88" s="318"/>
      <c r="EJO88" s="900"/>
      <c r="EJP88" s="900"/>
      <c r="EJQ88" s="900"/>
      <c r="EJR88" s="900"/>
      <c r="EJS88" s="1171"/>
      <c r="EJT88" s="910"/>
      <c r="EJU88" s="1191"/>
      <c r="EJV88" s="1189"/>
      <c r="EJW88" s="900"/>
      <c r="EJX88" s="318"/>
      <c r="EJY88" s="900"/>
      <c r="EJZ88" s="900"/>
      <c r="EKA88" s="900"/>
      <c r="EKB88" s="900"/>
      <c r="EKC88" s="1171"/>
      <c r="EKD88" s="910"/>
      <c r="EKE88" s="1191"/>
      <c r="EKF88" s="1189"/>
      <c r="EKG88" s="900"/>
      <c r="EKH88" s="318"/>
      <c r="EKI88" s="900"/>
      <c r="EKJ88" s="900"/>
      <c r="EKK88" s="900"/>
      <c r="EKL88" s="900"/>
      <c r="EKM88" s="1171"/>
      <c r="EKN88" s="910"/>
      <c r="EKO88" s="1191"/>
      <c r="EKP88" s="1189"/>
      <c r="EKQ88" s="900"/>
      <c r="EKR88" s="318"/>
      <c r="EKS88" s="900"/>
      <c r="EKT88" s="900"/>
      <c r="EKU88" s="900"/>
      <c r="EKV88" s="900"/>
      <c r="EKW88" s="1171"/>
      <c r="EKX88" s="910"/>
      <c r="EKY88" s="1191"/>
      <c r="EKZ88" s="1189"/>
      <c r="ELA88" s="900"/>
      <c r="ELB88" s="318"/>
      <c r="ELC88" s="900"/>
      <c r="ELD88" s="900"/>
      <c r="ELE88" s="900"/>
      <c r="ELF88" s="900"/>
      <c r="ELG88" s="1171"/>
      <c r="ELH88" s="910"/>
      <c r="ELI88" s="1191"/>
      <c r="ELJ88" s="1189"/>
      <c r="ELK88" s="900"/>
      <c r="ELL88" s="318"/>
      <c r="ELM88" s="900"/>
      <c r="ELN88" s="900"/>
      <c r="ELO88" s="900"/>
      <c r="ELP88" s="900"/>
      <c r="ELQ88" s="1171"/>
      <c r="ELR88" s="910"/>
      <c r="ELS88" s="1191"/>
      <c r="ELT88" s="1189"/>
      <c r="ELU88" s="900"/>
      <c r="ELV88" s="318"/>
      <c r="ELW88" s="900"/>
      <c r="ELX88" s="900"/>
      <c r="ELY88" s="900"/>
      <c r="ELZ88" s="900"/>
      <c r="EMA88" s="1171"/>
      <c r="EMB88" s="910"/>
      <c r="EMC88" s="1191"/>
      <c r="EMD88" s="1189"/>
      <c r="EME88" s="900"/>
      <c r="EMF88" s="318"/>
      <c r="EMG88" s="900"/>
      <c r="EMH88" s="900"/>
      <c r="EMI88" s="900"/>
      <c r="EMJ88" s="900"/>
      <c r="EMK88" s="1171"/>
      <c r="EML88" s="910"/>
      <c r="EMM88" s="1191"/>
      <c r="EMN88" s="1189"/>
      <c r="EMO88" s="900"/>
      <c r="EMP88" s="318"/>
      <c r="EMQ88" s="900"/>
      <c r="EMR88" s="900"/>
      <c r="EMS88" s="900"/>
      <c r="EMT88" s="900"/>
      <c r="EMU88" s="1171"/>
      <c r="EMV88" s="910"/>
      <c r="EMW88" s="1191"/>
      <c r="EMX88" s="1189"/>
      <c r="EMY88" s="900"/>
      <c r="EMZ88" s="318"/>
      <c r="ENA88" s="900"/>
      <c r="ENB88" s="900"/>
      <c r="ENC88" s="900"/>
      <c r="END88" s="900"/>
      <c r="ENE88" s="1171"/>
      <c r="ENF88" s="910"/>
      <c r="ENG88" s="1191"/>
      <c r="ENH88" s="1189"/>
      <c r="ENI88" s="900"/>
      <c r="ENJ88" s="318"/>
      <c r="ENK88" s="900"/>
      <c r="ENL88" s="900"/>
      <c r="ENM88" s="900"/>
      <c r="ENN88" s="900"/>
      <c r="ENO88" s="1171"/>
      <c r="ENP88" s="910"/>
      <c r="ENQ88" s="1191"/>
      <c r="ENR88" s="1189"/>
      <c r="ENS88" s="900"/>
      <c r="ENT88" s="318"/>
      <c r="ENU88" s="900"/>
      <c r="ENV88" s="900"/>
      <c r="ENW88" s="900"/>
      <c r="ENX88" s="900"/>
      <c r="ENY88" s="1171"/>
      <c r="ENZ88" s="910"/>
      <c r="EOA88" s="1191"/>
      <c r="EOB88" s="1189"/>
      <c r="EOC88" s="900"/>
      <c r="EOD88" s="318"/>
      <c r="EOE88" s="900"/>
      <c r="EOF88" s="900"/>
      <c r="EOG88" s="900"/>
      <c r="EOH88" s="900"/>
      <c r="EOI88" s="1171"/>
      <c r="EOJ88" s="910"/>
      <c r="EOK88" s="1191"/>
      <c r="EOL88" s="1189"/>
      <c r="EOM88" s="900"/>
      <c r="EON88" s="318"/>
      <c r="EOO88" s="900"/>
      <c r="EOP88" s="900"/>
      <c r="EOQ88" s="900"/>
      <c r="EOR88" s="900"/>
      <c r="EOS88" s="1171"/>
      <c r="EOT88" s="910"/>
      <c r="EOU88" s="1191"/>
      <c r="EOV88" s="1189"/>
      <c r="EOW88" s="900"/>
      <c r="EOX88" s="318"/>
      <c r="EOY88" s="900"/>
      <c r="EOZ88" s="900"/>
      <c r="EPA88" s="900"/>
      <c r="EPB88" s="900"/>
      <c r="EPC88" s="1171"/>
      <c r="EPD88" s="910"/>
      <c r="EPE88" s="1191"/>
      <c r="EPF88" s="1189"/>
      <c r="EPG88" s="900"/>
      <c r="EPH88" s="318"/>
      <c r="EPI88" s="900"/>
      <c r="EPJ88" s="900"/>
      <c r="EPK88" s="900"/>
      <c r="EPL88" s="900"/>
      <c r="EPM88" s="1171"/>
      <c r="EPN88" s="910"/>
      <c r="EPO88" s="1191"/>
      <c r="EPP88" s="1189"/>
      <c r="EPQ88" s="900"/>
      <c r="EPR88" s="318"/>
      <c r="EPS88" s="900"/>
      <c r="EPT88" s="900"/>
      <c r="EPU88" s="900"/>
      <c r="EPV88" s="900"/>
      <c r="EPW88" s="1171"/>
      <c r="EPX88" s="910"/>
      <c r="EPY88" s="1191"/>
      <c r="EPZ88" s="1189"/>
      <c r="EQA88" s="900"/>
      <c r="EQB88" s="318"/>
      <c r="EQC88" s="900"/>
      <c r="EQD88" s="900"/>
      <c r="EQE88" s="900"/>
      <c r="EQF88" s="900"/>
      <c r="EQG88" s="1171"/>
      <c r="EQH88" s="910"/>
      <c r="EQI88" s="1191"/>
      <c r="EQJ88" s="1189"/>
      <c r="EQK88" s="900"/>
      <c r="EQL88" s="318"/>
      <c r="EQM88" s="900"/>
      <c r="EQN88" s="900"/>
      <c r="EQO88" s="900"/>
      <c r="EQP88" s="900"/>
      <c r="EQQ88" s="1171"/>
      <c r="EQR88" s="910"/>
      <c r="EQS88" s="1191"/>
      <c r="EQT88" s="1189"/>
      <c r="EQU88" s="900"/>
      <c r="EQV88" s="318"/>
      <c r="EQW88" s="900"/>
      <c r="EQX88" s="900"/>
      <c r="EQY88" s="900"/>
      <c r="EQZ88" s="900"/>
      <c r="ERA88" s="1171"/>
      <c r="ERB88" s="910"/>
      <c r="ERC88" s="1191"/>
      <c r="ERD88" s="1189"/>
      <c r="ERE88" s="900"/>
      <c r="ERF88" s="318"/>
      <c r="ERG88" s="900"/>
      <c r="ERH88" s="900"/>
      <c r="ERI88" s="900"/>
      <c r="ERJ88" s="900"/>
      <c r="ERK88" s="1171"/>
      <c r="ERL88" s="910"/>
      <c r="ERM88" s="1191"/>
      <c r="ERN88" s="1189"/>
      <c r="ERO88" s="900"/>
      <c r="ERP88" s="318"/>
      <c r="ERQ88" s="900"/>
      <c r="ERR88" s="900"/>
      <c r="ERS88" s="900"/>
      <c r="ERT88" s="900"/>
      <c r="ERU88" s="1171"/>
      <c r="ERV88" s="910"/>
      <c r="ERW88" s="1191"/>
      <c r="ERX88" s="1189"/>
      <c r="ERY88" s="900"/>
      <c r="ERZ88" s="318"/>
      <c r="ESA88" s="900"/>
      <c r="ESB88" s="900"/>
      <c r="ESC88" s="900"/>
      <c r="ESD88" s="900"/>
      <c r="ESE88" s="1171"/>
      <c r="ESF88" s="910"/>
      <c r="ESG88" s="1191"/>
      <c r="ESH88" s="1189"/>
      <c r="ESI88" s="900"/>
      <c r="ESJ88" s="318"/>
      <c r="ESK88" s="900"/>
      <c r="ESL88" s="900"/>
      <c r="ESM88" s="900"/>
      <c r="ESN88" s="900"/>
      <c r="ESO88" s="1171"/>
      <c r="ESP88" s="910"/>
      <c r="ESQ88" s="1191"/>
      <c r="ESR88" s="1189"/>
      <c r="ESS88" s="900"/>
      <c r="EST88" s="318"/>
      <c r="ESU88" s="900"/>
      <c r="ESV88" s="900"/>
      <c r="ESW88" s="900"/>
      <c r="ESX88" s="900"/>
      <c r="ESY88" s="1171"/>
      <c r="ESZ88" s="910"/>
      <c r="ETA88" s="1191"/>
      <c r="ETB88" s="1189"/>
      <c r="ETC88" s="900"/>
      <c r="ETD88" s="318"/>
      <c r="ETE88" s="900"/>
      <c r="ETF88" s="900"/>
      <c r="ETG88" s="900"/>
      <c r="ETH88" s="900"/>
      <c r="ETI88" s="1171"/>
      <c r="ETJ88" s="910"/>
      <c r="ETK88" s="1191"/>
      <c r="ETL88" s="1189"/>
      <c r="ETM88" s="900"/>
      <c r="ETN88" s="318"/>
      <c r="ETO88" s="900"/>
      <c r="ETP88" s="900"/>
      <c r="ETQ88" s="900"/>
      <c r="ETR88" s="900"/>
      <c r="ETS88" s="1171"/>
      <c r="ETT88" s="910"/>
      <c r="ETU88" s="1191"/>
      <c r="ETV88" s="1189"/>
      <c r="ETW88" s="900"/>
      <c r="ETX88" s="318"/>
      <c r="ETY88" s="900"/>
      <c r="ETZ88" s="900"/>
      <c r="EUA88" s="900"/>
      <c r="EUB88" s="900"/>
      <c r="EUC88" s="1171"/>
      <c r="EUD88" s="910"/>
      <c r="EUE88" s="1191"/>
      <c r="EUF88" s="1189"/>
      <c r="EUG88" s="900"/>
      <c r="EUH88" s="318"/>
      <c r="EUI88" s="900"/>
      <c r="EUJ88" s="900"/>
      <c r="EUK88" s="900"/>
      <c r="EUL88" s="900"/>
      <c r="EUM88" s="1171"/>
      <c r="EUN88" s="910"/>
      <c r="EUO88" s="1191"/>
      <c r="EUP88" s="1189"/>
      <c r="EUQ88" s="900"/>
      <c r="EUR88" s="318"/>
      <c r="EUS88" s="900"/>
      <c r="EUT88" s="900"/>
      <c r="EUU88" s="900"/>
      <c r="EUV88" s="900"/>
      <c r="EUW88" s="1171"/>
      <c r="EUX88" s="910"/>
      <c r="EUY88" s="1191"/>
      <c r="EUZ88" s="1189"/>
      <c r="EVA88" s="900"/>
      <c r="EVB88" s="318"/>
      <c r="EVC88" s="900"/>
      <c r="EVD88" s="900"/>
      <c r="EVE88" s="900"/>
      <c r="EVF88" s="900"/>
      <c r="EVG88" s="1171"/>
      <c r="EVH88" s="910"/>
      <c r="EVI88" s="1191"/>
      <c r="EVJ88" s="1189"/>
      <c r="EVK88" s="900"/>
      <c r="EVL88" s="318"/>
      <c r="EVM88" s="900"/>
      <c r="EVN88" s="900"/>
      <c r="EVO88" s="900"/>
      <c r="EVP88" s="900"/>
      <c r="EVQ88" s="1171"/>
      <c r="EVR88" s="910"/>
      <c r="EVS88" s="1191"/>
      <c r="EVT88" s="1189"/>
      <c r="EVU88" s="900"/>
      <c r="EVV88" s="318"/>
      <c r="EVW88" s="900"/>
      <c r="EVX88" s="900"/>
      <c r="EVY88" s="900"/>
      <c r="EVZ88" s="900"/>
      <c r="EWA88" s="1171"/>
      <c r="EWB88" s="910"/>
      <c r="EWC88" s="1191"/>
      <c r="EWD88" s="1189"/>
      <c r="EWE88" s="900"/>
      <c r="EWF88" s="318"/>
      <c r="EWG88" s="900"/>
      <c r="EWH88" s="900"/>
      <c r="EWI88" s="900"/>
      <c r="EWJ88" s="900"/>
      <c r="EWK88" s="1171"/>
      <c r="EWL88" s="910"/>
      <c r="EWM88" s="1191"/>
      <c r="EWN88" s="1189"/>
      <c r="EWO88" s="900"/>
      <c r="EWP88" s="318"/>
      <c r="EWQ88" s="900"/>
      <c r="EWR88" s="900"/>
      <c r="EWS88" s="900"/>
      <c r="EWT88" s="900"/>
      <c r="EWU88" s="1171"/>
      <c r="EWV88" s="910"/>
      <c r="EWW88" s="1191"/>
      <c r="EWX88" s="1189"/>
      <c r="EWY88" s="900"/>
      <c r="EWZ88" s="318"/>
      <c r="EXA88" s="900"/>
      <c r="EXB88" s="900"/>
      <c r="EXC88" s="900"/>
      <c r="EXD88" s="900"/>
      <c r="EXE88" s="1171"/>
      <c r="EXF88" s="910"/>
      <c r="EXG88" s="1191"/>
      <c r="EXH88" s="1189"/>
      <c r="EXI88" s="900"/>
      <c r="EXJ88" s="318"/>
      <c r="EXK88" s="900"/>
      <c r="EXL88" s="900"/>
      <c r="EXM88" s="900"/>
      <c r="EXN88" s="900"/>
      <c r="EXO88" s="1171"/>
      <c r="EXP88" s="910"/>
      <c r="EXQ88" s="1191"/>
      <c r="EXR88" s="1189"/>
      <c r="EXS88" s="900"/>
      <c r="EXT88" s="318"/>
      <c r="EXU88" s="900"/>
      <c r="EXV88" s="900"/>
      <c r="EXW88" s="900"/>
      <c r="EXX88" s="900"/>
      <c r="EXY88" s="1171"/>
      <c r="EXZ88" s="910"/>
      <c r="EYA88" s="1191"/>
      <c r="EYB88" s="1189"/>
      <c r="EYC88" s="900"/>
      <c r="EYD88" s="318"/>
      <c r="EYE88" s="900"/>
      <c r="EYF88" s="900"/>
      <c r="EYG88" s="900"/>
      <c r="EYH88" s="900"/>
      <c r="EYI88" s="1171"/>
      <c r="EYJ88" s="910"/>
      <c r="EYK88" s="1191"/>
      <c r="EYL88" s="1189"/>
      <c r="EYM88" s="900"/>
      <c r="EYN88" s="318"/>
      <c r="EYO88" s="900"/>
      <c r="EYP88" s="900"/>
      <c r="EYQ88" s="900"/>
      <c r="EYR88" s="900"/>
      <c r="EYS88" s="1171"/>
      <c r="EYT88" s="910"/>
      <c r="EYU88" s="1191"/>
      <c r="EYV88" s="1189"/>
      <c r="EYW88" s="900"/>
      <c r="EYX88" s="318"/>
      <c r="EYY88" s="900"/>
      <c r="EYZ88" s="900"/>
      <c r="EZA88" s="900"/>
      <c r="EZB88" s="900"/>
      <c r="EZC88" s="1171"/>
      <c r="EZD88" s="910"/>
      <c r="EZE88" s="1191"/>
      <c r="EZF88" s="1189"/>
      <c r="EZG88" s="900"/>
      <c r="EZH88" s="318"/>
      <c r="EZI88" s="900"/>
      <c r="EZJ88" s="900"/>
      <c r="EZK88" s="900"/>
      <c r="EZL88" s="900"/>
      <c r="EZM88" s="1171"/>
      <c r="EZN88" s="910"/>
      <c r="EZO88" s="1191"/>
      <c r="EZP88" s="1189"/>
      <c r="EZQ88" s="900"/>
      <c r="EZR88" s="318"/>
      <c r="EZS88" s="900"/>
      <c r="EZT88" s="900"/>
      <c r="EZU88" s="900"/>
      <c r="EZV88" s="900"/>
      <c r="EZW88" s="1171"/>
      <c r="EZX88" s="910"/>
      <c r="EZY88" s="1191"/>
      <c r="EZZ88" s="1189"/>
      <c r="FAA88" s="900"/>
      <c r="FAB88" s="318"/>
      <c r="FAC88" s="900"/>
      <c r="FAD88" s="900"/>
      <c r="FAE88" s="900"/>
      <c r="FAF88" s="900"/>
      <c r="FAG88" s="1171"/>
      <c r="FAH88" s="910"/>
      <c r="FAI88" s="1191"/>
      <c r="FAJ88" s="1189"/>
      <c r="FAK88" s="900"/>
      <c r="FAL88" s="318"/>
      <c r="FAM88" s="900"/>
      <c r="FAN88" s="900"/>
      <c r="FAO88" s="900"/>
      <c r="FAP88" s="900"/>
      <c r="FAQ88" s="1171"/>
      <c r="FAR88" s="910"/>
      <c r="FAS88" s="1191"/>
      <c r="FAT88" s="1189"/>
      <c r="FAU88" s="900"/>
      <c r="FAV88" s="318"/>
      <c r="FAW88" s="900"/>
      <c r="FAX88" s="900"/>
      <c r="FAY88" s="900"/>
      <c r="FAZ88" s="900"/>
      <c r="FBA88" s="1171"/>
      <c r="FBB88" s="910"/>
      <c r="FBC88" s="1191"/>
      <c r="FBD88" s="1189"/>
      <c r="FBE88" s="900"/>
      <c r="FBF88" s="318"/>
      <c r="FBG88" s="900"/>
      <c r="FBH88" s="900"/>
      <c r="FBI88" s="900"/>
      <c r="FBJ88" s="900"/>
      <c r="FBK88" s="1171"/>
      <c r="FBL88" s="910"/>
      <c r="FBM88" s="1191"/>
      <c r="FBN88" s="1189"/>
      <c r="FBO88" s="900"/>
      <c r="FBP88" s="318"/>
      <c r="FBQ88" s="900"/>
      <c r="FBR88" s="900"/>
      <c r="FBS88" s="900"/>
      <c r="FBT88" s="900"/>
      <c r="FBU88" s="1171"/>
      <c r="FBV88" s="910"/>
      <c r="FBW88" s="1191"/>
      <c r="FBX88" s="1189"/>
      <c r="FBY88" s="900"/>
      <c r="FBZ88" s="318"/>
      <c r="FCA88" s="900"/>
      <c r="FCB88" s="900"/>
      <c r="FCC88" s="900"/>
      <c r="FCD88" s="900"/>
      <c r="FCE88" s="1171"/>
      <c r="FCF88" s="910"/>
      <c r="FCG88" s="1191"/>
      <c r="FCH88" s="1189"/>
      <c r="FCI88" s="900"/>
      <c r="FCJ88" s="318"/>
      <c r="FCK88" s="900"/>
      <c r="FCL88" s="900"/>
      <c r="FCM88" s="900"/>
      <c r="FCN88" s="900"/>
      <c r="FCO88" s="1171"/>
      <c r="FCP88" s="910"/>
      <c r="FCQ88" s="1191"/>
      <c r="FCR88" s="1189"/>
      <c r="FCS88" s="900"/>
      <c r="FCT88" s="318"/>
      <c r="FCU88" s="900"/>
      <c r="FCV88" s="900"/>
      <c r="FCW88" s="900"/>
      <c r="FCX88" s="900"/>
      <c r="FCY88" s="1171"/>
      <c r="FCZ88" s="910"/>
      <c r="FDA88" s="1191"/>
      <c r="FDB88" s="1189"/>
      <c r="FDC88" s="900"/>
      <c r="FDD88" s="318"/>
      <c r="FDE88" s="900"/>
      <c r="FDF88" s="900"/>
      <c r="FDG88" s="900"/>
      <c r="FDH88" s="900"/>
      <c r="FDI88" s="1171"/>
      <c r="FDJ88" s="910"/>
      <c r="FDK88" s="1191"/>
      <c r="FDL88" s="1189"/>
      <c r="FDM88" s="900"/>
      <c r="FDN88" s="318"/>
      <c r="FDO88" s="900"/>
      <c r="FDP88" s="900"/>
      <c r="FDQ88" s="900"/>
      <c r="FDR88" s="900"/>
      <c r="FDS88" s="1171"/>
      <c r="FDT88" s="910"/>
      <c r="FDU88" s="1191"/>
      <c r="FDV88" s="1189"/>
      <c r="FDW88" s="900"/>
      <c r="FDX88" s="318"/>
      <c r="FDY88" s="900"/>
      <c r="FDZ88" s="900"/>
      <c r="FEA88" s="900"/>
      <c r="FEB88" s="900"/>
      <c r="FEC88" s="1171"/>
      <c r="FED88" s="910"/>
      <c r="FEE88" s="1191"/>
      <c r="FEF88" s="1189"/>
      <c r="FEG88" s="900"/>
      <c r="FEH88" s="318"/>
      <c r="FEI88" s="900"/>
      <c r="FEJ88" s="900"/>
      <c r="FEK88" s="900"/>
      <c r="FEL88" s="900"/>
      <c r="FEM88" s="1171"/>
      <c r="FEN88" s="910"/>
      <c r="FEO88" s="1191"/>
      <c r="FEP88" s="1189"/>
      <c r="FEQ88" s="900"/>
      <c r="FER88" s="318"/>
      <c r="FES88" s="900"/>
      <c r="FET88" s="900"/>
      <c r="FEU88" s="900"/>
      <c r="FEV88" s="900"/>
      <c r="FEW88" s="1171"/>
      <c r="FEX88" s="910"/>
      <c r="FEY88" s="1191"/>
      <c r="FEZ88" s="1189"/>
      <c r="FFA88" s="900"/>
      <c r="FFB88" s="318"/>
      <c r="FFC88" s="900"/>
      <c r="FFD88" s="900"/>
      <c r="FFE88" s="900"/>
      <c r="FFF88" s="900"/>
      <c r="FFG88" s="1171"/>
      <c r="FFH88" s="910"/>
      <c r="FFI88" s="1191"/>
      <c r="FFJ88" s="1189"/>
      <c r="FFK88" s="900"/>
      <c r="FFL88" s="318"/>
      <c r="FFM88" s="900"/>
      <c r="FFN88" s="900"/>
      <c r="FFO88" s="900"/>
      <c r="FFP88" s="900"/>
      <c r="FFQ88" s="1171"/>
      <c r="FFR88" s="910"/>
      <c r="FFS88" s="1191"/>
      <c r="FFT88" s="1189"/>
      <c r="FFU88" s="900"/>
      <c r="FFV88" s="318"/>
      <c r="FFW88" s="900"/>
      <c r="FFX88" s="900"/>
      <c r="FFY88" s="900"/>
      <c r="FFZ88" s="900"/>
      <c r="FGA88" s="1171"/>
      <c r="FGB88" s="910"/>
      <c r="FGC88" s="1191"/>
      <c r="FGD88" s="1189"/>
      <c r="FGE88" s="900"/>
      <c r="FGF88" s="318"/>
      <c r="FGG88" s="900"/>
      <c r="FGH88" s="900"/>
      <c r="FGI88" s="900"/>
      <c r="FGJ88" s="900"/>
      <c r="FGK88" s="1171"/>
      <c r="FGL88" s="910"/>
      <c r="FGM88" s="1191"/>
      <c r="FGN88" s="1189"/>
      <c r="FGO88" s="900"/>
      <c r="FGP88" s="318"/>
      <c r="FGQ88" s="900"/>
      <c r="FGR88" s="900"/>
      <c r="FGS88" s="900"/>
      <c r="FGT88" s="900"/>
      <c r="FGU88" s="1171"/>
      <c r="FGV88" s="910"/>
      <c r="FGW88" s="1191"/>
      <c r="FGX88" s="1189"/>
      <c r="FGY88" s="900"/>
      <c r="FGZ88" s="318"/>
      <c r="FHA88" s="900"/>
      <c r="FHB88" s="900"/>
      <c r="FHC88" s="900"/>
      <c r="FHD88" s="900"/>
      <c r="FHE88" s="1171"/>
      <c r="FHF88" s="910"/>
      <c r="FHG88" s="1191"/>
      <c r="FHH88" s="1189"/>
      <c r="FHI88" s="900"/>
      <c r="FHJ88" s="318"/>
      <c r="FHK88" s="900"/>
      <c r="FHL88" s="900"/>
      <c r="FHM88" s="900"/>
      <c r="FHN88" s="900"/>
      <c r="FHO88" s="1171"/>
      <c r="FHP88" s="910"/>
      <c r="FHQ88" s="1191"/>
      <c r="FHR88" s="1189"/>
      <c r="FHS88" s="900"/>
      <c r="FHT88" s="318"/>
      <c r="FHU88" s="900"/>
      <c r="FHV88" s="900"/>
      <c r="FHW88" s="900"/>
      <c r="FHX88" s="900"/>
      <c r="FHY88" s="1171"/>
      <c r="FHZ88" s="910"/>
      <c r="FIA88" s="1191"/>
      <c r="FIB88" s="1189"/>
      <c r="FIC88" s="900"/>
      <c r="FID88" s="318"/>
      <c r="FIE88" s="900"/>
      <c r="FIF88" s="900"/>
      <c r="FIG88" s="900"/>
      <c r="FIH88" s="900"/>
      <c r="FII88" s="1171"/>
      <c r="FIJ88" s="910"/>
      <c r="FIK88" s="1191"/>
      <c r="FIL88" s="1189"/>
      <c r="FIM88" s="900"/>
      <c r="FIN88" s="318"/>
      <c r="FIO88" s="900"/>
      <c r="FIP88" s="900"/>
      <c r="FIQ88" s="900"/>
      <c r="FIR88" s="900"/>
      <c r="FIS88" s="1171"/>
      <c r="FIT88" s="910"/>
      <c r="FIU88" s="1191"/>
      <c r="FIV88" s="1189"/>
      <c r="FIW88" s="900"/>
      <c r="FIX88" s="318"/>
      <c r="FIY88" s="900"/>
      <c r="FIZ88" s="900"/>
      <c r="FJA88" s="900"/>
      <c r="FJB88" s="900"/>
      <c r="FJC88" s="1171"/>
      <c r="FJD88" s="910"/>
      <c r="FJE88" s="1191"/>
      <c r="FJF88" s="1189"/>
      <c r="FJG88" s="900"/>
      <c r="FJH88" s="318"/>
      <c r="FJI88" s="900"/>
      <c r="FJJ88" s="900"/>
      <c r="FJK88" s="900"/>
      <c r="FJL88" s="900"/>
      <c r="FJM88" s="1171"/>
      <c r="FJN88" s="910"/>
      <c r="FJO88" s="1191"/>
      <c r="FJP88" s="1189"/>
      <c r="FJQ88" s="900"/>
      <c r="FJR88" s="318"/>
      <c r="FJS88" s="900"/>
      <c r="FJT88" s="900"/>
      <c r="FJU88" s="900"/>
      <c r="FJV88" s="900"/>
      <c r="FJW88" s="1171"/>
      <c r="FJX88" s="910"/>
      <c r="FJY88" s="1191"/>
      <c r="FJZ88" s="1189"/>
      <c r="FKA88" s="900"/>
      <c r="FKB88" s="318"/>
      <c r="FKC88" s="900"/>
      <c r="FKD88" s="900"/>
      <c r="FKE88" s="900"/>
      <c r="FKF88" s="900"/>
      <c r="FKG88" s="1171"/>
      <c r="FKH88" s="910"/>
      <c r="FKI88" s="1191"/>
      <c r="FKJ88" s="1189"/>
      <c r="FKK88" s="900"/>
      <c r="FKL88" s="318"/>
      <c r="FKM88" s="900"/>
      <c r="FKN88" s="900"/>
      <c r="FKO88" s="900"/>
      <c r="FKP88" s="900"/>
      <c r="FKQ88" s="1171"/>
      <c r="FKR88" s="910"/>
      <c r="FKS88" s="1191"/>
      <c r="FKT88" s="1189"/>
      <c r="FKU88" s="900"/>
      <c r="FKV88" s="318"/>
      <c r="FKW88" s="900"/>
      <c r="FKX88" s="900"/>
      <c r="FKY88" s="900"/>
      <c r="FKZ88" s="900"/>
      <c r="FLA88" s="1171"/>
      <c r="FLB88" s="910"/>
      <c r="FLC88" s="1191"/>
      <c r="FLD88" s="1189"/>
      <c r="FLE88" s="900"/>
      <c r="FLF88" s="318"/>
      <c r="FLG88" s="900"/>
      <c r="FLH88" s="900"/>
      <c r="FLI88" s="900"/>
      <c r="FLJ88" s="900"/>
      <c r="FLK88" s="1171"/>
      <c r="FLL88" s="910"/>
      <c r="FLM88" s="1191"/>
      <c r="FLN88" s="1189"/>
      <c r="FLO88" s="900"/>
      <c r="FLP88" s="318"/>
      <c r="FLQ88" s="900"/>
      <c r="FLR88" s="900"/>
      <c r="FLS88" s="900"/>
      <c r="FLT88" s="900"/>
      <c r="FLU88" s="1171"/>
      <c r="FLV88" s="910"/>
      <c r="FLW88" s="1191"/>
      <c r="FLX88" s="1189"/>
      <c r="FLY88" s="900"/>
      <c r="FLZ88" s="318"/>
      <c r="FMA88" s="900"/>
      <c r="FMB88" s="900"/>
      <c r="FMC88" s="900"/>
      <c r="FMD88" s="900"/>
      <c r="FME88" s="1171"/>
      <c r="FMF88" s="910"/>
      <c r="FMG88" s="1191"/>
      <c r="FMH88" s="1189"/>
      <c r="FMI88" s="900"/>
      <c r="FMJ88" s="318"/>
      <c r="FMK88" s="900"/>
      <c r="FML88" s="900"/>
      <c r="FMM88" s="900"/>
      <c r="FMN88" s="900"/>
      <c r="FMO88" s="1171"/>
      <c r="FMP88" s="910"/>
      <c r="FMQ88" s="1191"/>
      <c r="FMR88" s="1189"/>
      <c r="FMS88" s="900"/>
      <c r="FMT88" s="318"/>
      <c r="FMU88" s="900"/>
      <c r="FMV88" s="900"/>
      <c r="FMW88" s="900"/>
      <c r="FMX88" s="900"/>
      <c r="FMY88" s="1171"/>
      <c r="FMZ88" s="910"/>
      <c r="FNA88" s="1191"/>
      <c r="FNB88" s="1189"/>
      <c r="FNC88" s="900"/>
      <c r="FND88" s="318"/>
      <c r="FNE88" s="900"/>
      <c r="FNF88" s="900"/>
      <c r="FNG88" s="900"/>
      <c r="FNH88" s="900"/>
      <c r="FNI88" s="1171"/>
      <c r="FNJ88" s="910"/>
      <c r="FNK88" s="1191"/>
      <c r="FNL88" s="1189"/>
      <c r="FNM88" s="900"/>
      <c r="FNN88" s="318"/>
      <c r="FNO88" s="900"/>
      <c r="FNP88" s="900"/>
      <c r="FNQ88" s="900"/>
      <c r="FNR88" s="900"/>
      <c r="FNS88" s="1171"/>
      <c r="FNT88" s="910"/>
      <c r="FNU88" s="1191"/>
      <c r="FNV88" s="1189"/>
      <c r="FNW88" s="900"/>
      <c r="FNX88" s="318"/>
      <c r="FNY88" s="900"/>
      <c r="FNZ88" s="900"/>
      <c r="FOA88" s="900"/>
      <c r="FOB88" s="900"/>
      <c r="FOC88" s="1171"/>
      <c r="FOD88" s="910"/>
      <c r="FOE88" s="1191"/>
      <c r="FOF88" s="1189"/>
      <c r="FOG88" s="900"/>
      <c r="FOH88" s="318"/>
      <c r="FOI88" s="900"/>
      <c r="FOJ88" s="900"/>
      <c r="FOK88" s="900"/>
      <c r="FOL88" s="900"/>
      <c r="FOM88" s="1171"/>
      <c r="FON88" s="910"/>
      <c r="FOO88" s="1191"/>
      <c r="FOP88" s="1189"/>
      <c r="FOQ88" s="900"/>
      <c r="FOR88" s="318"/>
      <c r="FOS88" s="900"/>
      <c r="FOT88" s="900"/>
      <c r="FOU88" s="900"/>
      <c r="FOV88" s="900"/>
      <c r="FOW88" s="1171"/>
      <c r="FOX88" s="910"/>
      <c r="FOY88" s="1191"/>
      <c r="FOZ88" s="1189"/>
      <c r="FPA88" s="900"/>
      <c r="FPB88" s="318"/>
      <c r="FPC88" s="900"/>
      <c r="FPD88" s="900"/>
      <c r="FPE88" s="900"/>
      <c r="FPF88" s="900"/>
      <c r="FPG88" s="1171"/>
      <c r="FPH88" s="910"/>
      <c r="FPI88" s="1191"/>
      <c r="FPJ88" s="1189"/>
      <c r="FPK88" s="900"/>
      <c r="FPL88" s="318"/>
      <c r="FPM88" s="900"/>
      <c r="FPN88" s="900"/>
      <c r="FPO88" s="900"/>
      <c r="FPP88" s="900"/>
      <c r="FPQ88" s="1171"/>
      <c r="FPR88" s="910"/>
      <c r="FPS88" s="1191"/>
      <c r="FPT88" s="1189"/>
      <c r="FPU88" s="900"/>
      <c r="FPV88" s="318"/>
      <c r="FPW88" s="900"/>
      <c r="FPX88" s="900"/>
      <c r="FPY88" s="900"/>
      <c r="FPZ88" s="900"/>
      <c r="FQA88" s="1171"/>
      <c r="FQB88" s="910"/>
      <c r="FQC88" s="1191"/>
      <c r="FQD88" s="1189"/>
      <c r="FQE88" s="900"/>
      <c r="FQF88" s="318"/>
      <c r="FQG88" s="900"/>
      <c r="FQH88" s="900"/>
      <c r="FQI88" s="900"/>
      <c r="FQJ88" s="900"/>
      <c r="FQK88" s="1171"/>
      <c r="FQL88" s="910"/>
      <c r="FQM88" s="1191"/>
      <c r="FQN88" s="1189"/>
      <c r="FQO88" s="900"/>
      <c r="FQP88" s="318"/>
      <c r="FQQ88" s="900"/>
      <c r="FQR88" s="900"/>
      <c r="FQS88" s="900"/>
      <c r="FQT88" s="900"/>
      <c r="FQU88" s="1171"/>
      <c r="FQV88" s="910"/>
      <c r="FQW88" s="1191"/>
      <c r="FQX88" s="1189"/>
      <c r="FQY88" s="900"/>
      <c r="FQZ88" s="318"/>
      <c r="FRA88" s="900"/>
      <c r="FRB88" s="900"/>
      <c r="FRC88" s="900"/>
      <c r="FRD88" s="900"/>
      <c r="FRE88" s="1171"/>
      <c r="FRF88" s="910"/>
      <c r="FRG88" s="1191"/>
      <c r="FRH88" s="1189"/>
      <c r="FRI88" s="900"/>
      <c r="FRJ88" s="318"/>
      <c r="FRK88" s="900"/>
      <c r="FRL88" s="900"/>
      <c r="FRM88" s="900"/>
      <c r="FRN88" s="900"/>
      <c r="FRO88" s="1171"/>
      <c r="FRP88" s="910"/>
      <c r="FRQ88" s="1191"/>
      <c r="FRR88" s="1189"/>
      <c r="FRS88" s="900"/>
      <c r="FRT88" s="318"/>
      <c r="FRU88" s="900"/>
      <c r="FRV88" s="900"/>
      <c r="FRW88" s="900"/>
      <c r="FRX88" s="900"/>
      <c r="FRY88" s="1171"/>
      <c r="FRZ88" s="910"/>
      <c r="FSA88" s="1191"/>
      <c r="FSB88" s="1189"/>
      <c r="FSC88" s="900"/>
      <c r="FSD88" s="318"/>
      <c r="FSE88" s="900"/>
      <c r="FSF88" s="900"/>
      <c r="FSG88" s="900"/>
      <c r="FSH88" s="900"/>
      <c r="FSI88" s="1171"/>
      <c r="FSJ88" s="910"/>
      <c r="FSK88" s="1191"/>
      <c r="FSL88" s="1189"/>
      <c r="FSM88" s="900"/>
      <c r="FSN88" s="318"/>
      <c r="FSO88" s="900"/>
      <c r="FSP88" s="900"/>
      <c r="FSQ88" s="900"/>
      <c r="FSR88" s="900"/>
      <c r="FSS88" s="1171"/>
      <c r="FST88" s="910"/>
      <c r="FSU88" s="1191"/>
      <c r="FSV88" s="1189"/>
      <c r="FSW88" s="900"/>
      <c r="FSX88" s="318"/>
      <c r="FSY88" s="900"/>
      <c r="FSZ88" s="900"/>
      <c r="FTA88" s="900"/>
      <c r="FTB88" s="900"/>
      <c r="FTC88" s="1171"/>
      <c r="FTD88" s="910"/>
      <c r="FTE88" s="1191"/>
      <c r="FTF88" s="1189"/>
      <c r="FTG88" s="900"/>
      <c r="FTH88" s="318"/>
      <c r="FTI88" s="900"/>
      <c r="FTJ88" s="900"/>
      <c r="FTK88" s="900"/>
      <c r="FTL88" s="900"/>
      <c r="FTM88" s="1171"/>
      <c r="FTN88" s="910"/>
      <c r="FTO88" s="1191"/>
      <c r="FTP88" s="1189"/>
      <c r="FTQ88" s="900"/>
      <c r="FTR88" s="318"/>
      <c r="FTS88" s="900"/>
      <c r="FTT88" s="900"/>
      <c r="FTU88" s="900"/>
      <c r="FTV88" s="900"/>
      <c r="FTW88" s="1171"/>
      <c r="FTX88" s="910"/>
      <c r="FTY88" s="1191"/>
      <c r="FTZ88" s="1189"/>
      <c r="FUA88" s="900"/>
      <c r="FUB88" s="318"/>
      <c r="FUC88" s="900"/>
      <c r="FUD88" s="900"/>
      <c r="FUE88" s="900"/>
      <c r="FUF88" s="900"/>
      <c r="FUG88" s="1171"/>
      <c r="FUH88" s="910"/>
      <c r="FUI88" s="1191"/>
      <c r="FUJ88" s="1189"/>
      <c r="FUK88" s="900"/>
      <c r="FUL88" s="318"/>
      <c r="FUM88" s="900"/>
      <c r="FUN88" s="900"/>
      <c r="FUO88" s="900"/>
      <c r="FUP88" s="900"/>
      <c r="FUQ88" s="1171"/>
      <c r="FUR88" s="910"/>
      <c r="FUS88" s="1191"/>
      <c r="FUT88" s="1189"/>
      <c r="FUU88" s="900"/>
      <c r="FUV88" s="318"/>
      <c r="FUW88" s="900"/>
      <c r="FUX88" s="900"/>
      <c r="FUY88" s="900"/>
      <c r="FUZ88" s="900"/>
      <c r="FVA88" s="1171"/>
      <c r="FVB88" s="910"/>
      <c r="FVC88" s="1191"/>
      <c r="FVD88" s="1189"/>
      <c r="FVE88" s="900"/>
      <c r="FVF88" s="318"/>
      <c r="FVG88" s="900"/>
      <c r="FVH88" s="900"/>
      <c r="FVI88" s="900"/>
      <c r="FVJ88" s="900"/>
      <c r="FVK88" s="1171"/>
      <c r="FVL88" s="910"/>
      <c r="FVM88" s="1191"/>
      <c r="FVN88" s="1189"/>
      <c r="FVO88" s="900"/>
      <c r="FVP88" s="318"/>
      <c r="FVQ88" s="900"/>
      <c r="FVR88" s="900"/>
      <c r="FVS88" s="900"/>
      <c r="FVT88" s="900"/>
      <c r="FVU88" s="1171"/>
      <c r="FVV88" s="910"/>
      <c r="FVW88" s="1191"/>
      <c r="FVX88" s="1189"/>
      <c r="FVY88" s="900"/>
      <c r="FVZ88" s="318"/>
      <c r="FWA88" s="900"/>
      <c r="FWB88" s="900"/>
      <c r="FWC88" s="900"/>
      <c r="FWD88" s="900"/>
      <c r="FWE88" s="1171"/>
      <c r="FWF88" s="910"/>
      <c r="FWG88" s="1191"/>
      <c r="FWH88" s="1189"/>
      <c r="FWI88" s="900"/>
      <c r="FWJ88" s="318"/>
      <c r="FWK88" s="900"/>
      <c r="FWL88" s="900"/>
      <c r="FWM88" s="900"/>
      <c r="FWN88" s="900"/>
      <c r="FWO88" s="1171"/>
      <c r="FWP88" s="910"/>
      <c r="FWQ88" s="1191"/>
      <c r="FWR88" s="1189"/>
      <c r="FWS88" s="900"/>
      <c r="FWT88" s="318"/>
      <c r="FWU88" s="900"/>
      <c r="FWV88" s="900"/>
      <c r="FWW88" s="900"/>
      <c r="FWX88" s="900"/>
      <c r="FWY88" s="1171"/>
      <c r="FWZ88" s="910"/>
      <c r="FXA88" s="1191"/>
      <c r="FXB88" s="1189"/>
      <c r="FXC88" s="900"/>
      <c r="FXD88" s="318"/>
      <c r="FXE88" s="900"/>
      <c r="FXF88" s="900"/>
      <c r="FXG88" s="900"/>
      <c r="FXH88" s="900"/>
      <c r="FXI88" s="1171"/>
      <c r="FXJ88" s="910"/>
      <c r="FXK88" s="1191"/>
      <c r="FXL88" s="1189"/>
      <c r="FXM88" s="900"/>
      <c r="FXN88" s="318"/>
      <c r="FXO88" s="900"/>
      <c r="FXP88" s="900"/>
      <c r="FXQ88" s="900"/>
      <c r="FXR88" s="900"/>
      <c r="FXS88" s="1171"/>
      <c r="FXT88" s="910"/>
      <c r="FXU88" s="1191"/>
      <c r="FXV88" s="1189"/>
      <c r="FXW88" s="900"/>
      <c r="FXX88" s="318"/>
      <c r="FXY88" s="900"/>
      <c r="FXZ88" s="900"/>
      <c r="FYA88" s="900"/>
      <c r="FYB88" s="900"/>
      <c r="FYC88" s="1171"/>
      <c r="FYD88" s="910"/>
      <c r="FYE88" s="1191"/>
      <c r="FYF88" s="1189"/>
      <c r="FYG88" s="900"/>
      <c r="FYH88" s="318"/>
      <c r="FYI88" s="900"/>
      <c r="FYJ88" s="900"/>
      <c r="FYK88" s="900"/>
      <c r="FYL88" s="900"/>
      <c r="FYM88" s="1171"/>
      <c r="FYN88" s="910"/>
      <c r="FYO88" s="1191"/>
      <c r="FYP88" s="1189"/>
      <c r="FYQ88" s="900"/>
      <c r="FYR88" s="318"/>
      <c r="FYS88" s="900"/>
      <c r="FYT88" s="900"/>
      <c r="FYU88" s="900"/>
      <c r="FYV88" s="900"/>
      <c r="FYW88" s="1171"/>
      <c r="FYX88" s="910"/>
      <c r="FYY88" s="1191"/>
      <c r="FYZ88" s="1189"/>
      <c r="FZA88" s="900"/>
      <c r="FZB88" s="318"/>
      <c r="FZC88" s="900"/>
      <c r="FZD88" s="900"/>
      <c r="FZE88" s="900"/>
      <c r="FZF88" s="900"/>
      <c r="FZG88" s="1171"/>
      <c r="FZH88" s="910"/>
      <c r="FZI88" s="1191"/>
      <c r="FZJ88" s="1189"/>
      <c r="FZK88" s="900"/>
      <c r="FZL88" s="318"/>
      <c r="FZM88" s="900"/>
      <c r="FZN88" s="900"/>
      <c r="FZO88" s="900"/>
      <c r="FZP88" s="900"/>
      <c r="FZQ88" s="1171"/>
      <c r="FZR88" s="910"/>
      <c r="FZS88" s="1191"/>
      <c r="FZT88" s="1189"/>
      <c r="FZU88" s="900"/>
      <c r="FZV88" s="318"/>
      <c r="FZW88" s="900"/>
      <c r="FZX88" s="900"/>
      <c r="FZY88" s="900"/>
      <c r="FZZ88" s="900"/>
      <c r="GAA88" s="1171"/>
      <c r="GAB88" s="910"/>
      <c r="GAC88" s="1191"/>
      <c r="GAD88" s="1189"/>
      <c r="GAE88" s="900"/>
      <c r="GAF88" s="318"/>
      <c r="GAG88" s="900"/>
      <c r="GAH88" s="900"/>
      <c r="GAI88" s="900"/>
      <c r="GAJ88" s="900"/>
      <c r="GAK88" s="1171"/>
      <c r="GAL88" s="910"/>
      <c r="GAM88" s="1191"/>
      <c r="GAN88" s="1189"/>
      <c r="GAO88" s="900"/>
      <c r="GAP88" s="318"/>
      <c r="GAQ88" s="900"/>
      <c r="GAR88" s="900"/>
      <c r="GAS88" s="900"/>
      <c r="GAT88" s="900"/>
      <c r="GAU88" s="1171"/>
      <c r="GAV88" s="910"/>
      <c r="GAW88" s="1191"/>
      <c r="GAX88" s="1189"/>
      <c r="GAY88" s="900"/>
      <c r="GAZ88" s="318"/>
      <c r="GBA88" s="900"/>
      <c r="GBB88" s="900"/>
      <c r="GBC88" s="900"/>
      <c r="GBD88" s="900"/>
      <c r="GBE88" s="1171"/>
      <c r="GBF88" s="910"/>
      <c r="GBG88" s="1191"/>
      <c r="GBH88" s="1189"/>
      <c r="GBI88" s="900"/>
      <c r="GBJ88" s="318"/>
      <c r="GBK88" s="900"/>
      <c r="GBL88" s="900"/>
      <c r="GBM88" s="900"/>
      <c r="GBN88" s="900"/>
      <c r="GBO88" s="1171"/>
      <c r="GBP88" s="910"/>
      <c r="GBQ88" s="1191"/>
      <c r="GBR88" s="1189"/>
      <c r="GBS88" s="900"/>
      <c r="GBT88" s="318"/>
      <c r="GBU88" s="900"/>
      <c r="GBV88" s="900"/>
      <c r="GBW88" s="900"/>
      <c r="GBX88" s="900"/>
      <c r="GBY88" s="1171"/>
      <c r="GBZ88" s="910"/>
      <c r="GCA88" s="1191"/>
      <c r="GCB88" s="1189"/>
      <c r="GCC88" s="900"/>
      <c r="GCD88" s="318"/>
      <c r="GCE88" s="900"/>
      <c r="GCF88" s="900"/>
      <c r="GCG88" s="900"/>
      <c r="GCH88" s="900"/>
      <c r="GCI88" s="1171"/>
      <c r="GCJ88" s="910"/>
      <c r="GCK88" s="1191"/>
      <c r="GCL88" s="1189"/>
      <c r="GCM88" s="900"/>
      <c r="GCN88" s="318"/>
      <c r="GCO88" s="900"/>
      <c r="GCP88" s="900"/>
      <c r="GCQ88" s="900"/>
      <c r="GCR88" s="900"/>
      <c r="GCS88" s="1171"/>
      <c r="GCT88" s="910"/>
      <c r="GCU88" s="1191"/>
      <c r="GCV88" s="1189"/>
      <c r="GCW88" s="900"/>
      <c r="GCX88" s="318"/>
      <c r="GCY88" s="900"/>
      <c r="GCZ88" s="900"/>
      <c r="GDA88" s="900"/>
      <c r="GDB88" s="900"/>
      <c r="GDC88" s="1171"/>
      <c r="GDD88" s="910"/>
      <c r="GDE88" s="1191"/>
      <c r="GDF88" s="1189"/>
      <c r="GDG88" s="900"/>
      <c r="GDH88" s="318"/>
      <c r="GDI88" s="900"/>
      <c r="GDJ88" s="900"/>
      <c r="GDK88" s="900"/>
      <c r="GDL88" s="900"/>
      <c r="GDM88" s="1171"/>
      <c r="GDN88" s="910"/>
      <c r="GDO88" s="1191"/>
      <c r="GDP88" s="1189"/>
      <c r="GDQ88" s="900"/>
      <c r="GDR88" s="318"/>
      <c r="GDS88" s="900"/>
      <c r="GDT88" s="900"/>
      <c r="GDU88" s="900"/>
      <c r="GDV88" s="900"/>
      <c r="GDW88" s="1171"/>
      <c r="GDX88" s="910"/>
      <c r="GDY88" s="1191"/>
      <c r="GDZ88" s="1189"/>
      <c r="GEA88" s="900"/>
      <c r="GEB88" s="318"/>
      <c r="GEC88" s="900"/>
      <c r="GED88" s="900"/>
      <c r="GEE88" s="900"/>
      <c r="GEF88" s="900"/>
      <c r="GEG88" s="1171"/>
      <c r="GEH88" s="910"/>
      <c r="GEI88" s="1191"/>
      <c r="GEJ88" s="1189"/>
      <c r="GEK88" s="900"/>
      <c r="GEL88" s="318"/>
      <c r="GEM88" s="900"/>
      <c r="GEN88" s="900"/>
      <c r="GEO88" s="900"/>
      <c r="GEP88" s="900"/>
      <c r="GEQ88" s="1171"/>
      <c r="GER88" s="910"/>
      <c r="GES88" s="1191"/>
      <c r="GET88" s="1189"/>
      <c r="GEU88" s="900"/>
      <c r="GEV88" s="318"/>
      <c r="GEW88" s="900"/>
      <c r="GEX88" s="900"/>
      <c r="GEY88" s="900"/>
      <c r="GEZ88" s="900"/>
      <c r="GFA88" s="1171"/>
      <c r="GFB88" s="910"/>
      <c r="GFC88" s="1191"/>
      <c r="GFD88" s="1189"/>
      <c r="GFE88" s="900"/>
      <c r="GFF88" s="318"/>
      <c r="GFG88" s="900"/>
      <c r="GFH88" s="900"/>
      <c r="GFI88" s="900"/>
      <c r="GFJ88" s="900"/>
      <c r="GFK88" s="1171"/>
      <c r="GFL88" s="910"/>
      <c r="GFM88" s="1191"/>
      <c r="GFN88" s="1189"/>
      <c r="GFO88" s="900"/>
      <c r="GFP88" s="318"/>
      <c r="GFQ88" s="900"/>
      <c r="GFR88" s="900"/>
      <c r="GFS88" s="900"/>
      <c r="GFT88" s="900"/>
      <c r="GFU88" s="1171"/>
      <c r="GFV88" s="910"/>
      <c r="GFW88" s="1191"/>
      <c r="GFX88" s="1189"/>
      <c r="GFY88" s="900"/>
      <c r="GFZ88" s="318"/>
      <c r="GGA88" s="900"/>
      <c r="GGB88" s="900"/>
      <c r="GGC88" s="900"/>
      <c r="GGD88" s="900"/>
      <c r="GGE88" s="1171"/>
      <c r="GGF88" s="910"/>
      <c r="GGG88" s="1191"/>
      <c r="GGH88" s="1189"/>
      <c r="GGI88" s="900"/>
      <c r="GGJ88" s="318"/>
      <c r="GGK88" s="900"/>
      <c r="GGL88" s="900"/>
      <c r="GGM88" s="900"/>
      <c r="GGN88" s="900"/>
      <c r="GGO88" s="1171"/>
      <c r="GGP88" s="910"/>
      <c r="GGQ88" s="1191"/>
      <c r="GGR88" s="1189"/>
      <c r="GGS88" s="900"/>
      <c r="GGT88" s="318"/>
      <c r="GGU88" s="900"/>
      <c r="GGV88" s="900"/>
      <c r="GGW88" s="900"/>
      <c r="GGX88" s="900"/>
      <c r="GGY88" s="1171"/>
      <c r="GGZ88" s="910"/>
      <c r="GHA88" s="1191"/>
      <c r="GHB88" s="1189"/>
      <c r="GHC88" s="900"/>
      <c r="GHD88" s="318"/>
      <c r="GHE88" s="900"/>
      <c r="GHF88" s="900"/>
      <c r="GHG88" s="900"/>
      <c r="GHH88" s="900"/>
      <c r="GHI88" s="1171"/>
      <c r="GHJ88" s="910"/>
      <c r="GHK88" s="1191"/>
      <c r="GHL88" s="1189"/>
      <c r="GHM88" s="900"/>
      <c r="GHN88" s="318"/>
      <c r="GHO88" s="900"/>
      <c r="GHP88" s="900"/>
      <c r="GHQ88" s="900"/>
      <c r="GHR88" s="900"/>
      <c r="GHS88" s="1171"/>
      <c r="GHT88" s="910"/>
      <c r="GHU88" s="1191"/>
      <c r="GHV88" s="1189"/>
      <c r="GHW88" s="900"/>
      <c r="GHX88" s="318"/>
      <c r="GHY88" s="900"/>
      <c r="GHZ88" s="900"/>
      <c r="GIA88" s="900"/>
      <c r="GIB88" s="900"/>
      <c r="GIC88" s="1171"/>
      <c r="GID88" s="910"/>
      <c r="GIE88" s="1191"/>
      <c r="GIF88" s="1189"/>
      <c r="GIG88" s="900"/>
      <c r="GIH88" s="318"/>
      <c r="GII88" s="900"/>
      <c r="GIJ88" s="900"/>
      <c r="GIK88" s="900"/>
      <c r="GIL88" s="900"/>
      <c r="GIM88" s="1171"/>
      <c r="GIN88" s="910"/>
      <c r="GIO88" s="1191"/>
      <c r="GIP88" s="1189"/>
      <c r="GIQ88" s="900"/>
      <c r="GIR88" s="318"/>
      <c r="GIS88" s="900"/>
      <c r="GIT88" s="900"/>
      <c r="GIU88" s="900"/>
      <c r="GIV88" s="900"/>
      <c r="GIW88" s="1171"/>
      <c r="GIX88" s="910"/>
      <c r="GIY88" s="1191"/>
      <c r="GIZ88" s="1189"/>
      <c r="GJA88" s="900"/>
      <c r="GJB88" s="318"/>
      <c r="GJC88" s="900"/>
      <c r="GJD88" s="900"/>
      <c r="GJE88" s="900"/>
      <c r="GJF88" s="900"/>
      <c r="GJG88" s="1171"/>
      <c r="GJH88" s="910"/>
      <c r="GJI88" s="1191"/>
      <c r="GJJ88" s="1189"/>
      <c r="GJK88" s="900"/>
      <c r="GJL88" s="318"/>
      <c r="GJM88" s="900"/>
      <c r="GJN88" s="900"/>
      <c r="GJO88" s="900"/>
      <c r="GJP88" s="900"/>
      <c r="GJQ88" s="1171"/>
      <c r="GJR88" s="910"/>
      <c r="GJS88" s="1191"/>
      <c r="GJT88" s="1189"/>
      <c r="GJU88" s="900"/>
      <c r="GJV88" s="318"/>
      <c r="GJW88" s="900"/>
      <c r="GJX88" s="900"/>
      <c r="GJY88" s="900"/>
      <c r="GJZ88" s="900"/>
      <c r="GKA88" s="1171"/>
      <c r="GKB88" s="910"/>
      <c r="GKC88" s="1191"/>
      <c r="GKD88" s="1189"/>
      <c r="GKE88" s="900"/>
      <c r="GKF88" s="318"/>
      <c r="GKG88" s="900"/>
      <c r="GKH88" s="900"/>
      <c r="GKI88" s="900"/>
      <c r="GKJ88" s="900"/>
      <c r="GKK88" s="1171"/>
      <c r="GKL88" s="910"/>
      <c r="GKM88" s="1191"/>
      <c r="GKN88" s="1189"/>
      <c r="GKO88" s="900"/>
      <c r="GKP88" s="318"/>
      <c r="GKQ88" s="900"/>
      <c r="GKR88" s="900"/>
      <c r="GKS88" s="900"/>
      <c r="GKT88" s="900"/>
      <c r="GKU88" s="1171"/>
      <c r="GKV88" s="910"/>
      <c r="GKW88" s="1191"/>
      <c r="GKX88" s="1189"/>
      <c r="GKY88" s="900"/>
      <c r="GKZ88" s="318"/>
      <c r="GLA88" s="900"/>
      <c r="GLB88" s="900"/>
      <c r="GLC88" s="900"/>
      <c r="GLD88" s="900"/>
      <c r="GLE88" s="1171"/>
      <c r="GLF88" s="910"/>
      <c r="GLG88" s="1191"/>
      <c r="GLH88" s="1189"/>
      <c r="GLI88" s="900"/>
      <c r="GLJ88" s="318"/>
      <c r="GLK88" s="900"/>
      <c r="GLL88" s="900"/>
      <c r="GLM88" s="900"/>
      <c r="GLN88" s="900"/>
      <c r="GLO88" s="1171"/>
      <c r="GLP88" s="910"/>
      <c r="GLQ88" s="1191"/>
      <c r="GLR88" s="1189"/>
      <c r="GLS88" s="900"/>
      <c r="GLT88" s="318"/>
      <c r="GLU88" s="900"/>
      <c r="GLV88" s="900"/>
      <c r="GLW88" s="900"/>
      <c r="GLX88" s="900"/>
      <c r="GLY88" s="1171"/>
      <c r="GLZ88" s="910"/>
      <c r="GMA88" s="1191"/>
      <c r="GMB88" s="1189"/>
      <c r="GMC88" s="900"/>
      <c r="GMD88" s="318"/>
      <c r="GME88" s="900"/>
      <c r="GMF88" s="900"/>
      <c r="GMG88" s="900"/>
      <c r="GMH88" s="900"/>
      <c r="GMI88" s="1171"/>
      <c r="GMJ88" s="910"/>
      <c r="GMK88" s="1191"/>
      <c r="GML88" s="1189"/>
      <c r="GMM88" s="900"/>
      <c r="GMN88" s="318"/>
      <c r="GMO88" s="900"/>
      <c r="GMP88" s="900"/>
      <c r="GMQ88" s="900"/>
      <c r="GMR88" s="900"/>
      <c r="GMS88" s="1171"/>
      <c r="GMT88" s="910"/>
      <c r="GMU88" s="1191"/>
      <c r="GMV88" s="1189"/>
      <c r="GMW88" s="900"/>
      <c r="GMX88" s="318"/>
      <c r="GMY88" s="900"/>
      <c r="GMZ88" s="900"/>
      <c r="GNA88" s="900"/>
      <c r="GNB88" s="900"/>
      <c r="GNC88" s="1171"/>
      <c r="GND88" s="910"/>
      <c r="GNE88" s="1191"/>
      <c r="GNF88" s="1189"/>
      <c r="GNG88" s="900"/>
      <c r="GNH88" s="318"/>
      <c r="GNI88" s="900"/>
      <c r="GNJ88" s="900"/>
      <c r="GNK88" s="900"/>
      <c r="GNL88" s="900"/>
      <c r="GNM88" s="1171"/>
      <c r="GNN88" s="910"/>
      <c r="GNO88" s="1191"/>
      <c r="GNP88" s="1189"/>
      <c r="GNQ88" s="900"/>
      <c r="GNR88" s="318"/>
      <c r="GNS88" s="900"/>
      <c r="GNT88" s="900"/>
      <c r="GNU88" s="900"/>
      <c r="GNV88" s="900"/>
      <c r="GNW88" s="1171"/>
      <c r="GNX88" s="910"/>
      <c r="GNY88" s="1191"/>
      <c r="GNZ88" s="1189"/>
      <c r="GOA88" s="900"/>
      <c r="GOB88" s="318"/>
      <c r="GOC88" s="900"/>
      <c r="GOD88" s="900"/>
      <c r="GOE88" s="900"/>
      <c r="GOF88" s="900"/>
      <c r="GOG88" s="1171"/>
      <c r="GOH88" s="910"/>
      <c r="GOI88" s="1191"/>
      <c r="GOJ88" s="1189"/>
      <c r="GOK88" s="900"/>
      <c r="GOL88" s="318"/>
      <c r="GOM88" s="900"/>
      <c r="GON88" s="900"/>
      <c r="GOO88" s="900"/>
      <c r="GOP88" s="900"/>
      <c r="GOQ88" s="1171"/>
      <c r="GOR88" s="910"/>
      <c r="GOS88" s="1191"/>
      <c r="GOT88" s="1189"/>
      <c r="GOU88" s="900"/>
      <c r="GOV88" s="318"/>
      <c r="GOW88" s="900"/>
      <c r="GOX88" s="900"/>
      <c r="GOY88" s="900"/>
      <c r="GOZ88" s="900"/>
      <c r="GPA88" s="1171"/>
      <c r="GPB88" s="910"/>
      <c r="GPC88" s="1191"/>
      <c r="GPD88" s="1189"/>
      <c r="GPE88" s="900"/>
      <c r="GPF88" s="318"/>
      <c r="GPG88" s="900"/>
      <c r="GPH88" s="900"/>
      <c r="GPI88" s="900"/>
      <c r="GPJ88" s="900"/>
      <c r="GPK88" s="1171"/>
      <c r="GPL88" s="910"/>
      <c r="GPM88" s="1191"/>
      <c r="GPN88" s="1189"/>
      <c r="GPO88" s="900"/>
      <c r="GPP88" s="318"/>
      <c r="GPQ88" s="900"/>
      <c r="GPR88" s="900"/>
      <c r="GPS88" s="900"/>
      <c r="GPT88" s="900"/>
      <c r="GPU88" s="1171"/>
      <c r="GPV88" s="910"/>
      <c r="GPW88" s="1191"/>
      <c r="GPX88" s="1189"/>
      <c r="GPY88" s="900"/>
      <c r="GPZ88" s="318"/>
      <c r="GQA88" s="900"/>
      <c r="GQB88" s="900"/>
      <c r="GQC88" s="900"/>
      <c r="GQD88" s="900"/>
      <c r="GQE88" s="1171"/>
      <c r="GQF88" s="910"/>
      <c r="GQG88" s="1191"/>
      <c r="GQH88" s="1189"/>
      <c r="GQI88" s="900"/>
      <c r="GQJ88" s="318"/>
      <c r="GQK88" s="900"/>
      <c r="GQL88" s="900"/>
      <c r="GQM88" s="900"/>
      <c r="GQN88" s="900"/>
      <c r="GQO88" s="1171"/>
      <c r="GQP88" s="910"/>
      <c r="GQQ88" s="1191"/>
      <c r="GQR88" s="1189"/>
      <c r="GQS88" s="900"/>
      <c r="GQT88" s="318"/>
      <c r="GQU88" s="900"/>
      <c r="GQV88" s="900"/>
      <c r="GQW88" s="900"/>
      <c r="GQX88" s="900"/>
      <c r="GQY88" s="1171"/>
      <c r="GQZ88" s="910"/>
      <c r="GRA88" s="1191"/>
      <c r="GRB88" s="1189"/>
      <c r="GRC88" s="900"/>
      <c r="GRD88" s="318"/>
      <c r="GRE88" s="900"/>
      <c r="GRF88" s="900"/>
      <c r="GRG88" s="900"/>
      <c r="GRH88" s="900"/>
      <c r="GRI88" s="1171"/>
      <c r="GRJ88" s="910"/>
      <c r="GRK88" s="1191"/>
      <c r="GRL88" s="1189"/>
      <c r="GRM88" s="900"/>
      <c r="GRN88" s="318"/>
      <c r="GRO88" s="900"/>
      <c r="GRP88" s="900"/>
      <c r="GRQ88" s="900"/>
      <c r="GRR88" s="900"/>
      <c r="GRS88" s="1171"/>
      <c r="GRT88" s="910"/>
      <c r="GRU88" s="1191"/>
      <c r="GRV88" s="1189"/>
      <c r="GRW88" s="900"/>
      <c r="GRX88" s="318"/>
      <c r="GRY88" s="900"/>
      <c r="GRZ88" s="900"/>
      <c r="GSA88" s="900"/>
      <c r="GSB88" s="900"/>
      <c r="GSC88" s="1171"/>
      <c r="GSD88" s="910"/>
      <c r="GSE88" s="1191"/>
      <c r="GSF88" s="1189"/>
      <c r="GSG88" s="900"/>
      <c r="GSH88" s="318"/>
      <c r="GSI88" s="900"/>
      <c r="GSJ88" s="900"/>
      <c r="GSK88" s="900"/>
      <c r="GSL88" s="900"/>
      <c r="GSM88" s="1171"/>
      <c r="GSN88" s="910"/>
      <c r="GSO88" s="1191"/>
      <c r="GSP88" s="1189"/>
      <c r="GSQ88" s="900"/>
      <c r="GSR88" s="318"/>
      <c r="GSS88" s="900"/>
      <c r="GST88" s="900"/>
      <c r="GSU88" s="900"/>
      <c r="GSV88" s="900"/>
      <c r="GSW88" s="1171"/>
      <c r="GSX88" s="910"/>
      <c r="GSY88" s="1191"/>
      <c r="GSZ88" s="1189"/>
      <c r="GTA88" s="900"/>
      <c r="GTB88" s="318"/>
      <c r="GTC88" s="900"/>
      <c r="GTD88" s="900"/>
      <c r="GTE88" s="900"/>
      <c r="GTF88" s="900"/>
      <c r="GTG88" s="1171"/>
      <c r="GTH88" s="910"/>
      <c r="GTI88" s="1191"/>
      <c r="GTJ88" s="1189"/>
      <c r="GTK88" s="900"/>
      <c r="GTL88" s="318"/>
      <c r="GTM88" s="900"/>
      <c r="GTN88" s="900"/>
      <c r="GTO88" s="900"/>
      <c r="GTP88" s="900"/>
      <c r="GTQ88" s="1171"/>
      <c r="GTR88" s="910"/>
      <c r="GTS88" s="1191"/>
      <c r="GTT88" s="1189"/>
      <c r="GTU88" s="900"/>
      <c r="GTV88" s="318"/>
      <c r="GTW88" s="900"/>
      <c r="GTX88" s="900"/>
      <c r="GTY88" s="900"/>
      <c r="GTZ88" s="900"/>
      <c r="GUA88" s="1171"/>
      <c r="GUB88" s="910"/>
      <c r="GUC88" s="1191"/>
      <c r="GUD88" s="1189"/>
      <c r="GUE88" s="900"/>
      <c r="GUF88" s="318"/>
      <c r="GUG88" s="900"/>
      <c r="GUH88" s="900"/>
      <c r="GUI88" s="900"/>
      <c r="GUJ88" s="900"/>
      <c r="GUK88" s="1171"/>
      <c r="GUL88" s="910"/>
      <c r="GUM88" s="1191"/>
      <c r="GUN88" s="1189"/>
      <c r="GUO88" s="900"/>
      <c r="GUP88" s="318"/>
      <c r="GUQ88" s="900"/>
      <c r="GUR88" s="900"/>
      <c r="GUS88" s="900"/>
      <c r="GUT88" s="900"/>
      <c r="GUU88" s="1171"/>
      <c r="GUV88" s="910"/>
      <c r="GUW88" s="1191"/>
      <c r="GUX88" s="1189"/>
      <c r="GUY88" s="900"/>
      <c r="GUZ88" s="318"/>
      <c r="GVA88" s="900"/>
      <c r="GVB88" s="900"/>
      <c r="GVC88" s="900"/>
      <c r="GVD88" s="900"/>
      <c r="GVE88" s="1171"/>
      <c r="GVF88" s="910"/>
      <c r="GVG88" s="1191"/>
      <c r="GVH88" s="1189"/>
      <c r="GVI88" s="900"/>
      <c r="GVJ88" s="318"/>
      <c r="GVK88" s="900"/>
      <c r="GVL88" s="900"/>
      <c r="GVM88" s="900"/>
      <c r="GVN88" s="900"/>
      <c r="GVO88" s="1171"/>
      <c r="GVP88" s="910"/>
      <c r="GVQ88" s="1191"/>
      <c r="GVR88" s="1189"/>
      <c r="GVS88" s="900"/>
      <c r="GVT88" s="318"/>
      <c r="GVU88" s="900"/>
      <c r="GVV88" s="900"/>
      <c r="GVW88" s="900"/>
      <c r="GVX88" s="900"/>
      <c r="GVY88" s="1171"/>
      <c r="GVZ88" s="910"/>
      <c r="GWA88" s="1191"/>
      <c r="GWB88" s="1189"/>
      <c r="GWC88" s="900"/>
      <c r="GWD88" s="318"/>
      <c r="GWE88" s="900"/>
      <c r="GWF88" s="900"/>
      <c r="GWG88" s="900"/>
      <c r="GWH88" s="900"/>
      <c r="GWI88" s="1171"/>
      <c r="GWJ88" s="910"/>
      <c r="GWK88" s="1191"/>
      <c r="GWL88" s="1189"/>
      <c r="GWM88" s="900"/>
      <c r="GWN88" s="318"/>
      <c r="GWO88" s="900"/>
      <c r="GWP88" s="900"/>
      <c r="GWQ88" s="900"/>
      <c r="GWR88" s="900"/>
      <c r="GWS88" s="1171"/>
      <c r="GWT88" s="910"/>
      <c r="GWU88" s="1191"/>
      <c r="GWV88" s="1189"/>
      <c r="GWW88" s="900"/>
      <c r="GWX88" s="318"/>
      <c r="GWY88" s="900"/>
      <c r="GWZ88" s="900"/>
      <c r="GXA88" s="900"/>
      <c r="GXB88" s="900"/>
      <c r="GXC88" s="1171"/>
      <c r="GXD88" s="910"/>
      <c r="GXE88" s="1191"/>
      <c r="GXF88" s="1189"/>
      <c r="GXG88" s="900"/>
      <c r="GXH88" s="318"/>
      <c r="GXI88" s="900"/>
      <c r="GXJ88" s="900"/>
      <c r="GXK88" s="900"/>
      <c r="GXL88" s="900"/>
      <c r="GXM88" s="1171"/>
      <c r="GXN88" s="910"/>
      <c r="GXO88" s="1191"/>
      <c r="GXP88" s="1189"/>
      <c r="GXQ88" s="900"/>
      <c r="GXR88" s="318"/>
      <c r="GXS88" s="900"/>
      <c r="GXT88" s="900"/>
      <c r="GXU88" s="900"/>
      <c r="GXV88" s="900"/>
      <c r="GXW88" s="1171"/>
      <c r="GXX88" s="910"/>
      <c r="GXY88" s="1191"/>
      <c r="GXZ88" s="1189"/>
      <c r="GYA88" s="900"/>
      <c r="GYB88" s="318"/>
      <c r="GYC88" s="900"/>
      <c r="GYD88" s="900"/>
      <c r="GYE88" s="900"/>
      <c r="GYF88" s="900"/>
      <c r="GYG88" s="1171"/>
      <c r="GYH88" s="910"/>
      <c r="GYI88" s="1191"/>
      <c r="GYJ88" s="1189"/>
      <c r="GYK88" s="900"/>
      <c r="GYL88" s="318"/>
      <c r="GYM88" s="900"/>
      <c r="GYN88" s="900"/>
      <c r="GYO88" s="900"/>
      <c r="GYP88" s="900"/>
      <c r="GYQ88" s="1171"/>
      <c r="GYR88" s="910"/>
      <c r="GYS88" s="1191"/>
      <c r="GYT88" s="1189"/>
      <c r="GYU88" s="900"/>
      <c r="GYV88" s="318"/>
      <c r="GYW88" s="900"/>
      <c r="GYX88" s="900"/>
      <c r="GYY88" s="900"/>
      <c r="GYZ88" s="900"/>
      <c r="GZA88" s="1171"/>
      <c r="GZB88" s="910"/>
      <c r="GZC88" s="1191"/>
      <c r="GZD88" s="1189"/>
      <c r="GZE88" s="900"/>
      <c r="GZF88" s="318"/>
      <c r="GZG88" s="900"/>
      <c r="GZH88" s="900"/>
      <c r="GZI88" s="900"/>
      <c r="GZJ88" s="900"/>
      <c r="GZK88" s="1171"/>
      <c r="GZL88" s="910"/>
      <c r="GZM88" s="1191"/>
      <c r="GZN88" s="1189"/>
      <c r="GZO88" s="900"/>
      <c r="GZP88" s="318"/>
      <c r="GZQ88" s="900"/>
      <c r="GZR88" s="900"/>
      <c r="GZS88" s="900"/>
      <c r="GZT88" s="900"/>
      <c r="GZU88" s="1171"/>
      <c r="GZV88" s="910"/>
      <c r="GZW88" s="1191"/>
      <c r="GZX88" s="1189"/>
      <c r="GZY88" s="900"/>
      <c r="GZZ88" s="318"/>
      <c r="HAA88" s="900"/>
      <c r="HAB88" s="900"/>
      <c r="HAC88" s="900"/>
      <c r="HAD88" s="900"/>
      <c r="HAE88" s="1171"/>
      <c r="HAF88" s="910"/>
      <c r="HAG88" s="1191"/>
      <c r="HAH88" s="1189"/>
      <c r="HAI88" s="900"/>
      <c r="HAJ88" s="318"/>
      <c r="HAK88" s="900"/>
      <c r="HAL88" s="900"/>
      <c r="HAM88" s="900"/>
      <c r="HAN88" s="900"/>
      <c r="HAO88" s="1171"/>
      <c r="HAP88" s="910"/>
      <c r="HAQ88" s="1191"/>
      <c r="HAR88" s="1189"/>
      <c r="HAS88" s="900"/>
      <c r="HAT88" s="318"/>
      <c r="HAU88" s="900"/>
      <c r="HAV88" s="900"/>
      <c r="HAW88" s="900"/>
      <c r="HAX88" s="900"/>
      <c r="HAY88" s="1171"/>
      <c r="HAZ88" s="910"/>
      <c r="HBA88" s="1191"/>
      <c r="HBB88" s="1189"/>
      <c r="HBC88" s="900"/>
      <c r="HBD88" s="318"/>
      <c r="HBE88" s="900"/>
      <c r="HBF88" s="900"/>
      <c r="HBG88" s="900"/>
      <c r="HBH88" s="900"/>
      <c r="HBI88" s="1171"/>
      <c r="HBJ88" s="910"/>
      <c r="HBK88" s="1191"/>
      <c r="HBL88" s="1189"/>
      <c r="HBM88" s="900"/>
      <c r="HBN88" s="318"/>
      <c r="HBO88" s="900"/>
      <c r="HBP88" s="900"/>
      <c r="HBQ88" s="900"/>
      <c r="HBR88" s="900"/>
      <c r="HBS88" s="1171"/>
      <c r="HBT88" s="910"/>
      <c r="HBU88" s="1191"/>
      <c r="HBV88" s="1189"/>
      <c r="HBW88" s="900"/>
      <c r="HBX88" s="318"/>
      <c r="HBY88" s="900"/>
      <c r="HBZ88" s="900"/>
      <c r="HCA88" s="900"/>
      <c r="HCB88" s="900"/>
      <c r="HCC88" s="1171"/>
      <c r="HCD88" s="910"/>
      <c r="HCE88" s="1191"/>
      <c r="HCF88" s="1189"/>
      <c r="HCG88" s="900"/>
      <c r="HCH88" s="318"/>
      <c r="HCI88" s="900"/>
      <c r="HCJ88" s="900"/>
      <c r="HCK88" s="900"/>
      <c r="HCL88" s="900"/>
      <c r="HCM88" s="1171"/>
      <c r="HCN88" s="910"/>
      <c r="HCO88" s="1191"/>
      <c r="HCP88" s="1189"/>
      <c r="HCQ88" s="900"/>
      <c r="HCR88" s="318"/>
      <c r="HCS88" s="900"/>
      <c r="HCT88" s="900"/>
      <c r="HCU88" s="900"/>
      <c r="HCV88" s="900"/>
      <c r="HCW88" s="1171"/>
      <c r="HCX88" s="910"/>
      <c r="HCY88" s="1191"/>
      <c r="HCZ88" s="1189"/>
      <c r="HDA88" s="900"/>
      <c r="HDB88" s="318"/>
      <c r="HDC88" s="900"/>
      <c r="HDD88" s="900"/>
      <c r="HDE88" s="900"/>
      <c r="HDF88" s="900"/>
      <c r="HDG88" s="1171"/>
      <c r="HDH88" s="910"/>
      <c r="HDI88" s="1191"/>
      <c r="HDJ88" s="1189"/>
      <c r="HDK88" s="900"/>
      <c r="HDL88" s="318"/>
      <c r="HDM88" s="900"/>
      <c r="HDN88" s="900"/>
      <c r="HDO88" s="900"/>
      <c r="HDP88" s="900"/>
      <c r="HDQ88" s="1171"/>
      <c r="HDR88" s="910"/>
      <c r="HDS88" s="1191"/>
      <c r="HDT88" s="1189"/>
      <c r="HDU88" s="900"/>
      <c r="HDV88" s="318"/>
      <c r="HDW88" s="900"/>
      <c r="HDX88" s="900"/>
      <c r="HDY88" s="900"/>
      <c r="HDZ88" s="900"/>
      <c r="HEA88" s="1171"/>
      <c r="HEB88" s="910"/>
      <c r="HEC88" s="1191"/>
      <c r="HED88" s="1189"/>
      <c r="HEE88" s="900"/>
      <c r="HEF88" s="318"/>
      <c r="HEG88" s="900"/>
      <c r="HEH88" s="900"/>
      <c r="HEI88" s="900"/>
      <c r="HEJ88" s="900"/>
      <c r="HEK88" s="1171"/>
      <c r="HEL88" s="910"/>
      <c r="HEM88" s="1191"/>
      <c r="HEN88" s="1189"/>
      <c r="HEO88" s="900"/>
      <c r="HEP88" s="318"/>
      <c r="HEQ88" s="900"/>
      <c r="HER88" s="900"/>
      <c r="HES88" s="900"/>
      <c r="HET88" s="900"/>
      <c r="HEU88" s="1171"/>
      <c r="HEV88" s="910"/>
      <c r="HEW88" s="1191"/>
      <c r="HEX88" s="1189"/>
      <c r="HEY88" s="900"/>
      <c r="HEZ88" s="318"/>
      <c r="HFA88" s="900"/>
      <c r="HFB88" s="900"/>
      <c r="HFC88" s="900"/>
      <c r="HFD88" s="900"/>
      <c r="HFE88" s="1171"/>
      <c r="HFF88" s="910"/>
      <c r="HFG88" s="1191"/>
      <c r="HFH88" s="1189"/>
      <c r="HFI88" s="900"/>
      <c r="HFJ88" s="318"/>
      <c r="HFK88" s="900"/>
      <c r="HFL88" s="900"/>
      <c r="HFM88" s="900"/>
      <c r="HFN88" s="900"/>
      <c r="HFO88" s="1171"/>
      <c r="HFP88" s="910"/>
      <c r="HFQ88" s="1191"/>
      <c r="HFR88" s="1189"/>
      <c r="HFS88" s="900"/>
      <c r="HFT88" s="318"/>
      <c r="HFU88" s="900"/>
      <c r="HFV88" s="900"/>
      <c r="HFW88" s="900"/>
      <c r="HFX88" s="900"/>
      <c r="HFY88" s="1171"/>
      <c r="HFZ88" s="910"/>
      <c r="HGA88" s="1191"/>
      <c r="HGB88" s="1189"/>
      <c r="HGC88" s="900"/>
      <c r="HGD88" s="318"/>
      <c r="HGE88" s="900"/>
      <c r="HGF88" s="900"/>
      <c r="HGG88" s="900"/>
      <c r="HGH88" s="900"/>
      <c r="HGI88" s="1171"/>
      <c r="HGJ88" s="910"/>
      <c r="HGK88" s="1191"/>
      <c r="HGL88" s="1189"/>
      <c r="HGM88" s="900"/>
      <c r="HGN88" s="318"/>
      <c r="HGO88" s="900"/>
      <c r="HGP88" s="900"/>
      <c r="HGQ88" s="900"/>
      <c r="HGR88" s="900"/>
      <c r="HGS88" s="1171"/>
      <c r="HGT88" s="910"/>
      <c r="HGU88" s="1191"/>
      <c r="HGV88" s="1189"/>
      <c r="HGW88" s="900"/>
      <c r="HGX88" s="318"/>
      <c r="HGY88" s="900"/>
      <c r="HGZ88" s="900"/>
      <c r="HHA88" s="900"/>
      <c r="HHB88" s="900"/>
      <c r="HHC88" s="1171"/>
      <c r="HHD88" s="910"/>
      <c r="HHE88" s="1191"/>
      <c r="HHF88" s="1189"/>
      <c r="HHG88" s="900"/>
      <c r="HHH88" s="318"/>
      <c r="HHI88" s="900"/>
      <c r="HHJ88" s="900"/>
      <c r="HHK88" s="900"/>
      <c r="HHL88" s="900"/>
      <c r="HHM88" s="1171"/>
      <c r="HHN88" s="910"/>
      <c r="HHO88" s="1191"/>
      <c r="HHP88" s="1189"/>
      <c r="HHQ88" s="900"/>
      <c r="HHR88" s="318"/>
      <c r="HHS88" s="900"/>
      <c r="HHT88" s="900"/>
      <c r="HHU88" s="900"/>
      <c r="HHV88" s="900"/>
      <c r="HHW88" s="1171"/>
      <c r="HHX88" s="910"/>
      <c r="HHY88" s="1191"/>
      <c r="HHZ88" s="1189"/>
      <c r="HIA88" s="900"/>
      <c r="HIB88" s="318"/>
      <c r="HIC88" s="900"/>
      <c r="HID88" s="900"/>
      <c r="HIE88" s="900"/>
      <c r="HIF88" s="900"/>
      <c r="HIG88" s="1171"/>
      <c r="HIH88" s="910"/>
      <c r="HII88" s="1191"/>
      <c r="HIJ88" s="1189"/>
      <c r="HIK88" s="900"/>
      <c r="HIL88" s="318"/>
      <c r="HIM88" s="900"/>
      <c r="HIN88" s="900"/>
      <c r="HIO88" s="900"/>
      <c r="HIP88" s="900"/>
      <c r="HIQ88" s="1171"/>
      <c r="HIR88" s="910"/>
      <c r="HIS88" s="1191"/>
      <c r="HIT88" s="1189"/>
      <c r="HIU88" s="900"/>
      <c r="HIV88" s="318"/>
      <c r="HIW88" s="900"/>
      <c r="HIX88" s="900"/>
      <c r="HIY88" s="900"/>
      <c r="HIZ88" s="900"/>
      <c r="HJA88" s="1171"/>
      <c r="HJB88" s="910"/>
      <c r="HJC88" s="1191"/>
      <c r="HJD88" s="1189"/>
      <c r="HJE88" s="900"/>
      <c r="HJF88" s="318"/>
      <c r="HJG88" s="900"/>
      <c r="HJH88" s="900"/>
      <c r="HJI88" s="900"/>
      <c r="HJJ88" s="900"/>
      <c r="HJK88" s="1171"/>
      <c r="HJL88" s="910"/>
      <c r="HJM88" s="1191"/>
      <c r="HJN88" s="1189"/>
      <c r="HJO88" s="900"/>
      <c r="HJP88" s="318"/>
      <c r="HJQ88" s="900"/>
      <c r="HJR88" s="900"/>
      <c r="HJS88" s="900"/>
      <c r="HJT88" s="900"/>
      <c r="HJU88" s="1171"/>
      <c r="HJV88" s="910"/>
      <c r="HJW88" s="1191"/>
      <c r="HJX88" s="1189"/>
      <c r="HJY88" s="900"/>
      <c r="HJZ88" s="318"/>
      <c r="HKA88" s="900"/>
      <c r="HKB88" s="900"/>
      <c r="HKC88" s="900"/>
      <c r="HKD88" s="900"/>
      <c r="HKE88" s="1171"/>
      <c r="HKF88" s="910"/>
      <c r="HKG88" s="1191"/>
      <c r="HKH88" s="1189"/>
      <c r="HKI88" s="900"/>
      <c r="HKJ88" s="318"/>
      <c r="HKK88" s="900"/>
      <c r="HKL88" s="900"/>
      <c r="HKM88" s="900"/>
      <c r="HKN88" s="900"/>
      <c r="HKO88" s="1171"/>
      <c r="HKP88" s="910"/>
      <c r="HKQ88" s="1191"/>
      <c r="HKR88" s="1189"/>
      <c r="HKS88" s="900"/>
      <c r="HKT88" s="318"/>
      <c r="HKU88" s="900"/>
      <c r="HKV88" s="900"/>
      <c r="HKW88" s="900"/>
      <c r="HKX88" s="900"/>
      <c r="HKY88" s="1171"/>
      <c r="HKZ88" s="910"/>
      <c r="HLA88" s="1191"/>
      <c r="HLB88" s="1189"/>
      <c r="HLC88" s="900"/>
      <c r="HLD88" s="318"/>
      <c r="HLE88" s="900"/>
      <c r="HLF88" s="900"/>
      <c r="HLG88" s="900"/>
      <c r="HLH88" s="900"/>
      <c r="HLI88" s="1171"/>
      <c r="HLJ88" s="910"/>
      <c r="HLK88" s="1191"/>
      <c r="HLL88" s="1189"/>
      <c r="HLM88" s="900"/>
      <c r="HLN88" s="318"/>
      <c r="HLO88" s="900"/>
      <c r="HLP88" s="900"/>
      <c r="HLQ88" s="900"/>
      <c r="HLR88" s="900"/>
      <c r="HLS88" s="1171"/>
      <c r="HLT88" s="910"/>
      <c r="HLU88" s="1191"/>
      <c r="HLV88" s="1189"/>
      <c r="HLW88" s="900"/>
      <c r="HLX88" s="318"/>
      <c r="HLY88" s="900"/>
      <c r="HLZ88" s="900"/>
      <c r="HMA88" s="900"/>
      <c r="HMB88" s="900"/>
      <c r="HMC88" s="1171"/>
      <c r="HMD88" s="910"/>
      <c r="HME88" s="1191"/>
      <c r="HMF88" s="1189"/>
      <c r="HMG88" s="900"/>
      <c r="HMH88" s="318"/>
      <c r="HMI88" s="900"/>
      <c r="HMJ88" s="900"/>
      <c r="HMK88" s="900"/>
      <c r="HML88" s="900"/>
      <c r="HMM88" s="1171"/>
      <c r="HMN88" s="910"/>
      <c r="HMO88" s="1191"/>
      <c r="HMP88" s="1189"/>
      <c r="HMQ88" s="900"/>
      <c r="HMR88" s="318"/>
      <c r="HMS88" s="900"/>
      <c r="HMT88" s="900"/>
      <c r="HMU88" s="900"/>
      <c r="HMV88" s="900"/>
      <c r="HMW88" s="1171"/>
      <c r="HMX88" s="910"/>
      <c r="HMY88" s="1191"/>
      <c r="HMZ88" s="1189"/>
      <c r="HNA88" s="900"/>
      <c r="HNB88" s="318"/>
      <c r="HNC88" s="900"/>
      <c r="HND88" s="900"/>
      <c r="HNE88" s="900"/>
      <c r="HNF88" s="900"/>
      <c r="HNG88" s="1171"/>
      <c r="HNH88" s="910"/>
      <c r="HNI88" s="1191"/>
      <c r="HNJ88" s="1189"/>
      <c r="HNK88" s="900"/>
      <c r="HNL88" s="318"/>
      <c r="HNM88" s="900"/>
      <c r="HNN88" s="900"/>
      <c r="HNO88" s="900"/>
      <c r="HNP88" s="900"/>
      <c r="HNQ88" s="1171"/>
      <c r="HNR88" s="910"/>
      <c r="HNS88" s="1191"/>
      <c r="HNT88" s="1189"/>
      <c r="HNU88" s="900"/>
      <c r="HNV88" s="318"/>
      <c r="HNW88" s="900"/>
      <c r="HNX88" s="900"/>
      <c r="HNY88" s="900"/>
      <c r="HNZ88" s="900"/>
      <c r="HOA88" s="1171"/>
      <c r="HOB88" s="910"/>
      <c r="HOC88" s="1191"/>
      <c r="HOD88" s="1189"/>
      <c r="HOE88" s="900"/>
      <c r="HOF88" s="318"/>
      <c r="HOG88" s="900"/>
      <c r="HOH88" s="900"/>
      <c r="HOI88" s="900"/>
      <c r="HOJ88" s="900"/>
      <c r="HOK88" s="1171"/>
      <c r="HOL88" s="910"/>
      <c r="HOM88" s="1191"/>
      <c r="HON88" s="1189"/>
      <c r="HOO88" s="900"/>
      <c r="HOP88" s="318"/>
      <c r="HOQ88" s="900"/>
      <c r="HOR88" s="900"/>
      <c r="HOS88" s="900"/>
      <c r="HOT88" s="900"/>
      <c r="HOU88" s="1171"/>
      <c r="HOV88" s="910"/>
      <c r="HOW88" s="1191"/>
      <c r="HOX88" s="1189"/>
      <c r="HOY88" s="900"/>
      <c r="HOZ88" s="318"/>
      <c r="HPA88" s="900"/>
      <c r="HPB88" s="900"/>
      <c r="HPC88" s="900"/>
      <c r="HPD88" s="900"/>
      <c r="HPE88" s="1171"/>
      <c r="HPF88" s="910"/>
      <c r="HPG88" s="1191"/>
      <c r="HPH88" s="1189"/>
      <c r="HPI88" s="900"/>
      <c r="HPJ88" s="318"/>
      <c r="HPK88" s="900"/>
      <c r="HPL88" s="900"/>
      <c r="HPM88" s="900"/>
      <c r="HPN88" s="900"/>
      <c r="HPO88" s="1171"/>
      <c r="HPP88" s="910"/>
      <c r="HPQ88" s="1191"/>
      <c r="HPR88" s="1189"/>
      <c r="HPS88" s="900"/>
      <c r="HPT88" s="318"/>
      <c r="HPU88" s="900"/>
      <c r="HPV88" s="900"/>
      <c r="HPW88" s="900"/>
      <c r="HPX88" s="900"/>
      <c r="HPY88" s="1171"/>
      <c r="HPZ88" s="910"/>
      <c r="HQA88" s="1191"/>
      <c r="HQB88" s="1189"/>
      <c r="HQC88" s="900"/>
      <c r="HQD88" s="318"/>
      <c r="HQE88" s="900"/>
      <c r="HQF88" s="900"/>
      <c r="HQG88" s="900"/>
      <c r="HQH88" s="900"/>
      <c r="HQI88" s="1171"/>
      <c r="HQJ88" s="910"/>
      <c r="HQK88" s="1191"/>
      <c r="HQL88" s="1189"/>
      <c r="HQM88" s="900"/>
      <c r="HQN88" s="318"/>
      <c r="HQO88" s="900"/>
      <c r="HQP88" s="900"/>
      <c r="HQQ88" s="900"/>
      <c r="HQR88" s="900"/>
      <c r="HQS88" s="1171"/>
      <c r="HQT88" s="910"/>
      <c r="HQU88" s="1191"/>
      <c r="HQV88" s="1189"/>
      <c r="HQW88" s="900"/>
      <c r="HQX88" s="318"/>
      <c r="HQY88" s="900"/>
      <c r="HQZ88" s="900"/>
      <c r="HRA88" s="900"/>
      <c r="HRB88" s="900"/>
      <c r="HRC88" s="1171"/>
      <c r="HRD88" s="910"/>
      <c r="HRE88" s="1191"/>
      <c r="HRF88" s="1189"/>
      <c r="HRG88" s="900"/>
      <c r="HRH88" s="318"/>
      <c r="HRI88" s="900"/>
      <c r="HRJ88" s="900"/>
      <c r="HRK88" s="900"/>
      <c r="HRL88" s="900"/>
      <c r="HRM88" s="1171"/>
      <c r="HRN88" s="910"/>
      <c r="HRO88" s="1191"/>
      <c r="HRP88" s="1189"/>
      <c r="HRQ88" s="900"/>
      <c r="HRR88" s="318"/>
      <c r="HRS88" s="900"/>
      <c r="HRT88" s="900"/>
      <c r="HRU88" s="900"/>
      <c r="HRV88" s="900"/>
      <c r="HRW88" s="1171"/>
      <c r="HRX88" s="910"/>
      <c r="HRY88" s="1191"/>
      <c r="HRZ88" s="1189"/>
      <c r="HSA88" s="900"/>
      <c r="HSB88" s="318"/>
      <c r="HSC88" s="900"/>
      <c r="HSD88" s="900"/>
      <c r="HSE88" s="900"/>
      <c r="HSF88" s="900"/>
      <c r="HSG88" s="1171"/>
      <c r="HSH88" s="910"/>
      <c r="HSI88" s="1191"/>
      <c r="HSJ88" s="1189"/>
      <c r="HSK88" s="900"/>
      <c r="HSL88" s="318"/>
      <c r="HSM88" s="900"/>
      <c r="HSN88" s="900"/>
      <c r="HSO88" s="900"/>
      <c r="HSP88" s="900"/>
      <c r="HSQ88" s="1171"/>
      <c r="HSR88" s="910"/>
      <c r="HSS88" s="1191"/>
      <c r="HST88" s="1189"/>
      <c r="HSU88" s="900"/>
      <c r="HSV88" s="318"/>
      <c r="HSW88" s="900"/>
      <c r="HSX88" s="900"/>
      <c r="HSY88" s="900"/>
      <c r="HSZ88" s="900"/>
      <c r="HTA88" s="1171"/>
      <c r="HTB88" s="910"/>
      <c r="HTC88" s="1191"/>
      <c r="HTD88" s="1189"/>
      <c r="HTE88" s="900"/>
      <c r="HTF88" s="318"/>
      <c r="HTG88" s="900"/>
      <c r="HTH88" s="900"/>
      <c r="HTI88" s="900"/>
      <c r="HTJ88" s="900"/>
      <c r="HTK88" s="1171"/>
      <c r="HTL88" s="910"/>
      <c r="HTM88" s="1191"/>
      <c r="HTN88" s="1189"/>
      <c r="HTO88" s="900"/>
      <c r="HTP88" s="318"/>
      <c r="HTQ88" s="900"/>
      <c r="HTR88" s="900"/>
      <c r="HTS88" s="900"/>
      <c r="HTT88" s="900"/>
      <c r="HTU88" s="1171"/>
      <c r="HTV88" s="910"/>
      <c r="HTW88" s="1191"/>
      <c r="HTX88" s="1189"/>
      <c r="HTY88" s="900"/>
      <c r="HTZ88" s="318"/>
      <c r="HUA88" s="900"/>
      <c r="HUB88" s="900"/>
      <c r="HUC88" s="900"/>
      <c r="HUD88" s="900"/>
      <c r="HUE88" s="1171"/>
      <c r="HUF88" s="910"/>
      <c r="HUG88" s="1191"/>
      <c r="HUH88" s="1189"/>
      <c r="HUI88" s="900"/>
      <c r="HUJ88" s="318"/>
      <c r="HUK88" s="900"/>
      <c r="HUL88" s="900"/>
      <c r="HUM88" s="900"/>
      <c r="HUN88" s="900"/>
      <c r="HUO88" s="1171"/>
      <c r="HUP88" s="910"/>
      <c r="HUQ88" s="1191"/>
      <c r="HUR88" s="1189"/>
      <c r="HUS88" s="900"/>
      <c r="HUT88" s="318"/>
      <c r="HUU88" s="900"/>
      <c r="HUV88" s="900"/>
      <c r="HUW88" s="900"/>
      <c r="HUX88" s="900"/>
      <c r="HUY88" s="1171"/>
      <c r="HUZ88" s="910"/>
      <c r="HVA88" s="1191"/>
      <c r="HVB88" s="1189"/>
      <c r="HVC88" s="900"/>
      <c r="HVD88" s="318"/>
      <c r="HVE88" s="900"/>
      <c r="HVF88" s="900"/>
      <c r="HVG88" s="900"/>
      <c r="HVH88" s="900"/>
      <c r="HVI88" s="1171"/>
      <c r="HVJ88" s="910"/>
      <c r="HVK88" s="1191"/>
      <c r="HVL88" s="1189"/>
      <c r="HVM88" s="900"/>
      <c r="HVN88" s="318"/>
      <c r="HVO88" s="900"/>
      <c r="HVP88" s="900"/>
      <c r="HVQ88" s="900"/>
      <c r="HVR88" s="900"/>
      <c r="HVS88" s="1171"/>
      <c r="HVT88" s="910"/>
      <c r="HVU88" s="1191"/>
      <c r="HVV88" s="1189"/>
      <c r="HVW88" s="900"/>
      <c r="HVX88" s="318"/>
      <c r="HVY88" s="900"/>
      <c r="HVZ88" s="900"/>
      <c r="HWA88" s="900"/>
      <c r="HWB88" s="900"/>
      <c r="HWC88" s="1171"/>
      <c r="HWD88" s="910"/>
      <c r="HWE88" s="1191"/>
      <c r="HWF88" s="1189"/>
      <c r="HWG88" s="900"/>
      <c r="HWH88" s="318"/>
      <c r="HWI88" s="900"/>
      <c r="HWJ88" s="900"/>
      <c r="HWK88" s="900"/>
      <c r="HWL88" s="900"/>
      <c r="HWM88" s="1171"/>
      <c r="HWN88" s="910"/>
      <c r="HWO88" s="1191"/>
      <c r="HWP88" s="1189"/>
      <c r="HWQ88" s="900"/>
      <c r="HWR88" s="318"/>
      <c r="HWS88" s="900"/>
      <c r="HWT88" s="900"/>
      <c r="HWU88" s="900"/>
      <c r="HWV88" s="900"/>
      <c r="HWW88" s="1171"/>
      <c r="HWX88" s="910"/>
      <c r="HWY88" s="1191"/>
      <c r="HWZ88" s="1189"/>
      <c r="HXA88" s="900"/>
      <c r="HXB88" s="318"/>
      <c r="HXC88" s="900"/>
      <c r="HXD88" s="900"/>
      <c r="HXE88" s="900"/>
      <c r="HXF88" s="900"/>
      <c r="HXG88" s="1171"/>
      <c r="HXH88" s="910"/>
      <c r="HXI88" s="1191"/>
      <c r="HXJ88" s="1189"/>
      <c r="HXK88" s="900"/>
      <c r="HXL88" s="318"/>
      <c r="HXM88" s="900"/>
      <c r="HXN88" s="900"/>
      <c r="HXO88" s="900"/>
      <c r="HXP88" s="900"/>
      <c r="HXQ88" s="1171"/>
      <c r="HXR88" s="910"/>
      <c r="HXS88" s="1191"/>
      <c r="HXT88" s="1189"/>
      <c r="HXU88" s="900"/>
      <c r="HXV88" s="318"/>
      <c r="HXW88" s="900"/>
      <c r="HXX88" s="900"/>
      <c r="HXY88" s="900"/>
      <c r="HXZ88" s="900"/>
      <c r="HYA88" s="1171"/>
      <c r="HYB88" s="910"/>
      <c r="HYC88" s="1191"/>
      <c r="HYD88" s="1189"/>
      <c r="HYE88" s="900"/>
      <c r="HYF88" s="318"/>
      <c r="HYG88" s="900"/>
      <c r="HYH88" s="900"/>
      <c r="HYI88" s="900"/>
      <c r="HYJ88" s="900"/>
      <c r="HYK88" s="1171"/>
      <c r="HYL88" s="910"/>
      <c r="HYM88" s="1191"/>
      <c r="HYN88" s="1189"/>
      <c r="HYO88" s="900"/>
      <c r="HYP88" s="318"/>
      <c r="HYQ88" s="900"/>
      <c r="HYR88" s="900"/>
      <c r="HYS88" s="900"/>
      <c r="HYT88" s="900"/>
      <c r="HYU88" s="1171"/>
      <c r="HYV88" s="910"/>
      <c r="HYW88" s="1191"/>
      <c r="HYX88" s="1189"/>
      <c r="HYY88" s="900"/>
      <c r="HYZ88" s="318"/>
      <c r="HZA88" s="900"/>
      <c r="HZB88" s="900"/>
      <c r="HZC88" s="900"/>
      <c r="HZD88" s="900"/>
      <c r="HZE88" s="1171"/>
      <c r="HZF88" s="910"/>
      <c r="HZG88" s="1191"/>
      <c r="HZH88" s="1189"/>
      <c r="HZI88" s="900"/>
      <c r="HZJ88" s="318"/>
      <c r="HZK88" s="900"/>
      <c r="HZL88" s="900"/>
      <c r="HZM88" s="900"/>
      <c r="HZN88" s="900"/>
      <c r="HZO88" s="1171"/>
      <c r="HZP88" s="910"/>
      <c r="HZQ88" s="1191"/>
      <c r="HZR88" s="1189"/>
      <c r="HZS88" s="900"/>
      <c r="HZT88" s="318"/>
      <c r="HZU88" s="900"/>
      <c r="HZV88" s="900"/>
      <c r="HZW88" s="900"/>
      <c r="HZX88" s="900"/>
      <c r="HZY88" s="1171"/>
      <c r="HZZ88" s="910"/>
      <c r="IAA88" s="1191"/>
      <c r="IAB88" s="1189"/>
      <c r="IAC88" s="900"/>
      <c r="IAD88" s="318"/>
      <c r="IAE88" s="900"/>
      <c r="IAF88" s="900"/>
      <c r="IAG88" s="900"/>
      <c r="IAH88" s="900"/>
      <c r="IAI88" s="1171"/>
      <c r="IAJ88" s="910"/>
      <c r="IAK88" s="1191"/>
      <c r="IAL88" s="1189"/>
      <c r="IAM88" s="900"/>
      <c r="IAN88" s="318"/>
      <c r="IAO88" s="900"/>
      <c r="IAP88" s="900"/>
      <c r="IAQ88" s="900"/>
      <c r="IAR88" s="900"/>
      <c r="IAS88" s="1171"/>
      <c r="IAT88" s="910"/>
      <c r="IAU88" s="1191"/>
      <c r="IAV88" s="1189"/>
      <c r="IAW88" s="900"/>
      <c r="IAX88" s="318"/>
      <c r="IAY88" s="900"/>
      <c r="IAZ88" s="900"/>
      <c r="IBA88" s="900"/>
      <c r="IBB88" s="900"/>
      <c r="IBC88" s="1171"/>
      <c r="IBD88" s="910"/>
      <c r="IBE88" s="1191"/>
      <c r="IBF88" s="1189"/>
      <c r="IBG88" s="900"/>
      <c r="IBH88" s="318"/>
      <c r="IBI88" s="900"/>
      <c r="IBJ88" s="900"/>
      <c r="IBK88" s="900"/>
      <c r="IBL88" s="900"/>
      <c r="IBM88" s="1171"/>
      <c r="IBN88" s="910"/>
      <c r="IBO88" s="1191"/>
      <c r="IBP88" s="1189"/>
      <c r="IBQ88" s="900"/>
      <c r="IBR88" s="318"/>
      <c r="IBS88" s="900"/>
      <c r="IBT88" s="900"/>
      <c r="IBU88" s="900"/>
      <c r="IBV88" s="900"/>
      <c r="IBW88" s="1171"/>
      <c r="IBX88" s="910"/>
      <c r="IBY88" s="1191"/>
      <c r="IBZ88" s="1189"/>
      <c r="ICA88" s="900"/>
      <c r="ICB88" s="318"/>
      <c r="ICC88" s="900"/>
      <c r="ICD88" s="900"/>
      <c r="ICE88" s="900"/>
      <c r="ICF88" s="900"/>
      <c r="ICG88" s="1171"/>
      <c r="ICH88" s="910"/>
      <c r="ICI88" s="1191"/>
      <c r="ICJ88" s="1189"/>
      <c r="ICK88" s="900"/>
      <c r="ICL88" s="318"/>
      <c r="ICM88" s="900"/>
      <c r="ICN88" s="900"/>
      <c r="ICO88" s="900"/>
      <c r="ICP88" s="900"/>
      <c r="ICQ88" s="1171"/>
      <c r="ICR88" s="910"/>
      <c r="ICS88" s="1191"/>
      <c r="ICT88" s="1189"/>
      <c r="ICU88" s="900"/>
      <c r="ICV88" s="318"/>
      <c r="ICW88" s="900"/>
      <c r="ICX88" s="900"/>
      <c r="ICY88" s="900"/>
      <c r="ICZ88" s="900"/>
      <c r="IDA88" s="1171"/>
      <c r="IDB88" s="910"/>
      <c r="IDC88" s="1191"/>
      <c r="IDD88" s="1189"/>
      <c r="IDE88" s="900"/>
      <c r="IDF88" s="318"/>
      <c r="IDG88" s="900"/>
      <c r="IDH88" s="900"/>
      <c r="IDI88" s="900"/>
      <c r="IDJ88" s="900"/>
      <c r="IDK88" s="1171"/>
      <c r="IDL88" s="910"/>
      <c r="IDM88" s="1191"/>
      <c r="IDN88" s="1189"/>
      <c r="IDO88" s="900"/>
      <c r="IDP88" s="318"/>
      <c r="IDQ88" s="900"/>
      <c r="IDR88" s="900"/>
      <c r="IDS88" s="900"/>
      <c r="IDT88" s="900"/>
      <c r="IDU88" s="1171"/>
      <c r="IDV88" s="910"/>
      <c r="IDW88" s="1191"/>
      <c r="IDX88" s="1189"/>
      <c r="IDY88" s="900"/>
      <c r="IDZ88" s="318"/>
      <c r="IEA88" s="900"/>
      <c r="IEB88" s="900"/>
      <c r="IEC88" s="900"/>
      <c r="IED88" s="900"/>
      <c r="IEE88" s="1171"/>
      <c r="IEF88" s="910"/>
      <c r="IEG88" s="1191"/>
      <c r="IEH88" s="1189"/>
      <c r="IEI88" s="900"/>
      <c r="IEJ88" s="318"/>
      <c r="IEK88" s="900"/>
      <c r="IEL88" s="900"/>
      <c r="IEM88" s="900"/>
      <c r="IEN88" s="900"/>
      <c r="IEO88" s="1171"/>
      <c r="IEP88" s="910"/>
      <c r="IEQ88" s="1191"/>
      <c r="IER88" s="1189"/>
      <c r="IES88" s="900"/>
      <c r="IET88" s="318"/>
      <c r="IEU88" s="900"/>
      <c r="IEV88" s="900"/>
      <c r="IEW88" s="900"/>
      <c r="IEX88" s="900"/>
      <c r="IEY88" s="1171"/>
      <c r="IEZ88" s="910"/>
      <c r="IFA88" s="1191"/>
      <c r="IFB88" s="1189"/>
      <c r="IFC88" s="900"/>
      <c r="IFD88" s="318"/>
      <c r="IFE88" s="900"/>
      <c r="IFF88" s="900"/>
      <c r="IFG88" s="900"/>
      <c r="IFH88" s="900"/>
      <c r="IFI88" s="1171"/>
      <c r="IFJ88" s="910"/>
      <c r="IFK88" s="1191"/>
      <c r="IFL88" s="1189"/>
      <c r="IFM88" s="900"/>
      <c r="IFN88" s="318"/>
      <c r="IFO88" s="900"/>
      <c r="IFP88" s="900"/>
      <c r="IFQ88" s="900"/>
      <c r="IFR88" s="900"/>
      <c r="IFS88" s="1171"/>
      <c r="IFT88" s="910"/>
      <c r="IFU88" s="1191"/>
      <c r="IFV88" s="1189"/>
      <c r="IFW88" s="900"/>
      <c r="IFX88" s="318"/>
      <c r="IFY88" s="900"/>
      <c r="IFZ88" s="900"/>
      <c r="IGA88" s="900"/>
      <c r="IGB88" s="900"/>
      <c r="IGC88" s="1171"/>
      <c r="IGD88" s="910"/>
      <c r="IGE88" s="1191"/>
      <c r="IGF88" s="1189"/>
      <c r="IGG88" s="900"/>
      <c r="IGH88" s="318"/>
      <c r="IGI88" s="900"/>
      <c r="IGJ88" s="900"/>
      <c r="IGK88" s="900"/>
      <c r="IGL88" s="900"/>
      <c r="IGM88" s="1171"/>
      <c r="IGN88" s="910"/>
      <c r="IGO88" s="1191"/>
      <c r="IGP88" s="1189"/>
      <c r="IGQ88" s="900"/>
      <c r="IGR88" s="318"/>
      <c r="IGS88" s="900"/>
      <c r="IGT88" s="900"/>
      <c r="IGU88" s="900"/>
      <c r="IGV88" s="900"/>
      <c r="IGW88" s="1171"/>
      <c r="IGX88" s="910"/>
      <c r="IGY88" s="1191"/>
      <c r="IGZ88" s="1189"/>
      <c r="IHA88" s="900"/>
      <c r="IHB88" s="318"/>
      <c r="IHC88" s="900"/>
      <c r="IHD88" s="900"/>
      <c r="IHE88" s="900"/>
      <c r="IHF88" s="900"/>
      <c r="IHG88" s="1171"/>
      <c r="IHH88" s="910"/>
      <c r="IHI88" s="1191"/>
      <c r="IHJ88" s="1189"/>
      <c r="IHK88" s="900"/>
      <c r="IHL88" s="318"/>
      <c r="IHM88" s="900"/>
      <c r="IHN88" s="900"/>
      <c r="IHO88" s="900"/>
      <c r="IHP88" s="900"/>
      <c r="IHQ88" s="1171"/>
      <c r="IHR88" s="910"/>
      <c r="IHS88" s="1191"/>
      <c r="IHT88" s="1189"/>
      <c r="IHU88" s="900"/>
      <c r="IHV88" s="318"/>
      <c r="IHW88" s="900"/>
      <c r="IHX88" s="900"/>
      <c r="IHY88" s="900"/>
      <c r="IHZ88" s="900"/>
      <c r="IIA88" s="1171"/>
      <c r="IIB88" s="910"/>
      <c r="IIC88" s="1191"/>
      <c r="IID88" s="1189"/>
      <c r="IIE88" s="900"/>
      <c r="IIF88" s="318"/>
      <c r="IIG88" s="900"/>
      <c r="IIH88" s="900"/>
      <c r="III88" s="900"/>
      <c r="IIJ88" s="900"/>
      <c r="IIK88" s="1171"/>
      <c r="IIL88" s="910"/>
      <c r="IIM88" s="1191"/>
      <c r="IIN88" s="1189"/>
      <c r="IIO88" s="900"/>
      <c r="IIP88" s="318"/>
      <c r="IIQ88" s="900"/>
      <c r="IIR88" s="900"/>
      <c r="IIS88" s="900"/>
      <c r="IIT88" s="900"/>
      <c r="IIU88" s="1171"/>
      <c r="IIV88" s="910"/>
      <c r="IIW88" s="1191"/>
      <c r="IIX88" s="1189"/>
      <c r="IIY88" s="900"/>
      <c r="IIZ88" s="318"/>
      <c r="IJA88" s="900"/>
      <c r="IJB88" s="900"/>
      <c r="IJC88" s="900"/>
      <c r="IJD88" s="900"/>
      <c r="IJE88" s="1171"/>
      <c r="IJF88" s="910"/>
      <c r="IJG88" s="1191"/>
      <c r="IJH88" s="1189"/>
      <c r="IJI88" s="900"/>
      <c r="IJJ88" s="318"/>
      <c r="IJK88" s="900"/>
      <c r="IJL88" s="900"/>
      <c r="IJM88" s="900"/>
      <c r="IJN88" s="900"/>
      <c r="IJO88" s="1171"/>
      <c r="IJP88" s="910"/>
      <c r="IJQ88" s="1191"/>
      <c r="IJR88" s="1189"/>
      <c r="IJS88" s="900"/>
      <c r="IJT88" s="318"/>
      <c r="IJU88" s="900"/>
      <c r="IJV88" s="900"/>
      <c r="IJW88" s="900"/>
      <c r="IJX88" s="900"/>
      <c r="IJY88" s="1171"/>
      <c r="IJZ88" s="910"/>
      <c r="IKA88" s="1191"/>
      <c r="IKB88" s="1189"/>
      <c r="IKC88" s="900"/>
      <c r="IKD88" s="318"/>
      <c r="IKE88" s="900"/>
      <c r="IKF88" s="900"/>
      <c r="IKG88" s="900"/>
      <c r="IKH88" s="900"/>
      <c r="IKI88" s="1171"/>
      <c r="IKJ88" s="910"/>
      <c r="IKK88" s="1191"/>
      <c r="IKL88" s="1189"/>
      <c r="IKM88" s="900"/>
      <c r="IKN88" s="318"/>
      <c r="IKO88" s="900"/>
      <c r="IKP88" s="900"/>
      <c r="IKQ88" s="900"/>
      <c r="IKR88" s="900"/>
      <c r="IKS88" s="1171"/>
      <c r="IKT88" s="910"/>
      <c r="IKU88" s="1191"/>
      <c r="IKV88" s="1189"/>
      <c r="IKW88" s="900"/>
      <c r="IKX88" s="318"/>
      <c r="IKY88" s="900"/>
      <c r="IKZ88" s="900"/>
      <c r="ILA88" s="900"/>
      <c r="ILB88" s="900"/>
      <c r="ILC88" s="1171"/>
      <c r="ILD88" s="910"/>
      <c r="ILE88" s="1191"/>
      <c r="ILF88" s="1189"/>
      <c r="ILG88" s="900"/>
      <c r="ILH88" s="318"/>
      <c r="ILI88" s="900"/>
      <c r="ILJ88" s="900"/>
      <c r="ILK88" s="900"/>
      <c r="ILL88" s="900"/>
      <c r="ILM88" s="1171"/>
      <c r="ILN88" s="910"/>
      <c r="ILO88" s="1191"/>
      <c r="ILP88" s="1189"/>
      <c r="ILQ88" s="900"/>
      <c r="ILR88" s="318"/>
      <c r="ILS88" s="900"/>
      <c r="ILT88" s="900"/>
      <c r="ILU88" s="900"/>
      <c r="ILV88" s="900"/>
      <c r="ILW88" s="1171"/>
      <c r="ILX88" s="910"/>
      <c r="ILY88" s="1191"/>
      <c r="ILZ88" s="1189"/>
      <c r="IMA88" s="900"/>
      <c r="IMB88" s="318"/>
      <c r="IMC88" s="900"/>
      <c r="IMD88" s="900"/>
      <c r="IME88" s="900"/>
      <c r="IMF88" s="900"/>
      <c r="IMG88" s="1171"/>
      <c r="IMH88" s="910"/>
      <c r="IMI88" s="1191"/>
      <c r="IMJ88" s="1189"/>
      <c r="IMK88" s="900"/>
      <c r="IML88" s="318"/>
      <c r="IMM88" s="900"/>
      <c r="IMN88" s="900"/>
      <c r="IMO88" s="900"/>
      <c r="IMP88" s="900"/>
      <c r="IMQ88" s="1171"/>
      <c r="IMR88" s="910"/>
      <c r="IMS88" s="1191"/>
      <c r="IMT88" s="1189"/>
      <c r="IMU88" s="900"/>
      <c r="IMV88" s="318"/>
      <c r="IMW88" s="900"/>
      <c r="IMX88" s="900"/>
      <c r="IMY88" s="900"/>
      <c r="IMZ88" s="900"/>
      <c r="INA88" s="1171"/>
      <c r="INB88" s="910"/>
      <c r="INC88" s="1191"/>
      <c r="IND88" s="1189"/>
      <c r="INE88" s="900"/>
      <c r="INF88" s="318"/>
      <c r="ING88" s="900"/>
      <c r="INH88" s="900"/>
      <c r="INI88" s="900"/>
      <c r="INJ88" s="900"/>
      <c r="INK88" s="1171"/>
      <c r="INL88" s="910"/>
      <c r="INM88" s="1191"/>
      <c r="INN88" s="1189"/>
      <c r="INO88" s="900"/>
      <c r="INP88" s="318"/>
      <c r="INQ88" s="900"/>
      <c r="INR88" s="900"/>
      <c r="INS88" s="900"/>
      <c r="INT88" s="900"/>
      <c r="INU88" s="1171"/>
      <c r="INV88" s="910"/>
      <c r="INW88" s="1191"/>
      <c r="INX88" s="1189"/>
      <c r="INY88" s="900"/>
      <c r="INZ88" s="318"/>
      <c r="IOA88" s="900"/>
      <c r="IOB88" s="900"/>
      <c r="IOC88" s="900"/>
      <c r="IOD88" s="900"/>
      <c r="IOE88" s="1171"/>
      <c r="IOF88" s="910"/>
      <c r="IOG88" s="1191"/>
      <c r="IOH88" s="1189"/>
      <c r="IOI88" s="900"/>
      <c r="IOJ88" s="318"/>
      <c r="IOK88" s="900"/>
      <c r="IOL88" s="900"/>
      <c r="IOM88" s="900"/>
      <c r="ION88" s="900"/>
      <c r="IOO88" s="1171"/>
      <c r="IOP88" s="910"/>
      <c r="IOQ88" s="1191"/>
      <c r="IOR88" s="1189"/>
      <c r="IOS88" s="900"/>
      <c r="IOT88" s="318"/>
      <c r="IOU88" s="900"/>
      <c r="IOV88" s="900"/>
      <c r="IOW88" s="900"/>
      <c r="IOX88" s="900"/>
      <c r="IOY88" s="1171"/>
      <c r="IOZ88" s="910"/>
      <c r="IPA88" s="1191"/>
      <c r="IPB88" s="1189"/>
      <c r="IPC88" s="900"/>
      <c r="IPD88" s="318"/>
      <c r="IPE88" s="900"/>
      <c r="IPF88" s="900"/>
      <c r="IPG88" s="900"/>
      <c r="IPH88" s="900"/>
      <c r="IPI88" s="1171"/>
      <c r="IPJ88" s="910"/>
      <c r="IPK88" s="1191"/>
      <c r="IPL88" s="1189"/>
      <c r="IPM88" s="900"/>
      <c r="IPN88" s="318"/>
      <c r="IPO88" s="900"/>
      <c r="IPP88" s="900"/>
      <c r="IPQ88" s="900"/>
      <c r="IPR88" s="900"/>
      <c r="IPS88" s="1171"/>
      <c r="IPT88" s="910"/>
      <c r="IPU88" s="1191"/>
      <c r="IPV88" s="1189"/>
      <c r="IPW88" s="900"/>
      <c r="IPX88" s="318"/>
      <c r="IPY88" s="900"/>
      <c r="IPZ88" s="900"/>
      <c r="IQA88" s="900"/>
      <c r="IQB88" s="900"/>
      <c r="IQC88" s="1171"/>
      <c r="IQD88" s="910"/>
      <c r="IQE88" s="1191"/>
      <c r="IQF88" s="1189"/>
      <c r="IQG88" s="900"/>
      <c r="IQH88" s="318"/>
      <c r="IQI88" s="900"/>
      <c r="IQJ88" s="900"/>
      <c r="IQK88" s="900"/>
      <c r="IQL88" s="900"/>
      <c r="IQM88" s="1171"/>
      <c r="IQN88" s="910"/>
      <c r="IQO88" s="1191"/>
      <c r="IQP88" s="1189"/>
      <c r="IQQ88" s="900"/>
      <c r="IQR88" s="318"/>
      <c r="IQS88" s="900"/>
      <c r="IQT88" s="900"/>
      <c r="IQU88" s="900"/>
      <c r="IQV88" s="900"/>
      <c r="IQW88" s="1171"/>
      <c r="IQX88" s="910"/>
      <c r="IQY88" s="1191"/>
      <c r="IQZ88" s="1189"/>
      <c r="IRA88" s="900"/>
      <c r="IRB88" s="318"/>
      <c r="IRC88" s="900"/>
      <c r="IRD88" s="900"/>
      <c r="IRE88" s="900"/>
      <c r="IRF88" s="900"/>
      <c r="IRG88" s="1171"/>
      <c r="IRH88" s="910"/>
      <c r="IRI88" s="1191"/>
      <c r="IRJ88" s="1189"/>
      <c r="IRK88" s="900"/>
      <c r="IRL88" s="318"/>
      <c r="IRM88" s="900"/>
      <c r="IRN88" s="900"/>
      <c r="IRO88" s="900"/>
      <c r="IRP88" s="900"/>
      <c r="IRQ88" s="1171"/>
      <c r="IRR88" s="910"/>
      <c r="IRS88" s="1191"/>
      <c r="IRT88" s="1189"/>
      <c r="IRU88" s="900"/>
      <c r="IRV88" s="318"/>
      <c r="IRW88" s="900"/>
      <c r="IRX88" s="900"/>
      <c r="IRY88" s="900"/>
      <c r="IRZ88" s="900"/>
      <c r="ISA88" s="1171"/>
      <c r="ISB88" s="910"/>
      <c r="ISC88" s="1191"/>
      <c r="ISD88" s="1189"/>
      <c r="ISE88" s="900"/>
      <c r="ISF88" s="318"/>
      <c r="ISG88" s="900"/>
      <c r="ISH88" s="900"/>
      <c r="ISI88" s="900"/>
      <c r="ISJ88" s="900"/>
      <c r="ISK88" s="1171"/>
      <c r="ISL88" s="910"/>
      <c r="ISM88" s="1191"/>
      <c r="ISN88" s="1189"/>
      <c r="ISO88" s="900"/>
      <c r="ISP88" s="318"/>
      <c r="ISQ88" s="900"/>
      <c r="ISR88" s="900"/>
      <c r="ISS88" s="900"/>
      <c r="IST88" s="900"/>
      <c r="ISU88" s="1171"/>
      <c r="ISV88" s="910"/>
      <c r="ISW88" s="1191"/>
      <c r="ISX88" s="1189"/>
      <c r="ISY88" s="900"/>
      <c r="ISZ88" s="318"/>
      <c r="ITA88" s="900"/>
      <c r="ITB88" s="900"/>
      <c r="ITC88" s="900"/>
      <c r="ITD88" s="900"/>
      <c r="ITE88" s="1171"/>
      <c r="ITF88" s="910"/>
      <c r="ITG88" s="1191"/>
      <c r="ITH88" s="1189"/>
      <c r="ITI88" s="900"/>
      <c r="ITJ88" s="318"/>
      <c r="ITK88" s="900"/>
      <c r="ITL88" s="900"/>
      <c r="ITM88" s="900"/>
      <c r="ITN88" s="900"/>
      <c r="ITO88" s="1171"/>
      <c r="ITP88" s="910"/>
      <c r="ITQ88" s="1191"/>
      <c r="ITR88" s="1189"/>
      <c r="ITS88" s="900"/>
      <c r="ITT88" s="318"/>
      <c r="ITU88" s="900"/>
      <c r="ITV88" s="900"/>
      <c r="ITW88" s="900"/>
      <c r="ITX88" s="900"/>
      <c r="ITY88" s="1171"/>
      <c r="ITZ88" s="910"/>
      <c r="IUA88" s="1191"/>
      <c r="IUB88" s="1189"/>
      <c r="IUC88" s="900"/>
      <c r="IUD88" s="318"/>
      <c r="IUE88" s="900"/>
      <c r="IUF88" s="900"/>
      <c r="IUG88" s="900"/>
      <c r="IUH88" s="900"/>
      <c r="IUI88" s="1171"/>
      <c r="IUJ88" s="910"/>
      <c r="IUK88" s="1191"/>
      <c r="IUL88" s="1189"/>
      <c r="IUM88" s="900"/>
      <c r="IUN88" s="318"/>
      <c r="IUO88" s="900"/>
      <c r="IUP88" s="900"/>
      <c r="IUQ88" s="900"/>
      <c r="IUR88" s="900"/>
      <c r="IUS88" s="1171"/>
      <c r="IUT88" s="910"/>
      <c r="IUU88" s="1191"/>
      <c r="IUV88" s="1189"/>
      <c r="IUW88" s="900"/>
      <c r="IUX88" s="318"/>
      <c r="IUY88" s="900"/>
      <c r="IUZ88" s="900"/>
      <c r="IVA88" s="900"/>
      <c r="IVB88" s="900"/>
      <c r="IVC88" s="1171"/>
      <c r="IVD88" s="910"/>
      <c r="IVE88" s="1191"/>
      <c r="IVF88" s="1189"/>
      <c r="IVG88" s="900"/>
      <c r="IVH88" s="318"/>
      <c r="IVI88" s="900"/>
      <c r="IVJ88" s="900"/>
      <c r="IVK88" s="900"/>
      <c r="IVL88" s="900"/>
      <c r="IVM88" s="1171"/>
      <c r="IVN88" s="910"/>
      <c r="IVO88" s="1191"/>
      <c r="IVP88" s="1189"/>
      <c r="IVQ88" s="900"/>
      <c r="IVR88" s="318"/>
      <c r="IVS88" s="900"/>
      <c r="IVT88" s="900"/>
      <c r="IVU88" s="900"/>
      <c r="IVV88" s="900"/>
      <c r="IVW88" s="1171"/>
      <c r="IVX88" s="910"/>
      <c r="IVY88" s="1191"/>
      <c r="IVZ88" s="1189"/>
      <c r="IWA88" s="900"/>
      <c r="IWB88" s="318"/>
      <c r="IWC88" s="900"/>
      <c r="IWD88" s="900"/>
      <c r="IWE88" s="900"/>
      <c r="IWF88" s="900"/>
      <c r="IWG88" s="1171"/>
      <c r="IWH88" s="910"/>
      <c r="IWI88" s="1191"/>
      <c r="IWJ88" s="1189"/>
      <c r="IWK88" s="900"/>
      <c r="IWL88" s="318"/>
      <c r="IWM88" s="900"/>
      <c r="IWN88" s="900"/>
      <c r="IWO88" s="900"/>
      <c r="IWP88" s="900"/>
      <c r="IWQ88" s="1171"/>
      <c r="IWR88" s="910"/>
      <c r="IWS88" s="1191"/>
      <c r="IWT88" s="1189"/>
      <c r="IWU88" s="900"/>
      <c r="IWV88" s="318"/>
      <c r="IWW88" s="900"/>
      <c r="IWX88" s="900"/>
      <c r="IWY88" s="900"/>
      <c r="IWZ88" s="900"/>
      <c r="IXA88" s="1171"/>
      <c r="IXB88" s="910"/>
      <c r="IXC88" s="1191"/>
      <c r="IXD88" s="1189"/>
      <c r="IXE88" s="900"/>
      <c r="IXF88" s="318"/>
      <c r="IXG88" s="900"/>
      <c r="IXH88" s="900"/>
      <c r="IXI88" s="900"/>
      <c r="IXJ88" s="900"/>
      <c r="IXK88" s="1171"/>
      <c r="IXL88" s="910"/>
      <c r="IXM88" s="1191"/>
      <c r="IXN88" s="1189"/>
      <c r="IXO88" s="900"/>
      <c r="IXP88" s="318"/>
      <c r="IXQ88" s="900"/>
      <c r="IXR88" s="900"/>
      <c r="IXS88" s="900"/>
      <c r="IXT88" s="900"/>
      <c r="IXU88" s="1171"/>
      <c r="IXV88" s="910"/>
      <c r="IXW88" s="1191"/>
      <c r="IXX88" s="1189"/>
      <c r="IXY88" s="900"/>
      <c r="IXZ88" s="318"/>
      <c r="IYA88" s="900"/>
      <c r="IYB88" s="900"/>
      <c r="IYC88" s="900"/>
      <c r="IYD88" s="900"/>
      <c r="IYE88" s="1171"/>
      <c r="IYF88" s="910"/>
      <c r="IYG88" s="1191"/>
      <c r="IYH88" s="1189"/>
      <c r="IYI88" s="900"/>
      <c r="IYJ88" s="318"/>
      <c r="IYK88" s="900"/>
      <c r="IYL88" s="900"/>
      <c r="IYM88" s="900"/>
      <c r="IYN88" s="900"/>
      <c r="IYO88" s="1171"/>
      <c r="IYP88" s="910"/>
      <c r="IYQ88" s="1191"/>
      <c r="IYR88" s="1189"/>
      <c r="IYS88" s="900"/>
      <c r="IYT88" s="318"/>
      <c r="IYU88" s="900"/>
      <c r="IYV88" s="900"/>
      <c r="IYW88" s="900"/>
      <c r="IYX88" s="900"/>
      <c r="IYY88" s="1171"/>
      <c r="IYZ88" s="910"/>
      <c r="IZA88" s="1191"/>
      <c r="IZB88" s="1189"/>
      <c r="IZC88" s="900"/>
      <c r="IZD88" s="318"/>
      <c r="IZE88" s="900"/>
      <c r="IZF88" s="900"/>
      <c r="IZG88" s="900"/>
      <c r="IZH88" s="900"/>
      <c r="IZI88" s="1171"/>
      <c r="IZJ88" s="910"/>
      <c r="IZK88" s="1191"/>
      <c r="IZL88" s="1189"/>
      <c r="IZM88" s="900"/>
      <c r="IZN88" s="318"/>
      <c r="IZO88" s="900"/>
      <c r="IZP88" s="900"/>
      <c r="IZQ88" s="900"/>
      <c r="IZR88" s="900"/>
      <c r="IZS88" s="1171"/>
      <c r="IZT88" s="910"/>
      <c r="IZU88" s="1191"/>
      <c r="IZV88" s="1189"/>
      <c r="IZW88" s="900"/>
      <c r="IZX88" s="318"/>
      <c r="IZY88" s="900"/>
      <c r="IZZ88" s="900"/>
      <c r="JAA88" s="900"/>
      <c r="JAB88" s="900"/>
      <c r="JAC88" s="1171"/>
      <c r="JAD88" s="910"/>
      <c r="JAE88" s="1191"/>
      <c r="JAF88" s="1189"/>
      <c r="JAG88" s="900"/>
      <c r="JAH88" s="318"/>
      <c r="JAI88" s="900"/>
      <c r="JAJ88" s="900"/>
      <c r="JAK88" s="900"/>
      <c r="JAL88" s="900"/>
      <c r="JAM88" s="1171"/>
      <c r="JAN88" s="910"/>
      <c r="JAO88" s="1191"/>
      <c r="JAP88" s="1189"/>
      <c r="JAQ88" s="900"/>
      <c r="JAR88" s="318"/>
      <c r="JAS88" s="900"/>
      <c r="JAT88" s="900"/>
      <c r="JAU88" s="900"/>
      <c r="JAV88" s="900"/>
      <c r="JAW88" s="1171"/>
      <c r="JAX88" s="910"/>
      <c r="JAY88" s="1191"/>
      <c r="JAZ88" s="1189"/>
      <c r="JBA88" s="900"/>
      <c r="JBB88" s="318"/>
      <c r="JBC88" s="900"/>
      <c r="JBD88" s="900"/>
      <c r="JBE88" s="900"/>
      <c r="JBF88" s="900"/>
      <c r="JBG88" s="1171"/>
      <c r="JBH88" s="910"/>
      <c r="JBI88" s="1191"/>
      <c r="JBJ88" s="1189"/>
      <c r="JBK88" s="900"/>
      <c r="JBL88" s="318"/>
      <c r="JBM88" s="900"/>
      <c r="JBN88" s="900"/>
      <c r="JBO88" s="900"/>
      <c r="JBP88" s="900"/>
      <c r="JBQ88" s="1171"/>
      <c r="JBR88" s="910"/>
      <c r="JBS88" s="1191"/>
      <c r="JBT88" s="1189"/>
      <c r="JBU88" s="900"/>
      <c r="JBV88" s="318"/>
      <c r="JBW88" s="900"/>
      <c r="JBX88" s="900"/>
      <c r="JBY88" s="900"/>
      <c r="JBZ88" s="900"/>
      <c r="JCA88" s="1171"/>
      <c r="JCB88" s="910"/>
      <c r="JCC88" s="1191"/>
      <c r="JCD88" s="1189"/>
      <c r="JCE88" s="900"/>
      <c r="JCF88" s="318"/>
      <c r="JCG88" s="900"/>
      <c r="JCH88" s="900"/>
      <c r="JCI88" s="900"/>
      <c r="JCJ88" s="900"/>
      <c r="JCK88" s="1171"/>
      <c r="JCL88" s="910"/>
      <c r="JCM88" s="1191"/>
      <c r="JCN88" s="1189"/>
      <c r="JCO88" s="900"/>
      <c r="JCP88" s="318"/>
      <c r="JCQ88" s="900"/>
      <c r="JCR88" s="900"/>
      <c r="JCS88" s="900"/>
      <c r="JCT88" s="900"/>
      <c r="JCU88" s="1171"/>
      <c r="JCV88" s="910"/>
      <c r="JCW88" s="1191"/>
      <c r="JCX88" s="1189"/>
      <c r="JCY88" s="900"/>
      <c r="JCZ88" s="318"/>
      <c r="JDA88" s="900"/>
      <c r="JDB88" s="900"/>
      <c r="JDC88" s="900"/>
      <c r="JDD88" s="900"/>
      <c r="JDE88" s="1171"/>
      <c r="JDF88" s="910"/>
      <c r="JDG88" s="1191"/>
      <c r="JDH88" s="1189"/>
      <c r="JDI88" s="900"/>
      <c r="JDJ88" s="318"/>
      <c r="JDK88" s="900"/>
      <c r="JDL88" s="900"/>
      <c r="JDM88" s="900"/>
      <c r="JDN88" s="900"/>
      <c r="JDO88" s="1171"/>
      <c r="JDP88" s="910"/>
      <c r="JDQ88" s="1191"/>
      <c r="JDR88" s="1189"/>
      <c r="JDS88" s="900"/>
      <c r="JDT88" s="318"/>
      <c r="JDU88" s="900"/>
      <c r="JDV88" s="900"/>
      <c r="JDW88" s="900"/>
      <c r="JDX88" s="900"/>
      <c r="JDY88" s="1171"/>
      <c r="JDZ88" s="910"/>
      <c r="JEA88" s="1191"/>
      <c r="JEB88" s="1189"/>
      <c r="JEC88" s="900"/>
      <c r="JED88" s="318"/>
      <c r="JEE88" s="900"/>
      <c r="JEF88" s="900"/>
      <c r="JEG88" s="900"/>
      <c r="JEH88" s="900"/>
      <c r="JEI88" s="1171"/>
      <c r="JEJ88" s="910"/>
      <c r="JEK88" s="1191"/>
      <c r="JEL88" s="1189"/>
      <c r="JEM88" s="900"/>
      <c r="JEN88" s="318"/>
      <c r="JEO88" s="900"/>
      <c r="JEP88" s="900"/>
      <c r="JEQ88" s="900"/>
      <c r="JER88" s="900"/>
      <c r="JES88" s="1171"/>
      <c r="JET88" s="910"/>
      <c r="JEU88" s="1191"/>
      <c r="JEV88" s="1189"/>
      <c r="JEW88" s="900"/>
      <c r="JEX88" s="318"/>
      <c r="JEY88" s="900"/>
      <c r="JEZ88" s="900"/>
      <c r="JFA88" s="900"/>
      <c r="JFB88" s="900"/>
      <c r="JFC88" s="1171"/>
      <c r="JFD88" s="910"/>
      <c r="JFE88" s="1191"/>
      <c r="JFF88" s="1189"/>
      <c r="JFG88" s="900"/>
      <c r="JFH88" s="318"/>
      <c r="JFI88" s="900"/>
      <c r="JFJ88" s="900"/>
      <c r="JFK88" s="900"/>
      <c r="JFL88" s="900"/>
      <c r="JFM88" s="1171"/>
      <c r="JFN88" s="910"/>
      <c r="JFO88" s="1191"/>
      <c r="JFP88" s="1189"/>
      <c r="JFQ88" s="900"/>
      <c r="JFR88" s="318"/>
      <c r="JFS88" s="900"/>
      <c r="JFT88" s="900"/>
      <c r="JFU88" s="900"/>
      <c r="JFV88" s="900"/>
      <c r="JFW88" s="1171"/>
      <c r="JFX88" s="910"/>
      <c r="JFY88" s="1191"/>
      <c r="JFZ88" s="1189"/>
      <c r="JGA88" s="900"/>
      <c r="JGB88" s="318"/>
      <c r="JGC88" s="900"/>
      <c r="JGD88" s="900"/>
      <c r="JGE88" s="900"/>
      <c r="JGF88" s="900"/>
      <c r="JGG88" s="1171"/>
      <c r="JGH88" s="910"/>
      <c r="JGI88" s="1191"/>
      <c r="JGJ88" s="1189"/>
      <c r="JGK88" s="900"/>
      <c r="JGL88" s="318"/>
      <c r="JGM88" s="900"/>
      <c r="JGN88" s="900"/>
      <c r="JGO88" s="900"/>
      <c r="JGP88" s="900"/>
      <c r="JGQ88" s="1171"/>
      <c r="JGR88" s="910"/>
      <c r="JGS88" s="1191"/>
      <c r="JGT88" s="1189"/>
      <c r="JGU88" s="900"/>
      <c r="JGV88" s="318"/>
      <c r="JGW88" s="900"/>
      <c r="JGX88" s="900"/>
      <c r="JGY88" s="900"/>
      <c r="JGZ88" s="900"/>
      <c r="JHA88" s="1171"/>
      <c r="JHB88" s="910"/>
      <c r="JHC88" s="1191"/>
      <c r="JHD88" s="1189"/>
      <c r="JHE88" s="900"/>
      <c r="JHF88" s="318"/>
      <c r="JHG88" s="900"/>
      <c r="JHH88" s="900"/>
      <c r="JHI88" s="900"/>
      <c r="JHJ88" s="900"/>
      <c r="JHK88" s="1171"/>
      <c r="JHL88" s="910"/>
      <c r="JHM88" s="1191"/>
      <c r="JHN88" s="1189"/>
      <c r="JHO88" s="900"/>
      <c r="JHP88" s="318"/>
      <c r="JHQ88" s="900"/>
      <c r="JHR88" s="900"/>
      <c r="JHS88" s="900"/>
      <c r="JHT88" s="900"/>
      <c r="JHU88" s="1171"/>
      <c r="JHV88" s="910"/>
      <c r="JHW88" s="1191"/>
      <c r="JHX88" s="1189"/>
      <c r="JHY88" s="900"/>
      <c r="JHZ88" s="318"/>
      <c r="JIA88" s="900"/>
      <c r="JIB88" s="900"/>
      <c r="JIC88" s="900"/>
      <c r="JID88" s="900"/>
      <c r="JIE88" s="1171"/>
      <c r="JIF88" s="910"/>
      <c r="JIG88" s="1191"/>
      <c r="JIH88" s="1189"/>
      <c r="JII88" s="900"/>
      <c r="JIJ88" s="318"/>
      <c r="JIK88" s="900"/>
      <c r="JIL88" s="900"/>
      <c r="JIM88" s="900"/>
      <c r="JIN88" s="900"/>
      <c r="JIO88" s="1171"/>
      <c r="JIP88" s="910"/>
      <c r="JIQ88" s="1191"/>
      <c r="JIR88" s="1189"/>
      <c r="JIS88" s="900"/>
      <c r="JIT88" s="318"/>
      <c r="JIU88" s="900"/>
      <c r="JIV88" s="900"/>
      <c r="JIW88" s="900"/>
      <c r="JIX88" s="900"/>
      <c r="JIY88" s="1171"/>
      <c r="JIZ88" s="910"/>
      <c r="JJA88" s="1191"/>
      <c r="JJB88" s="1189"/>
      <c r="JJC88" s="900"/>
      <c r="JJD88" s="318"/>
      <c r="JJE88" s="900"/>
      <c r="JJF88" s="900"/>
      <c r="JJG88" s="900"/>
      <c r="JJH88" s="900"/>
      <c r="JJI88" s="1171"/>
      <c r="JJJ88" s="910"/>
      <c r="JJK88" s="1191"/>
      <c r="JJL88" s="1189"/>
      <c r="JJM88" s="900"/>
      <c r="JJN88" s="318"/>
      <c r="JJO88" s="900"/>
      <c r="JJP88" s="900"/>
      <c r="JJQ88" s="900"/>
      <c r="JJR88" s="900"/>
      <c r="JJS88" s="1171"/>
      <c r="JJT88" s="910"/>
      <c r="JJU88" s="1191"/>
      <c r="JJV88" s="1189"/>
      <c r="JJW88" s="900"/>
      <c r="JJX88" s="318"/>
      <c r="JJY88" s="900"/>
      <c r="JJZ88" s="900"/>
      <c r="JKA88" s="900"/>
      <c r="JKB88" s="900"/>
      <c r="JKC88" s="1171"/>
      <c r="JKD88" s="910"/>
      <c r="JKE88" s="1191"/>
      <c r="JKF88" s="1189"/>
      <c r="JKG88" s="900"/>
      <c r="JKH88" s="318"/>
      <c r="JKI88" s="900"/>
      <c r="JKJ88" s="900"/>
      <c r="JKK88" s="900"/>
      <c r="JKL88" s="900"/>
      <c r="JKM88" s="1171"/>
      <c r="JKN88" s="910"/>
      <c r="JKO88" s="1191"/>
      <c r="JKP88" s="1189"/>
      <c r="JKQ88" s="900"/>
      <c r="JKR88" s="318"/>
      <c r="JKS88" s="900"/>
      <c r="JKT88" s="900"/>
      <c r="JKU88" s="900"/>
      <c r="JKV88" s="900"/>
      <c r="JKW88" s="1171"/>
      <c r="JKX88" s="910"/>
      <c r="JKY88" s="1191"/>
      <c r="JKZ88" s="1189"/>
      <c r="JLA88" s="900"/>
      <c r="JLB88" s="318"/>
      <c r="JLC88" s="900"/>
      <c r="JLD88" s="900"/>
      <c r="JLE88" s="900"/>
      <c r="JLF88" s="900"/>
      <c r="JLG88" s="1171"/>
      <c r="JLH88" s="910"/>
      <c r="JLI88" s="1191"/>
      <c r="JLJ88" s="1189"/>
      <c r="JLK88" s="900"/>
      <c r="JLL88" s="318"/>
      <c r="JLM88" s="900"/>
      <c r="JLN88" s="900"/>
      <c r="JLO88" s="900"/>
      <c r="JLP88" s="900"/>
      <c r="JLQ88" s="1171"/>
      <c r="JLR88" s="910"/>
      <c r="JLS88" s="1191"/>
      <c r="JLT88" s="1189"/>
      <c r="JLU88" s="900"/>
      <c r="JLV88" s="318"/>
      <c r="JLW88" s="900"/>
      <c r="JLX88" s="900"/>
      <c r="JLY88" s="900"/>
      <c r="JLZ88" s="900"/>
      <c r="JMA88" s="1171"/>
      <c r="JMB88" s="910"/>
      <c r="JMC88" s="1191"/>
      <c r="JMD88" s="1189"/>
      <c r="JME88" s="900"/>
      <c r="JMF88" s="318"/>
      <c r="JMG88" s="900"/>
      <c r="JMH88" s="900"/>
      <c r="JMI88" s="900"/>
      <c r="JMJ88" s="900"/>
      <c r="JMK88" s="1171"/>
      <c r="JML88" s="910"/>
      <c r="JMM88" s="1191"/>
      <c r="JMN88" s="1189"/>
      <c r="JMO88" s="900"/>
      <c r="JMP88" s="318"/>
      <c r="JMQ88" s="900"/>
      <c r="JMR88" s="900"/>
      <c r="JMS88" s="900"/>
      <c r="JMT88" s="900"/>
      <c r="JMU88" s="1171"/>
      <c r="JMV88" s="910"/>
      <c r="JMW88" s="1191"/>
      <c r="JMX88" s="1189"/>
      <c r="JMY88" s="900"/>
      <c r="JMZ88" s="318"/>
      <c r="JNA88" s="900"/>
      <c r="JNB88" s="900"/>
      <c r="JNC88" s="900"/>
      <c r="JND88" s="900"/>
      <c r="JNE88" s="1171"/>
      <c r="JNF88" s="910"/>
      <c r="JNG88" s="1191"/>
      <c r="JNH88" s="1189"/>
      <c r="JNI88" s="900"/>
      <c r="JNJ88" s="318"/>
      <c r="JNK88" s="900"/>
      <c r="JNL88" s="900"/>
      <c r="JNM88" s="900"/>
      <c r="JNN88" s="900"/>
      <c r="JNO88" s="1171"/>
      <c r="JNP88" s="910"/>
      <c r="JNQ88" s="1191"/>
      <c r="JNR88" s="1189"/>
      <c r="JNS88" s="900"/>
      <c r="JNT88" s="318"/>
      <c r="JNU88" s="900"/>
      <c r="JNV88" s="900"/>
      <c r="JNW88" s="900"/>
      <c r="JNX88" s="900"/>
      <c r="JNY88" s="1171"/>
      <c r="JNZ88" s="910"/>
      <c r="JOA88" s="1191"/>
      <c r="JOB88" s="1189"/>
      <c r="JOC88" s="900"/>
      <c r="JOD88" s="318"/>
      <c r="JOE88" s="900"/>
      <c r="JOF88" s="900"/>
      <c r="JOG88" s="900"/>
      <c r="JOH88" s="900"/>
      <c r="JOI88" s="1171"/>
      <c r="JOJ88" s="910"/>
      <c r="JOK88" s="1191"/>
      <c r="JOL88" s="1189"/>
      <c r="JOM88" s="900"/>
      <c r="JON88" s="318"/>
      <c r="JOO88" s="900"/>
      <c r="JOP88" s="900"/>
      <c r="JOQ88" s="900"/>
      <c r="JOR88" s="900"/>
      <c r="JOS88" s="1171"/>
      <c r="JOT88" s="910"/>
      <c r="JOU88" s="1191"/>
      <c r="JOV88" s="1189"/>
      <c r="JOW88" s="900"/>
      <c r="JOX88" s="318"/>
      <c r="JOY88" s="900"/>
      <c r="JOZ88" s="900"/>
      <c r="JPA88" s="900"/>
      <c r="JPB88" s="900"/>
      <c r="JPC88" s="1171"/>
      <c r="JPD88" s="910"/>
      <c r="JPE88" s="1191"/>
      <c r="JPF88" s="1189"/>
      <c r="JPG88" s="900"/>
      <c r="JPH88" s="318"/>
      <c r="JPI88" s="900"/>
      <c r="JPJ88" s="900"/>
      <c r="JPK88" s="900"/>
      <c r="JPL88" s="900"/>
      <c r="JPM88" s="1171"/>
      <c r="JPN88" s="910"/>
      <c r="JPO88" s="1191"/>
      <c r="JPP88" s="1189"/>
      <c r="JPQ88" s="900"/>
      <c r="JPR88" s="318"/>
      <c r="JPS88" s="900"/>
      <c r="JPT88" s="900"/>
      <c r="JPU88" s="900"/>
      <c r="JPV88" s="900"/>
      <c r="JPW88" s="1171"/>
      <c r="JPX88" s="910"/>
      <c r="JPY88" s="1191"/>
      <c r="JPZ88" s="1189"/>
      <c r="JQA88" s="900"/>
      <c r="JQB88" s="318"/>
      <c r="JQC88" s="900"/>
      <c r="JQD88" s="900"/>
      <c r="JQE88" s="900"/>
      <c r="JQF88" s="900"/>
      <c r="JQG88" s="1171"/>
      <c r="JQH88" s="910"/>
      <c r="JQI88" s="1191"/>
      <c r="JQJ88" s="1189"/>
      <c r="JQK88" s="900"/>
      <c r="JQL88" s="318"/>
      <c r="JQM88" s="900"/>
      <c r="JQN88" s="900"/>
      <c r="JQO88" s="900"/>
      <c r="JQP88" s="900"/>
      <c r="JQQ88" s="1171"/>
      <c r="JQR88" s="910"/>
      <c r="JQS88" s="1191"/>
      <c r="JQT88" s="1189"/>
      <c r="JQU88" s="900"/>
      <c r="JQV88" s="318"/>
      <c r="JQW88" s="900"/>
      <c r="JQX88" s="900"/>
      <c r="JQY88" s="900"/>
      <c r="JQZ88" s="900"/>
      <c r="JRA88" s="1171"/>
      <c r="JRB88" s="910"/>
      <c r="JRC88" s="1191"/>
      <c r="JRD88" s="1189"/>
      <c r="JRE88" s="900"/>
      <c r="JRF88" s="318"/>
      <c r="JRG88" s="900"/>
      <c r="JRH88" s="900"/>
      <c r="JRI88" s="900"/>
      <c r="JRJ88" s="900"/>
      <c r="JRK88" s="1171"/>
      <c r="JRL88" s="910"/>
      <c r="JRM88" s="1191"/>
      <c r="JRN88" s="1189"/>
      <c r="JRO88" s="900"/>
      <c r="JRP88" s="318"/>
      <c r="JRQ88" s="900"/>
      <c r="JRR88" s="900"/>
      <c r="JRS88" s="900"/>
      <c r="JRT88" s="900"/>
      <c r="JRU88" s="1171"/>
      <c r="JRV88" s="910"/>
      <c r="JRW88" s="1191"/>
      <c r="JRX88" s="1189"/>
      <c r="JRY88" s="900"/>
      <c r="JRZ88" s="318"/>
      <c r="JSA88" s="900"/>
      <c r="JSB88" s="900"/>
      <c r="JSC88" s="900"/>
      <c r="JSD88" s="900"/>
      <c r="JSE88" s="1171"/>
      <c r="JSF88" s="910"/>
      <c r="JSG88" s="1191"/>
      <c r="JSH88" s="1189"/>
      <c r="JSI88" s="900"/>
      <c r="JSJ88" s="318"/>
      <c r="JSK88" s="900"/>
      <c r="JSL88" s="900"/>
      <c r="JSM88" s="900"/>
      <c r="JSN88" s="900"/>
      <c r="JSO88" s="1171"/>
      <c r="JSP88" s="910"/>
      <c r="JSQ88" s="1191"/>
      <c r="JSR88" s="1189"/>
      <c r="JSS88" s="900"/>
      <c r="JST88" s="318"/>
      <c r="JSU88" s="900"/>
      <c r="JSV88" s="900"/>
      <c r="JSW88" s="900"/>
      <c r="JSX88" s="900"/>
      <c r="JSY88" s="1171"/>
      <c r="JSZ88" s="910"/>
      <c r="JTA88" s="1191"/>
      <c r="JTB88" s="1189"/>
      <c r="JTC88" s="900"/>
      <c r="JTD88" s="318"/>
      <c r="JTE88" s="900"/>
      <c r="JTF88" s="900"/>
      <c r="JTG88" s="900"/>
      <c r="JTH88" s="900"/>
      <c r="JTI88" s="1171"/>
      <c r="JTJ88" s="910"/>
      <c r="JTK88" s="1191"/>
      <c r="JTL88" s="1189"/>
      <c r="JTM88" s="900"/>
      <c r="JTN88" s="318"/>
      <c r="JTO88" s="900"/>
      <c r="JTP88" s="900"/>
      <c r="JTQ88" s="900"/>
      <c r="JTR88" s="900"/>
      <c r="JTS88" s="1171"/>
      <c r="JTT88" s="910"/>
      <c r="JTU88" s="1191"/>
      <c r="JTV88" s="1189"/>
      <c r="JTW88" s="900"/>
      <c r="JTX88" s="318"/>
      <c r="JTY88" s="900"/>
      <c r="JTZ88" s="900"/>
      <c r="JUA88" s="900"/>
      <c r="JUB88" s="900"/>
      <c r="JUC88" s="1171"/>
      <c r="JUD88" s="910"/>
      <c r="JUE88" s="1191"/>
      <c r="JUF88" s="1189"/>
      <c r="JUG88" s="900"/>
      <c r="JUH88" s="318"/>
      <c r="JUI88" s="900"/>
      <c r="JUJ88" s="900"/>
      <c r="JUK88" s="900"/>
      <c r="JUL88" s="900"/>
      <c r="JUM88" s="1171"/>
      <c r="JUN88" s="910"/>
      <c r="JUO88" s="1191"/>
      <c r="JUP88" s="1189"/>
      <c r="JUQ88" s="900"/>
      <c r="JUR88" s="318"/>
      <c r="JUS88" s="900"/>
      <c r="JUT88" s="900"/>
      <c r="JUU88" s="900"/>
      <c r="JUV88" s="900"/>
      <c r="JUW88" s="1171"/>
      <c r="JUX88" s="910"/>
      <c r="JUY88" s="1191"/>
      <c r="JUZ88" s="1189"/>
      <c r="JVA88" s="900"/>
      <c r="JVB88" s="318"/>
      <c r="JVC88" s="900"/>
      <c r="JVD88" s="900"/>
      <c r="JVE88" s="900"/>
      <c r="JVF88" s="900"/>
      <c r="JVG88" s="1171"/>
      <c r="JVH88" s="910"/>
      <c r="JVI88" s="1191"/>
      <c r="JVJ88" s="1189"/>
      <c r="JVK88" s="900"/>
      <c r="JVL88" s="318"/>
      <c r="JVM88" s="900"/>
      <c r="JVN88" s="900"/>
      <c r="JVO88" s="900"/>
      <c r="JVP88" s="900"/>
      <c r="JVQ88" s="1171"/>
      <c r="JVR88" s="910"/>
      <c r="JVS88" s="1191"/>
      <c r="JVT88" s="1189"/>
      <c r="JVU88" s="900"/>
      <c r="JVV88" s="318"/>
      <c r="JVW88" s="900"/>
      <c r="JVX88" s="900"/>
      <c r="JVY88" s="900"/>
      <c r="JVZ88" s="900"/>
      <c r="JWA88" s="1171"/>
      <c r="JWB88" s="910"/>
      <c r="JWC88" s="1191"/>
      <c r="JWD88" s="1189"/>
      <c r="JWE88" s="900"/>
      <c r="JWF88" s="318"/>
      <c r="JWG88" s="900"/>
      <c r="JWH88" s="900"/>
      <c r="JWI88" s="900"/>
      <c r="JWJ88" s="900"/>
      <c r="JWK88" s="1171"/>
      <c r="JWL88" s="910"/>
      <c r="JWM88" s="1191"/>
      <c r="JWN88" s="1189"/>
      <c r="JWO88" s="900"/>
      <c r="JWP88" s="318"/>
      <c r="JWQ88" s="900"/>
      <c r="JWR88" s="900"/>
      <c r="JWS88" s="900"/>
      <c r="JWT88" s="900"/>
      <c r="JWU88" s="1171"/>
      <c r="JWV88" s="910"/>
      <c r="JWW88" s="1191"/>
      <c r="JWX88" s="1189"/>
      <c r="JWY88" s="900"/>
      <c r="JWZ88" s="318"/>
      <c r="JXA88" s="900"/>
      <c r="JXB88" s="900"/>
      <c r="JXC88" s="900"/>
      <c r="JXD88" s="900"/>
      <c r="JXE88" s="1171"/>
      <c r="JXF88" s="910"/>
      <c r="JXG88" s="1191"/>
      <c r="JXH88" s="1189"/>
      <c r="JXI88" s="900"/>
      <c r="JXJ88" s="318"/>
      <c r="JXK88" s="900"/>
      <c r="JXL88" s="900"/>
      <c r="JXM88" s="900"/>
      <c r="JXN88" s="900"/>
      <c r="JXO88" s="1171"/>
      <c r="JXP88" s="910"/>
      <c r="JXQ88" s="1191"/>
      <c r="JXR88" s="1189"/>
      <c r="JXS88" s="900"/>
      <c r="JXT88" s="318"/>
      <c r="JXU88" s="900"/>
      <c r="JXV88" s="900"/>
      <c r="JXW88" s="900"/>
      <c r="JXX88" s="900"/>
      <c r="JXY88" s="1171"/>
      <c r="JXZ88" s="910"/>
      <c r="JYA88" s="1191"/>
      <c r="JYB88" s="1189"/>
      <c r="JYC88" s="900"/>
      <c r="JYD88" s="318"/>
      <c r="JYE88" s="900"/>
      <c r="JYF88" s="900"/>
      <c r="JYG88" s="900"/>
      <c r="JYH88" s="900"/>
      <c r="JYI88" s="1171"/>
      <c r="JYJ88" s="910"/>
      <c r="JYK88" s="1191"/>
      <c r="JYL88" s="1189"/>
      <c r="JYM88" s="900"/>
      <c r="JYN88" s="318"/>
      <c r="JYO88" s="900"/>
      <c r="JYP88" s="900"/>
      <c r="JYQ88" s="900"/>
      <c r="JYR88" s="900"/>
      <c r="JYS88" s="1171"/>
      <c r="JYT88" s="910"/>
      <c r="JYU88" s="1191"/>
      <c r="JYV88" s="1189"/>
      <c r="JYW88" s="900"/>
      <c r="JYX88" s="318"/>
      <c r="JYY88" s="900"/>
      <c r="JYZ88" s="900"/>
      <c r="JZA88" s="900"/>
      <c r="JZB88" s="900"/>
      <c r="JZC88" s="1171"/>
      <c r="JZD88" s="910"/>
      <c r="JZE88" s="1191"/>
      <c r="JZF88" s="1189"/>
      <c r="JZG88" s="900"/>
      <c r="JZH88" s="318"/>
      <c r="JZI88" s="900"/>
      <c r="JZJ88" s="900"/>
      <c r="JZK88" s="900"/>
      <c r="JZL88" s="900"/>
      <c r="JZM88" s="1171"/>
      <c r="JZN88" s="910"/>
      <c r="JZO88" s="1191"/>
      <c r="JZP88" s="1189"/>
      <c r="JZQ88" s="900"/>
      <c r="JZR88" s="318"/>
      <c r="JZS88" s="900"/>
      <c r="JZT88" s="900"/>
      <c r="JZU88" s="900"/>
      <c r="JZV88" s="900"/>
      <c r="JZW88" s="1171"/>
      <c r="JZX88" s="910"/>
      <c r="JZY88" s="1191"/>
      <c r="JZZ88" s="1189"/>
      <c r="KAA88" s="900"/>
      <c r="KAB88" s="318"/>
      <c r="KAC88" s="900"/>
      <c r="KAD88" s="900"/>
      <c r="KAE88" s="900"/>
      <c r="KAF88" s="900"/>
      <c r="KAG88" s="1171"/>
      <c r="KAH88" s="910"/>
      <c r="KAI88" s="1191"/>
      <c r="KAJ88" s="1189"/>
      <c r="KAK88" s="900"/>
      <c r="KAL88" s="318"/>
      <c r="KAM88" s="900"/>
      <c r="KAN88" s="900"/>
      <c r="KAO88" s="900"/>
      <c r="KAP88" s="900"/>
      <c r="KAQ88" s="1171"/>
      <c r="KAR88" s="910"/>
      <c r="KAS88" s="1191"/>
      <c r="KAT88" s="1189"/>
      <c r="KAU88" s="900"/>
      <c r="KAV88" s="318"/>
      <c r="KAW88" s="900"/>
      <c r="KAX88" s="900"/>
      <c r="KAY88" s="900"/>
      <c r="KAZ88" s="900"/>
      <c r="KBA88" s="1171"/>
      <c r="KBB88" s="910"/>
      <c r="KBC88" s="1191"/>
      <c r="KBD88" s="1189"/>
      <c r="KBE88" s="900"/>
      <c r="KBF88" s="318"/>
      <c r="KBG88" s="900"/>
      <c r="KBH88" s="900"/>
      <c r="KBI88" s="900"/>
      <c r="KBJ88" s="900"/>
      <c r="KBK88" s="1171"/>
      <c r="KBL88" s="910"/>
      <c r="KBM88" s="1191"/>
      <c r="KBN88" s="1189"/>
      <c r="KBO88" s="900"/>
      <c r="KBP88" s="318"/>
      <c r="KBQ88" s="900"/>
      <c r="KBR88" s="900"/>
      <c r="KBS88" s="900"/>
      <c r="KBT88" s="900"/>
      <c r="KBU88" s="1171"/>
      <c r="KBV88" s="910"/>
      <c r="KBW88" s="1191"/>
      <c r="KBX88" s="1189"/>
      <c r="KBY88" s="900"/>
      <c r="KBZ88" s="318"/>
      <c r="KCA88" s="900"/>
      <c r="KCB88" s="900"/>
      <c r="KCC88" s="900"/>
      <c r="KCD88" s="900"/>
      <c r="KCE88" s="1171"/>
      <c r="KCF88" s="910"/>
      <c r="KCG88" s="1191"/>
      <c r="KCH88" s="1189"/>
      <c r="KCI88" s="900"/>
      <c r="KCJ88" s="318"/>
      <c r="KCK88" s="900"/>
      <c r="KCL88" s="900"/>
      <c r="KCM88" s="900"/>
      <c r="KCN88" s="900"/>
      <c r="KCO88" s="1171"/>
      <c r="KCP88" s="910"/>
      <c r="KCQ88" s="1191"/>
      <c r="KCR88" s="1189"/>
      <c r="KCS88" s="900"/>
      <c r="KCT88" s="318"/>
      <c r="KCU88" s="900"/>
      <c r="KCV88" s="900"/>
      <c r="KCW88" s="900"/>
      <c r="KCX88" s="900"/>
      <c r="KCY88" s="1171"/>
      <c r="KCZ88" s="910"/>
      <c r="KDA88" s="1191"/>
      <c r="KDB88" s="1189"/>
      <c r="KDC88" s="900"/>
      <c r="KDD88" s="318"/>
      <c r="KDE88" s="900"/>
      <c r="KDF88" s="900"/>
      <c r="KDG88" s="900"/>
      <c r="KDH88" s="900"/>
      <c r="KDI88" s="1171"/>
      <c r="KDJ88" s="910"/>
      <c r="KDK88" s="1191"/>
      <c r="KDL88" s="1189"/>
      <c r="KDM88" s="900"/>
      <c r="KDN88" s="318"/>
      <c r="KDO88" s="900"/>
      <c r="KDP88" s="900"/>
      <c r="KDQ88" s="900"/>
      <c r="KDR88" s="900"/>
      <c r="KDS88" s="1171"/>
      <c r="KDT88" s="910"/>
      <c r="KDU88" s="1191"/>
      <c r="KDV88" s="1189"/>
      <c r="KDW88" s="900"/>
      <c r="KDX88" s="318"/>
      <c r="KDY88" s="900"/>
      <c r="KDZ88" s="900"/>
      <c r="KEA88" s="900"/>
      <c r="KEB88" s="900"/>
      <c r="KEC88" s="1171"/>
      <c r="KED88" s="910"/>
      <c r="KEE88" s="1191"/>
      <c r="KEF88" s="1189"/>
      <c r="KEG88" s="900"/>
      <c r="KEH88" s="318"/>
      <c r="KEI88" s="900"/>
      <c r="KEJ88" s="900"/>
      <c r="KEK88" s="900"/>
      <c r="KEL88" s="900"/>
      <c r="KEM88" s="1171"/>
      <c r="KEN88" s="910"/>
      <c r="KEO88" s="1191"/>
      <c r="KEP88" s="1189"/>
      <c r="KEQ88" s="900"/>
      <c r="KER88" s="318"/>
      <c r="KES88" s="900"/>
      <c r="KET88" s="900"/>
      <c r="KEU88" s="900"/>
      <c r="KEV88" s="900"/>
      <c r="KEW88" s="1171"/>
      <c r="KEX88" s="910"/>
      <c r="KEY88" s="1191"/>
      <c r="KEZ88" s="1189"/>
      <c r="KFA88" s="900"/>
      <c r="KFB88" s="318"/>
      <c r="KFC88" s="900"/>
      <c r="KFD88" s="900"/>
      <c r="KFE88" s="900"/>
      <c r="KFF88" s="900"/>
      <c r="KFG88" s="1171"/>
      <c r="KFH88" s="910"/>
      <c r="KFI88" s="1191"/>
      <c r="KFJ88" s="1189"/>
      <c r="KFK88" s="900"/>
      <c r="KFL88" s="318"/>
      <c r="KFM88" s="900"/>
      <c r="KFN88" s="900"/>
      <c r="KFO88" s="900"/>
      <c r="KFP88" s="900"/>
      <c r="KFQ88" s="1171"/>
      <c r="KFR88" s="910"/>
      <c r="KFS88" s="1191"/>
      <c r="KFT88" s="1189"/>
      <c r="KFU88" s="900"/>
      <c r="KFV88" s="318"/>
      <c r="KFW88" s="900"/>
      <c r="KFX88" s="900"/>
      <c r="KFY88" s="900"/>
      <c r="KFZ88" s="900"/>
      <c r="KGA88" s="1171"/>
      <c r="KGB88" s="910"/>
      <c r="KGC88" s="1191"/>
      <c r="KGD88" s="1189"/>
      <c r="KGE88" s="900"/>
      <c r="KGF88" s="318"/>
      <c r="KGG88" s="900"/>
      <c r="KGH88" s="900"/>
      <c r="KGI88" s="900"/>
      <c r="KGJ88" s="900"/>
      <c r="KGK88" s="1171"/>
      <c r="KGL88" s="910"/>
      <c r="KGM88" s="1191"/>
      <c r="KGN88" s="1189"/>
      <c r="KGO88" s="900"/>
      <c r="KGP88" s="318"/>
      <c r="KGQ88" s="900"/>
      <c r="KGR88" s="900"/>
      <c r="KGS88" s="900"/>
      <c r="KGT88" s="900"/>
      <c r="KGU88" s="1171"/>
      <c r="KGV88" s="910"/>
      <c r="KGW88" s="1191"/>
      <c r="KGX88" s="1189"/>
      <c r="KGY88" s="900"/>
      <c r="KGZ88" s="318"/>
      <c r="KHA88" s="900"/>
      <c r="KHB88" s="900"/>
      <c r="KHC88" s="900"/>
      <c r="KHD88" s="900"/>
      <c r="KHE88" s="1171"/>
      <c r="KHF88" s="910"/>
      <c r="KHG88" s="1191"/>
      <c r="KHH88" s="1189"/>
      <c r="KHI88" s="900"/>
      <c r="KHJ88" s="318"/>
      <c r="KHK88" s="900"/>
      <c r="KHL88" s="900"/>
      <c r="KHM88" s="900"/>
      <c r="KHN88" s="900"/>
      <c r="KHO88" s="1171"/>
      <c r="KHP88" s="910"/>
      <c r="KHQ88" s="1191"/>
      <c r="KHR88" s="1189"/>
      <c r="KHS88" s="900"/>
      <c r="KHT88" s="318"/>
      <c r="KHU88" s="900"/>
      <c r="KHV88" s="900"/>
      <c r="KHW88" s="900"/>
      <c r="KHX88" s="900"/>
      <c r="KHY88" s="1171"/>
      <c r="KHZ88" s="910"/>
      <c r="KIA88" s="1191"/>
      <c r="KIB88" s="1189"/>
      <c r="KIC88" s="900"/>
      <c r="KID88" s="318"/>
      <c r="KIE88" s="900"/>
      <c r="KIF88" s="900"/>
      <c r="KIG88" s="900"/>
      <c r="KIH88" s="900"/>
      <c r="KII88" s="1171"/>
      <c r="KIJ88" s="910"/>
      <c r="KIK88" s="1191"/>
      <c r="KIL88" s="1189"/>
      <c r="KIM88" s="900"/>
      <c r="KIN88" s="318"/>
      <c r="KIO88" s="900"/>
      <c r="KIP88" s="900"/>
      <c r="KIQ88" s="900"/>
      <c r="KIR88" s="900"/>
      <c r="KIS88" s="1171"/>
      <c r="KIT88" s="910"/>
      <c r="KIU88" s="1191"/>
      <c r="KIV88" s="1189"/>
      <c r="KIW88" s="900"/>
      <c r="KIX88" s="318"/>
      <c r="KIY88" s="900"/>
      <c r="KIZ88" s="900"/>
      <c r="KJA88" s="900"/>
      <c r="KJB88" s="900"/>
      <c r="KJC88" s="1171"/>
      <c r="KJD88" s="910"/>
      <c r="KJE88" s="1191"/>
      <c r="KJF88" s="1189"/>
      <c r="KJG88" s="900"/>
      <c r="KJH88" s="318"/>
      <c r="KJI88" s="900"/>
      <c r="KJJ88" s="900"/>
      <c r="KJK88" s="900"/>
      <c r="KJL88" s="900"/>
      <c r="KJM88" s="1171"/>
      <c r="KJN88" s="910"/>
      <c r="KJO88" s="1191"/>
      <c r="KJP88" s="1189"/>
      <c r="KJQ88" s="900"/>
      <c r="KJR88" s="318"/>
      <c r="KJS88" s="900"/>
      <c r="KJT88" s="900"/>
      <c r="KJU88" s="900"/>
      <c r="KJV88" s="900"/>
      <c r="KJW88" s="1171"/>
      <c r="KJX88" s="910"/>
      <c r="KJY88" s="1191"/>
      <c r="KJZ88" s="1189"/>
      <c r="KKA88" s="900"/>
      <c r="KKB88" s="318"/>
      <c r="KKC88" s="900"/>
      <c r="KKD88" s="900"/>
      <c r="KKE88" s="900"/>
      <c r="KKF88" s="900"/>
      <c r="KKG88" s="1171"/>
      <c r="KKH88" s="910"/>
      <c r="KKI88" s="1191"/>
      <c r="KKJ88" s="1189"/>
      <c r="KKK88" s="900"/>
      <c r="KKL88" s="318"/>
      <c r="KKM88" s="900"/>
      <c r="KKN88" s="900"/>
      <c r="KKO88" s="900"/>
      <c r="KKP88" s="900"/>
      <c r="KKQ88" s="1171"/>
      <c r="KKR88" s="910"/>
      <c r="KKS88" s="1191"/>
      <c r="KKT88" s="1189"/>
      <c r="KKU88" s="900"/>
      <c r="KKV88" s="318"/>
      <c r="KKW88" s="900"/>
      <c r="KKX88" s="900"/>
      <c r="KKY88" s="900"/>
      <c r="KKZ88" s="900"/>
      <c r="KLA88" s="1171"/>
      <c r="KLB88" s="910"/>
      <c r="KLC88" s="1191"/>
      <c r="KLD88" s="1189"/>
      <c r="KLE88" s="900"/>
      <c r="KLF88" s="318"/>
      <c r="KLG88" s="900"/>
      <c r="KLH88" s="900"/>
      <c r="KLI88" s="900"/>
      <c r="KLJ88" s="900"/>
      <c r="KLK88" s="1171"/>
      <c r="KLL88" s="910"/>
      <c r="KLM88" s="1191"/>
      <c r="KLN88" s="1189"/>
      <c r="KLO88" s="900"/>
      <c r="KLP88" s="318"/>
      <c r="KLQ88" s="900"/>
      <c r="KLR88" s="900"/>
      <c r="KLS88" s="900"/>
      <c r="KLT88" s="900"/>
      <c r="KLU88" s="1171"/>
      <c r="KLV88" s="910"/>
      <c r="KLW88" s="1191"/>
      <c r="KLX88" s="1189"/>
      <c r="KLY88" s="900"/>
      <c r="KLZ88" s="318"/>
      <c r="KMA88" s="900"/>
      <c r="KMB88" s="900"/>
      <c r="KMC88" s="900"/>
      <c r="KMD88" s="900"/>
      <c r="KME88" s="1171"/>
      <c r="KMF88" s="910"/>
      <c r="KMG88" s="1191"/>
      <c r="KMH88" s="1189"/>
      <c r="KMI88" s="900"/>
      <c r="KMJ88" s="318"/>
      <c r="KMK88" s="900"/>
      <c r="KML88" s="900"/>
      <c r="KMM88" s="900"/>
      <c r="KMN88" s="900"/>
      <c r="KMO88" s="1171"/>
      <c r="KMP88" s="910"/>
      <c r="KMQ88" s="1191"/>
      <c r="KMR88" s="1189"/>
      <c r="KMS88" s="900"/>
      <c r="KMT88" s="318"/>
      <c r="KMU88" s="900"/>
      <c r="KMV88" s="900"/>
      <c r="KMW88" s="900"/>
      <c r="KMX88" s="900"/>
      <c r="KMY88" s="1171"/>
      <c r="KMZ88" s="910"/>
      <c r="KNA88" s="1191"/>
      <c r="KNB88" s="1189"/>
      <c r="KNC88" s="900"/>
      <c r="KND88" s="318"/>
      <c r="KNE88" s="900"/>
      <c r="KNF88" s="900"/>
      <c r="KNG88" s="900"/>
      <c r="KNH88" s="900"/>
      <c r="KNI88" s="1171"/>
      <c r="KNJ88" s="910"/>
      <c r="KNK88" s="1191"/>
      <c r="KNL88" s="1189"/>
      <c r="KNM88" s="900"/>
      <c r="KNN88" s="318"/>
      <c r="KNO88" s="900"/>
      <c r="KNP88" s="900"/>
      <c r="KNQ88" s="900"/>
      <c r="KNR88" s="900"/>
      <c r="KNS88" s="1171"/>
      <c r="KNT88" s="910"/>
      <c r="KNU88" s="1191"/>
      <c r="KNV88" s="1189"/>
      <c r="KNW88" s="900"/>
      <c r="KNX88" s="318"/>
      <c r="KNY88" s="900"/>
      <c r="KNZ88" s="900"/>
      <c r="KOA88" s="900"/>
      <c r="KOB88" s="900"/>
      <c r="KOC88" s="1171"/>
      <c r="KOD88" s="910"/>
      <c r="KOE88" s="1191"/>
      <c r="KOF88" s="1189"/>
      <c r="KOG88" s="900"/>
      <c r="KOH88" s="318"/>
      <c r="KOI88" s="900"/>
      <c r="KOJ88" s="900"/>
      <c r="KOK88" s="900"/>
      <c r="KOL88" s="900"/>
      <c r="KOM88" s="1171"/>
      <c r="KON88" s="910"/>
      <c r="KOO88" s="1191"/>
      <c r="KOP88" s="1189"/>
      <c r="KOQ88" s="900"/>
      <c r="KOR88" s="318"/>
      <c r="KOS88" s="900"/>
      <c r="KOT88" s="900"/>
      <c r="KOU88" s="900"/>
      <c r="KOV88" s="900"/>
      <c r="KOW88" s="1171"/>
      <c r="KOX88" s="910"/>
      <c r="KOY88" s="1191"/>
      <c r="KOZ88" s="1189"/>
      <c r="KPA88" s="900"/>
      <c r="KPB88" s="318"/>
      <c r="KPC88" s="900"/>
      <c r="KPD88" s="900"/>
      <c r="KPE88" s="900"/>
      <c r="KPF88" s="900"/>
      <c r="KPG88" s="1171"/>
      <c r="KPH88" s="910"/>
      <c r="KPI88" s="1191"/>
      <c r="KPJ88" s="1189"/>
      <c r="KPK88" s="900"/>
      <c r="KPL88" s="318"/>
      <c r="KPM88" s="900"/>
      <c r="KPN88" s="900"/>
      <c r="KPO88" s="900"/>
      <c r="KPP88" s="900"/>
      <c r="KPQ88" s="1171"/>
      <c r="KPR88" s="910"/>
      <c r="KPS88" s="1191"/>
      <c r="KPT88" s="1189"/>
      <c r="KPU88" s="900"/>
      <c r="KPV88" s="318"/>
      <c r="KPW88" s="900"/>
      <c r="KPX88" s="900"/>
      <c r="KPY88" s="900"/>
      <c r="KPZ88" s="900"/>
      <c r="KQA88" s="1171"/>
      <c r="KQB88" s="910"/>
      <c r="KQC88" s="1191"/>
      <c r="KQD88" s="1189"/>
      <c r="KQE88" s="900"/>
      <c r="KQF88" s="318"/>
      <c r="KQG88" s="900"/>
      <c r="KQH88" s="900"/>
      <c r="KQI88" s="900"/>
      <c r="KQJ88" s="900"/>
      <c r="KQK88" s="1171"/>
      <c r="KQL88" s="910"/>
      <c r="KQM88" s="1191"/>
      <c r="KQN88" s="1189"/>
      <c r="KQO88" s="900"/>
      <c r="KQP88" s="318"/>
      <c r="KQQ88" s="900"/>
      <c r="KQR88" s="900"/>
      <c r="KQS88" s="900"/>
      <c r="KQT88" s="900"/>
      <c r="KQU88" s="1171"/>
      <c r="KQV88" s="910"/>
      <c r="KQW88" s="1191"/>
      <c r="KQX88" s="1189"/>
      <c r="KQY88" s="900"/>
      <c r="KQZ88" s="318"/>
      <c r="KRA88" s="900"/>
      <c r="KRB88" s="900"/>
      <c r="KRC88" s="900"/>
      <c r="KRD88" s="900"/>
      <c r="KRE88" s="1171"/>
      <c r="KRF88" s="910"/>
      <c r="KRG88" s="1191"/>
      <c r="KRH88" s="1189"/>
      <c r="KRI88" s="900"/>
      <c r="KRJ88" s="318"/>
      <c r="KRK88" s="900"/>
      <c r="KRL88" s="900"/>
      <c r="KRM88" s="900"/>
      <c r="KRN88" s="900"/>
      <c r="KRO88" s="1171"/>
      <c r="KRP88" s="910"/>
      <c r="KRQ88" s="1191"/>
      <c r="KRR88" s="1189"/>
      <c r="KRS88" s="900"/>
      <c r="KRT88" s="318"/>
      <c r="KRU88" s="900"/>
      <c r="KRV88" s="900"/>
      <c r="KRW88" s="900"/>
      <c r="KRX88" s="900"/>
      <c r="KRY88" s="1171"/>
      <c r="KRZ88" s="910"/>
      <c r="KSA88" s="1191"/>
      <c r="KSB88" s="1189"/>
      <c r="KSC88" s="900"/>
      <c r="KSD88" s="318"/>
      <c r="KSE88" s="900"/>
      <c r="KSF88" s="900"/>
      <c r="KSG88" s="900"/>
      <c r="KSH88" s="900"/>
      <c r="KSI88" s="1171"/>
      <c r="KSJ88" s="910"/>
      <c r="KSK88" s="1191"/>
      <c r="KSL88" s="1189"/>
      <c r="KSM88" s="900"/>
      <c r="KSN88" s="318"/>
      <c r="KSO88" s="900"/>
      <c r="KSP88" s="900"/>
      <c r="KSQ88" s="900"/>
      <c r="KSR88" s="900"/>
      <c r="KSS88" s="1171"/>
      <c r="KST88" s="910"/>
      <c r="KSU88" s="1191"/>
      <c r="KSV88" s="1189"/>
      <c r="KSW88" s="900"/>
      <c r="KSX88" s="318"/>
      <c r="KSY88" s="900"/>
      <c r="KSZ88" s="900"/>
      <c r="KTA88" s="900"/>
      <c r="KTB88" s="900"/>
      <c r="KTC88" s="1171"/>
      <c r="KTD88" s="910"/>
      <c r="KTE88" s="1191"/>
      <c r="KTF88" s="1189"/>
      <c r="KTG88" s="900"/>
      <c r="KTH88" s="318"/>
      <c r="KTI88" s="900"/>
      <c r="KTJ88" s="900"/>
      <c r="KTK88" s="900"/>
      <c r="KTL88" s="900"/>
      <c r="KTM88" s="1171"/>
      <c r="KTN88" s="910"/>
      <c r="KTO88" s="1191"/>
      <c r="KTP88" s="1189"/>
      <c r="KTQ88" s="900"/>
      <c r="KTR88" s="318"/>
      <c r="KTS88" s="900"/>
      <c r="KTT88" s="900"/>
      <c r="KTU88" s="900"/>
      <c r="KTV88" s="900"/>
      <c r="KTW88" s="1171"/>
      <c r="KTX88" s="910"/>
      <c r="KTY88" s="1191"/>
      <c r="KTZ88" s="1189"/>
      <c r="KUA88" s="900"/>
      <c r="KUB88" s="318"/>
      <c r="KUC88" s="900"/>
      <c r="KUD88" s="900"/>
      <c r="KUE88" s="900"/>
      <c r="KUF88" s="900"/>
      <c r="KUG88" s="1171"/>
      <c r="KUH88" s="910"/>
      <c r="KUI88" s="1191"/>
      <c r="KUJ88" s="1189"/>
      <c r="KUK88" s="900"/>
      <c r="KUL88" s="318"/>
      <c r="KUM88" s="900"/>
      <c r="KUN88" s="900"/>
      <c r="KUO88" s="900"/>
      <c r="KUP88" s="900"/>
      <c r="KUQ88" s="1171"/>
      <c r="KUR88" s="910"/>
      <c r="KUS88" s="1191"/>
      <c r="KUT88" s="1189"/>
      <c r="KUU88" s="900"/>
      <c r="KUV88" s="318"/>
      <c r="KUW88" s="900"/>
      <c r="KUX88" s="900"/>
      <c r="KUY88" s="900"/>
      <c r="KUZ88" s="900"/>
      <c r="KVA88" s="1171"/>
      <c r="KVB88" s="910"/>
      <c r="KVC88" s="1191"/>
      <c r="KVD88" s="1189"/>
      <c r="KVE88" s="900"/>
      <c r="KVF88" s="318"/>
      <c r="KVG88" s="900"/>
      <c r="KVH88" s="900"/>
      <c r="KVI88" s="900"/>
      <c r="KVJ88" s="900"/>
      <c r="KVK88" s="1171"/>
      <c r="KVL88" s="910"/>
      <c r="KVM88" s="1191"/>
      <c r="KVN88" s="1189"/>
      <c r="KVO88" s="900"/>
      <c r="KVP88" s="318"/>
      <c r="KVQ88" s="900"/>
      <c r="KVR88" s="900"/>
      <c r="KVS88" s="900"/>
      <c r="KVT88" s="900"/>
      <c r="KVU88" s="1171"/>
      <c r="KVV88" s="910"/>
      <c r="KVW88" s="1191"/>
      <c r="KVX88" s="1189"/>
      <c r="KVY88" s="900"/>
      <c r="KVZ88" s="318"/>
      <c r="KWA88" s="900"/>
      <c r="KWB88" s="900"/>
      <c r="KWC88" s="900"/>
      <c r="KWD88" s="900"/>
      <c r="KWE88" s="1171"/>
      <c r="KWF88" s="910"/>
      <c r="KWG88" s="1191"/>
      <c r="KWH88" s="1189"/>
      <c r="KWI88" s="900"/>
      <c r="KWJ88" s="318"/>
      <c r="KWK88" s="900"/>
      <c r="KWL88" s="900"/>
      <c r="KWM88" s="900"/>
      <c r="KWN88" s="900"/>
      <c r="KWO88" s="1171"/>
      <c r="KWP88" s="910"/>
      <c r="KWQ88" s="1191"/>
      <c r="KWR88" s="1189"/>
      <c r="KWS88" s="900"/>
      <c r="KWT88" s="318"/>
      <c r="KWU88" s="900"/>
      <c r="KWV88" s="900"/>
      <c r="KWW88" s="900"/>
      <c r="KWX88" s="900"/>
      <c r="KWY88" s="1171"/>
      <c r="KWZ88" s="910"/>
      <c r="KXA88" s="1191"/>
      <c r="KXB88" s="1189"/>
      <c r="KXC88" s="900"/>
      <c r="KXD88" s="318"/>
      <c r="KXE88" s="900"/>
      <c r="KXF88" s="900"/>
      <c r="KXG88" s="900"/>
      <c r="KXH88" s="900"/>
      <c r="KXI88" s="1171"/>
      <c r="KXJ88" s="910"/>
      <c r="KXK88" s="1191"/>
      <c r="KXL88" s="1189"/>
      <c r="KXM88" s="900"/>
      <c r="KXN88" s="318"/>
      <c r="KXO88" s="900"/>
      <c r="KXP88" s="900"/>
      <c r="KXQ88" s="900"/>
      <c r="KXR88" s="900"/>
      <c r="KXS88" s="1171"/>
      <c r="KXT88" s="910"/>
      <c r="KXU88" s="1191"/>
      <c r="KXV88" s="1189"/>
      <c r="KXW88" s="900"/>
      <c r="KXX88" s="318"/>
      <c r="KXY88" s="900"/>
      <c r="KXZ88" s="900"/>
      <c r="KYA88" s="900"/>
      <c r="KYB88" s="900"/>
      <c r="KYC88" s="1171"/>
      <c r="KYD88" s="910"/>
      <c r="KYE88" s="1191"/>
      <c r="KYF88" s="1189"/>
      <c r="KYG88" s="900"/>
      <c r="KYH88" s="318"/>
      <c r="KYI88" s="900"/>
      <c r="KYJ88" s="900"/>
      <c r="KYK88" s="900"/>
      <c r="KYL88" s="900"/>
      <c r="KYM88" s="1171"/>
      <c r="KYN88" s="910"/>
      <c r="KYO88" s="1191"/>
      <c r="KYP88" s="1189"/>
      <c r="KYQ88" s="900"/>
      <c r="KYR88" s="318"/>
      <c r="KYS88" s="900"/>
      <c r="KYT88" s="900"/>
      <c r="KYU88" s="900"/>
      <c r="KYV88" s="900"/>
      <c r="KYW88" s="1171"/>
      <c r="KYX88" s="910"/>
      <c r="KYY88" s="1191"/>
      <c r="KYZ88" s="1189"/>
      <c r="KZA88" s="900"/>
      <c r="KZB88" s="318"/>
      <c r="KZC88" s="900"/>
      <c r="KZD88" s="900"/>
      <c r="KZE88" s="900"/>
      <c r="KZF88" s="900"/>
      <c r="KZG88" s="1171"/>
      <c r="KZH88" s="910"/>
      <c r="KZI88" s="1191"/>
      <c r="KZJ88" s="1189"/>
      <c r="KZK88" s="900"/>
      <c r="KZL88" s="318"/>
      <c r="KZM88" s="900"/>
      <c r="KZN88" s="900"/>
      <c r="KZO88" s="900"/>
      <c r="KZP88" s="900"/>
      <c r="KZQ88" s="1171"/>
      <c r="KZR88" s="910"/>
      <c r="KZS88" s="1191"/>
      <c r="KZT88" s="1189"/>
      <c r="KZU88" s="900"/>
      <c r="KZV88" s="318"/>
      <c r="KZW88" s="900"/>
      <c r="KZX88" s="900"/>
      <c r="KZY88" s="900"/>
      <c r="KZZ88" s="900"/>
      <c r="LAA88" s="1171"/>
      <c r="LAB88" s="910"/>
      <c r="LAC88" s="1191"/>
      <c r="LAD88" s="1189"/>
      <c r="LAE88" s="900"/>
      <c r="LAF88" s="318"/>
      <c r="LAG88" s="900"/>
      <c r="LAH88" s="900"/>
      <c r="LAI88" s="900"/>
      <c r="LAJ88" s="900"/>
      <c r="LAK88" s="1171"/>
      <c r="LAL88" s="910"/>
      <c r="LAM88" s="1191"/>
      <c r="LAN88" s="1189"/>
      <c r="LAO88" s="900"/>
      <c r="LAP88" s="318"/>
      <c r="LAQ88" s="900"/>
      <c r="LAR88" s="900"/>
      <c r="LAS88" s="900"/>
      <c r="LAT88" s="900"/>
      <c r="LAU88" s="1171"/>
      <c r="LAV88" s="910"/>
      <c r="LAW88" s="1191"/>
      <c r="LAX88" s="1189"/>
      <c r="LAY88" s="900"/>
      <c r="LAZ88" s="318"/>
      <c r="LBA88" s="900"/>
      <c r="LBB88" s="900"/>
      <c r="LBC88" s="900"/>
      <c r="LBD88" s="900"/>
      <c r="LBE88" s="1171"/>
      <c r="LBF88" s="910"/>
      <c r="LBG88" s="1191"/>
      <c r="LBH88" s="1189"/>
      <c r="LBI88" s="900"/>
      <c r="LBJ88" s="318"/>
      <c r="LBK88" s="900"/>
      <c r="LBL88" s="900"/>
      <c r="LBM88" s="900"/>
      <c r="LBN88" s="900"/>
      <c r="LBO88" s="1171"/>
      <c r="LBP88" s="910"/>
      <c r="LBQ88" s="1191"/>
      <c r="LBR88" s="1189"/>
      <c r="LBS88" s="900"/>
      <c r="LBT88" s="318"/>
      <c r="LBU88" s="900"/>
      <c r="LBV88" s="900"/>
      <c r="LBW88" s="900"/>
      <c r="LBX88" s="900"/>
      <c r="LBY88" s="1171"/>
      <c r="LBZ88" s="910"/>
      <c r="LCA88" s="1191"/>
      <c r="LCB88" s="1189"/>
      <c r="LCC88" s="900"/>
      <c r="LCD88" s="318"/>
      <c r="LCE88" s="900"/>
      <c r="LCF88" s="900"/>
      <c r="LCG88" s="900"/>
      <c r="LCH88" s="900"/>
      <c r="LCI88" s="1171"/>
      <c r="LCJ88" s="910"/>
      <c r="LCK88" s="1191"/>
      <c r="LCL88" s="1189"/>
      <c r="LCM88" s="900"/>
      <c r="LCN88" s="318"/>
      <c r="LCO88" s="900"/>
      <c r="LCP88" s="900"/>
      <c r="LCQ88" s="900"/>
      <c r="LCR88" s="900"/>
      <c r="LCS88" s="1171"/>
      <c r="LCT88" s="910"/>
      <c r="LCU88" s="1191"/>
      <c r="LCV88" s="1189"/>
      <c r="LCW88" s="900"/>
      <c r="LCX88" s="318"/>
      <c r="LCY88" s="900"/>
      <c r="LCZ88" s="900"/>
      <c r="LDA88" s="900"/>
      <c r="LDB88" s="900"/>
      <c r="LDC88" s="1171"/>
      <c r="LDD88" s="910"/>
      <c r="LDE88" s="1191"/>
      <c r="LDF88" s="1189"/>
      <c r="LDG88" s="900"/>
      <c r="LDH88" s="318"/>
      <c r="LDI88" s="900"/>
      <c r="LDJ88" s="900"/>
      <c r="LDK88" s="900"/>
      <c r="LDL88" s="900"/>
      <c r="LDM88" s="1171"/>
      <c r="LDN88" s="910"/>
      <c r="LDO88" s="1191"/>
      <c r="LDP88" s="1189"/>
      <c r="LDQ88" s="900"/>
      <c r="LDR88" s="318"/>
      <c r="LDS88" s="900"/>
      <c r="LDT88" s="900"/>
      <c r="LDU88" s="900"/>
      <c r="LDV88" s="900"/>
      <c r="LDW88" s="1171"/>
      <c r="LDX88" s="910"/>
      <c r="LDY88" s="1191"/>
      <c r="LDZ88" s="1189"/>
      <c r="LEA88" s="900"/>
      <c r="LEB88" s="318"/>
      <c r="LEC88" s="900"/>
      <c r="LED88" s="900"/>
      <c r="LEE88" s="900"/>
      <c r="LEF88" s="900"/>
      <c r="LEG88" s="1171"/>
      <c r="LEH88" s="910"/>
      <c r="LEI88" s="1191"/>
      <c r="LEJ88" s="1189"/>
      <c r="LEK88" s="900"/>
      <c r="LEL88" s="318"/>
      <c r="LEM88" s="900"/>
      <c r="LEN88" s="900"/>
      <c r="LEO88" s="900"/>
      <c r="LEP88" s="900"/>
      <c r="LEQ88" s="1171"/>
      <c r="LER88" s="910"/>
      <c r="LES88" s="1191"/>
      <c r="LET88" s="1189"/>
      <c r="LEU88" s="900"/>
      <c r="LEV88" s="318"/>
      <c r="LEW88" s="900"/>
      <c r="LEX88" s="900"/>
      <c r="LEY88" s="900"/>
      <c r="LEZ88" s="900"/>
      <c r="LFA88" s="1171"/>
      <c r="LFB88" s="910"/>
      <c r="LFC88" s="1191"/>
      <c r="LFD88" s="1189"/>
      <c r="LFE88" s="900"/>
      <c r="LFF88" s="318"/>
      <c r="LFG88" s="900"/>
      <c r="LFH88" s="900"/>
      <c r="LFI88" s="900"/>
      <c r="LFJ88" s="900"/>
      <c r="LFK88" s="1171"/>
      <c r="LFL88" s="910"/>
      <c r="LFM88" s="1191"/>
      <c r="LFN88" s="1189"/>
      <c r="LFO88" s="900"/>
      <c r="LFP88" s="318"/>
      <c r="LFQ88" s="900"/>
      <c r="LFR88" s="900"/>
      <c r="LFS88" s="900"/>
      <c r="LFT88" s="900"/>
      <c r="LFU88" s="1171"/>
      <c r="LFV88" s="910"/>
      <c r="LFW88" s="1191"/>
      <c r="LFX88" s="1189"/>
      <c r="LFY88" s="900"/>
      <c r="LFZ88" s="318"/>
      <c r="LGA88" s="900"/>
      <c r="LGB88" s="900"/>
      <c r="LGC88" s="900"/>
      <c r="LGD88" s="900"/>
      <c r="LGE88" s="1171"/>
      <c r="LGF88" s="910"/>
      <c r="LGG88" s="1191"/>
      <c r="LGH88" s="1189"/>
      <c r="LGI88" s="900"/>
      <c r="LGJ88" s="318"/>
      <c r="LGK88" s="900"/>
      <c r="LGL88" s="900"/>
      <c r="LGM88" s="900"/>
      <c r="LGN88" s="900"/>
      <c r="LGO88" s="1171"/>
      <c r="LGP88" s="910"/>
      <c r="LGQ88" s="1191"/>
      <c r="LGR88" s="1189"/>
      <c r="LGS88" s="900"/>
      <c r="LGT88" s="318"/>
      <c r="LGU88" s="900"/>
      <c r="LGV88" s="900"/>
      <c r="LGW88" s="900"/>
      <c r="LGX88" s="900"/>
      <c r="LGY88" s="1171"/>
      <c r="LGZ88" s="910"/>
      <c r="LHA88" s="1191"/>
      <c r="LHB88" s="1189"/>
      <c r="LHC88" s="900"/>
      <c r="LHD88" s="318"/>
      <c r="LHE88" s="900"/>
      <c r="LHF88" s="900"/>
      <c r="LHG88" s="900"/>
      <c r="LHH88" s="900"/>
      <c r="LHI88" s="1171"/>
      <c r="LHJ88" s="910"/>
      <c r="LHK88" s="1191"/>
      <c r="LHL88" s="1189"/>
      <c r="LHM88" s="900"/>
      <c r="LHN88" s="318"/>
      <c r="LHO88" s="900"/>
      <c r="LHP88" s="900"/>
      <c r="LHQ88" s="900"/>
      <c r="LHR88" s="900"/>
      <c r="LHS88" s="1171"/>
      <c r="LHT88" s="910"/>
      <c r="LHU88" s="1191"/>
      <c r="LHV88" s="1189"/>
      <c r="LHW88" s="900"/>
      <c r="LHX88" s="318"/>
      <c r="LHY88" s="900"/>
      <c r="LHZ88" s="900"/>
      <c r="LIA88" s="900"/>
      <c r="LIB88" s="900"/>
      <c r="LIC88" s="1171"/>
      <c r="LID88" s="910"/>
      <c r="LIE88" s="1191"/>
      <c r="LIF88" s="1189"/>
      <c r="LIG88" s="900"/>
      <c r="LIH88" s="318"/>
      <c r="LII88" s="900"/>
      <c r="LIJ88" s="900"/>
      <c r="LIK88" s="900"/>
      <c r="LIL88" s="900"/>
      <c r="LIM88" s="1171"/>
      <c r="LIN88" s="910"/>
      <c r="LIO88" s="1191"/>
      <c r="LIP88" s="1189"/>
      <c r="LIQ88" s="900"/>
      <c r="LIR88" s="318"/>
      <c r="LIS88" s="900"/>
      <c r="LIT88" s="900"/>
      <c r="LIU88" s="900"/>
      <c r="LIV88" s="900"/>
      <c r="LIW88" s="1171"/>
      <c r="LIX88" s="910"/>
      <c r="LIY88" s="1191"/>
      <c r="LIZ88" s="1189"/>
      <c r="LJA88" s="900"/>
      <c r="LJB88" s="318"/>
      <c r="LJC88" s="900"/>
      <c r="LJD88" s="900"/>
      <c r="LJE88" s="900"/>
      <c r="LJF88" s="900"/>
      <c r="LJG88" s="1171"/>
      <c r="LJH88" s="910"/>
      <c r="LJI88" s="1191"/>
      <c r="LJJ88" s="1189"/>
      <c r="LJK88" s="900"/>
      <c r="LJL88" s="318"/>
      <c r="LJM88" s="900"/>
      <c r="LJN88" s="900"/>
      <c r="LJO88" s="900"/>
      <c r="LJP88" s="900"/>
      <c r="LJQ88" s="1171"/>
      <c r="LJR88" s="910"/>
      <c r="LJS88" s="1191"/>
      <c r="LJT88" s="1189"/>
      <c r="LJU88" s="900"/>
      <c r="LJV88" s="318"/>
      <c r="LJW88" s="900"/>
      <c r="LJX88" s="900"/>
      <c r="LJY88" s="900"/>
      <c r="LJZ88" s="900"/>
      <c r="LKA88" s="1171"/>
      <c r="LKB88" s="910"/>
      <c r="LKC88" s="1191"/>
      <c r="LKD88" s="1189"/>
      <c r="LKE88" s="900"/>
      <c r="LKF88" s="318"/>
      <c r="LKG88" s="900"/>
      <c r="LKH88" s="900"/>
      <c r="LKI88" s="900"/>
      <c r="LKJ88" s="900"/>
      <c r="LKK88" s="1171"/>
      <c r="LKL88" s="910"/>
      <c r="LKM88" s="1191"/>
      <c r="LKN88" s="1189"/>
      <c r="LKO88" s="900"/>
      <c r="LKP88" s="318"/>
      <c r="LKQ88" s="900"/>
      <c r="LKR88" s="900"/>
      <c r="LKS88" s="900"/>
      <c r="LKT88" s="900"/>
      <c r="LKU88" s="1171"/>
      <c r="LKV88" s="910"/>
      <c r="LKW88" s="1191"/>
      <c r="LKX88" s="1189"/>
      <c r="LKY88" s="900"/>
      <c r="LKZ88" s="318"/>
      <c r="LLA88" s="900"/>
      <c r="LLB88" s="900"/>
      <c r="LLC88" s="900"/>
      <c r="LLD88" s="900"/>
      <c r="LLE88" s="1171"/>
      <c r="LLF88" s="910"/>
      <c r="LLG88" s="1191"/>
      <c r="LLH88" s="1189"/>
      <c r="LLI88" s="900"/>
      <c r="LLJ88" s="318"/>
      <c r="LLK88" s="900"/>
      <c r="LLL88" s="900"/>
      <c r="LLM88" s="900"/>
      <c r="LLN88" s="900"/>
      <c r="LLO88" s="1171"/>
      <c r="LLP88" s="910"/>
      <c r="LLQ88" s="1191"/>
      <c r="LLR88" s="1189"/>
      <c r="LLS88" s="900"/>
      <c r="LLT88" s="318"/>
      <c r="LLU88" s="900"/>
      <c r="LLV88" s="900"/>
      <c r="LLW88" s="900"/>
      <c r="LLX88" s="900"/>
      <c r="LLY88" s="1171"/>
      <c r="LLZ88" s="910"/>
      <c r="LMA88" s="1191"/>
      <c r="LMB88" s="1189"/>
      <c r="LMC88" s="900"/>
      <c r="LMD88" s="318"/>
      <c r="LME88" s="900"/>
      <c r="LMF88" s="900"/>
      <c r="LMG88" s="900"/>
      <c r="LMH88" s="900"/>
      <c r="LMI88" s="1171"/>
      <c r="LMJ88" s="910"/>
      <c r="LMK88" s="1191"/>
      <c r="LML88" s="1189"/>
      <c r="LMM88" s="900"/>
      <c r="LMN88" s="318"/>
      <c r="LMO88" s="900"/>
      <c r="LMP88" s="900"/>
      <c r="LMQ88" s="900"/>
      <c r="LMR88" s="900"/>
      <c r="LMS88" s="1171"/>
      <c r="LMT88" s="910"/>
      <c r="LMU88" s="1191"/>
      <c r="LMV88" s="1189"/>
      <c r="LMW88" s="900"/>
      <c r="LMX88" s="318"/>
      <c r="LMY88" s="900"/>
      <c r="LMZ88" s="900"/>
      <c r="LNA88" s="900"/>
      <c r="LNB88" s="900"/>
      <c r="LNC88" s="1171"/>
      <c r="LND88" s="910"/>
      <c r="LNE88" s="1191"/>
      <c r="LNF88" s="1189"/>
      <c r="LNG88" s="900"/>
      <c r="LNH88" s="318"/>
      <c r="LNI88" s="900"/>
      <c r="LNJ88" s="900"/>
      <c r="LNK88" s="900"/>
      <c r="LNL88" s="900"/>
      <c r="LNM88" s="1171"/>
      <c r="LNN88" s="910"/>
      <c r="LNO88" s="1191"/>
      <c r="LNP88" s="1189"/>
      <c r="LNQ88" s="900"/>
      <c r="LNR88" s="318"/>
      <c r="LNS88" s="900"/>
      <c r="LNT88" s="900"/>
      <c r="LNU88" s="900"/>
      <c r="LNV88" s="900"/>
      <c r="LNW88" s="1171"/>
      <c r="LNX88" s="910"/>
      <c r="LNY88" s="1191"/>
      <c r="LNZ88" s="1189"/>
      <c r="LOA88" s="900"/>
      <c r="LOB88" s="318"/>
      <c r="LOC88" s="900"/>
      <c r="LOD88" s="900"/>
      <c r="LOE88" s="900"/>
      <c r="LOF88" s="900"/>
      <c r="LOG88" s="1171"/>
      <c r="LOH88" s="910"/>
      <c r="LOI88" s="1191"/>
      <c r="LOJ88" s="1189"/>
      <c r="LOK88" s="900"/>
      <c r="LOL88" s="318"/>
      <c r="LOM88" s="900"/>
      <c r="LON88" s="900"/>
      <c r="LOO88" s="900"/>
      <c r="LOP88" s="900"/>
      <c r="LOQ88" s="1171"/>
      <c r="LOR88" s="910"/>
      <c r="LOS88" s="1191"/>
      <c r="LOT88" s="1189"/>
      <c r="LOU88" s="900"/>
      <c r="LOV88" s="318"/>
      <c r="LOW88" s="900"/>
      <c r="LOX88" s="900"/>
      <c r="LOY88" s="900"/>
      <c r="LOZ88" s="900"/>
      <c r="LPA88" s="1171"/>
      <c r="LPB88" s="910"/>
      <c r="LPC88" s="1191"/>
      <c r="LPD88" s="1189"/>
      <c r="LPE88" s="900"/>
      <c r="LPF88" s="318"/>
      <c r="LPG88" s="900"/>
      <c r="LPH88" s="900"/>
      <c r="LPI88" s="900"/>
      <c r="LPJ88" s="900"/>
      <c r="LPK88" s="1171"/>
      <c r="LPL88" s="910"/>
      <c r="LPM88" s="1191"/>
      <c r="LPN88" s="1189"/>
      <c r="LPO88" s="900"/>
      <c r="LPP88" s="318"/>
      <c r="LPQ88" s="900"/>
      <c r="LPR88" s="900"/>
      <c r="LPS88" s="900"/>
      <c r="LPT88" s="900"/>
      <c r="LPU88" s="1171"/>
      <c r="LPV88" s="910"/>
      <c r="LPW88" s="1191"/>
      <c r="LPX88" s="1189"/>
      <c r="LPY88" s="900"/>
      <c r="LPZ88" s="318"/>
      <c r="LQA88" s="900"/>
      <c r="LQB88" s="900"/>
      <c r="LQC88" s="900"/>
      <c r="LQD88" s="900"/>
      <c r="LQE88" s="1171"/>
      <c r="LQF88" s="910"/>
      <c r="LQG88" s="1191"/>
      <c r="LQH88" s="1189"/>
      <c r="LQI88" s="900"/>
      <c r="LQJ88" s="318"/>
      <c r="LQK88" s="900"/>
      <c r="LQL88" s="900"/>
      <c r="LQM88" s="900"/>
      <c r="LQN88" s="900"/>
      <c r="LQO88" s="1171"/>
      <c r="LQP88" s="910"/>
      <c r="LQQ88" s="1191"/>
      <c r="LQR88" s="1189"/>
      <c r="LQS88" s="900"/>
      <c r="LQT88" s="318"/>
      <c r="LQU88" s="900"/>
      <c r="LQV88" s="900"/>
      <c r="LQW88" s="900"/>
      <c r="LQX88" s="900"/>
      <c r="LQY88" s="1171"/>
      <c r="LQZ88" s="910"/>
      <c r="LRA88" s="1191"/>
      <c r="LRB88" s="1189"/>
      <c r="LRC88" s="900"/>
      <c r="LRD88" s="318"/>
      <c r="LRE88" s="900"/>
      <c r="LRF88" s="900"/>
      <c r="LRG88" s="900"/>
      <c r="LRH88" s="900"/>
      <c r="LRI88" s="1171"/>
      <c r="LRJ88" s="910"/>
      <c r="LRK88" s="1191"/>
      <c r="LRL88" s="1189"/>
      <c r="LRM88" s="900"/>
      <c r="LRN88" s="318"/>
      <c r="LRO88" s="900"/>
      <c r="LRP88" s="900"/>
      <c r="LRQ88" s="900"/>
      <c r="LRR88" s="900"/>
      <c r="LRS88" s="1171"/>
      <c r="LRT88" s="910"/>
      <c r="LRU88" s="1191"/>
      <c r="LRV88" s="1189"/>
      <c r="LRW88" s="900"/>
      <c r="LRX88" s="318"/>
      <c r="LRY88" s="900"/>
      <c r="LRZ88" s="900"/>
      <c r="LSA88" s="900"/>
      <c r="LSB88" s="900"/>
      <c r="LSC88" s="1171"/>
      <c r="LSD88" s="910"/>
      <c r="LSE88" s="1191"/>
      <c r="LSF88" s="1189"/>
      <c r="LSG88" s="900"/>
      <c r="LSH88" s="318"/>
      <c r="LSI88" s="900"/>
      <c r="LSJ88" s="900"/>
      <c r="LSK88" s="900"/>
      <c r="LSL88" s="900"/>
      <c r="LSM88" s="1171"/>
      <c r="LSN88" s="910"/>
      <c r="LSO88" s="1191"/>
      <c r="LSP88" s="1189"/>
      <c r="LSQ88" s="900"/>
      <c r="LSR88" s="318"/>
      <c r="LSS88" s="900"/>
      <c r="LST88" s="900"/>
      <c r="LSU88" s="900"/>
      <c r="LSV88" s="900"/>
      <c r="LSW88" s="1171"/>
      <c r="LSX88" s="910"/>
      <c r="LSY88" s="1191"/>
      <c r="LSZ88" s="1189"/>
      <c r="LTA88" s="900"/>
      <c r="LTB88" s="318"/>
      <c r="LTC88" s="900"/>
      <c r="LTD88" s="900"/>
      <c r="LTE88" s="900"/>
      <c r="LTF88" s="900"/>
      <c r="LTG88" s="1171"/>
      <c r="LTH88" s="910"/>
      <c r="LTI88" s="1191"/>
      <c r="LTJ88" s="1189"/>
      <c r="LTK88" s="900"/>
      <c r="LTL88" s="318"/>
      <c r="LTM88" s="900"/>
      <c r="LTN88" s="900"/>
      <c r="LTO88" s="900"/>
      <c r="LTP88" s="900"/>
      <c r="LTQ88" s="1171"/>
      <c r="LTR88" s="910"/>
      <c r="LTS88" s="1191"/>
      <c r="LTT88" s="1189"/>
      <c r="LTU88" s="900"/>
      <c r="LTV88" s="318"/>
      <c r="LTW88" s="900"/>
      <c r="LTX88" s="900"/>
      <c r="LTY88" s="900"/>
      <c r="LTZ88" s="900"/>
      <c r="LUA88" s="1171"/>
      <c r="LUB88" s="910"/>
      <c r="LUC88" s="1191"/>
      <c r="LUD88" s="1189"/>
      <c r="LUE88" s="900"/>
      <c r="LUF88" s="318"/>
      <c r="LUG88" s="900"/>
      <c r="LUH88" s="900"/>
      <c r="LUI88" s="900"/>
      <c r="LUJ88" s="900"/>
      <c r="LUK88" s="1171"/>
      <c r="LUL88" s="910"/>
      <c r="LUM88" s="1191"/>
      <c r="LUN88" s="1189"/>
      <c r="LUO88" s="900"/>
      <c r="LUP88" s="318"/>
      <c r="LUQ88" s="900"/>
      <c r="LUR88" s="900"/>
      <c r="LUS88" s="900"/>
      <c r="LUT88" s="900"/>
      <c r="LUU88" s="1171"/>
      <c r="LUV88" s="910"/>
      <c r="LUW88" s="1191"/>
      <c r="LUX88" s="1189"/>
      <c r="LUY88" s="900"/>
      <c r="LUZ88" s="318"/>
      <c r="LVA88" s="900"/>
      <c r="LVB88" s="900"/>
      <c r="LVC88" s="900"/>
      <c r="LVD88" s="900"/>
      <c r="LVE88" s="1171"/>
      <c r="LVF88" s="910"/>
      <c r="LVG88" s="1191"/>
      <c r="LVH88" s="1189"/>
      <c r="LVI88" s="900"/>
      <c r="LVJ88" s="318"/>
      <c r="LVK88" s="900"/>
      <c r="LVL88" s="900"/>
      <c r="LVM88" s="900"/>
      <c r="LVN88" s="900"/>
      <c r="LVO88" s="1171"/>
      <c r="LVP88" s="910"/>
      <c r="LVQ88" s="1191"/>
      <c r="LVR88" s="1189"/>
      <c r="LVS88" s="900"/>
      <c r="LVT88" s="318"/>
      <c r="LVU88" s="900"/>
      <c r="LVV88" s="900"/>
      <c r="LVW88" s="900"/>
      <c r="LVX88" s="900"/>
      <c r="LVY88" s="1171"/>
      <c r="LVZ88" s="910"/>
      <c r="LWA88" s="1191"/>
      <c r="LWB88" s="1189"/>
      <c r="LWC88" s="900"/>
      <c r="LWD88" s="318"/>
      <c r="LWE88" s="900"/>
      <c r="LWF88" s="900"/>
      <c r="LWG88" s="900"/>
      <c r="LWH88" s="900"/>
      <c r="LWI88" s="1171"/>
      <c r="LWJ88" s="910"/>
      <c r="LWK88" s="1191"/>
      <c r="LWL88" s="1189"/>
      <c r="LWM88" s="900"/>
      <c r="LWN88" s="318"/>
      <c r="LWO88" s="900"/>
      <c r="LWP88" s="900"/>
      <c r="LWQ88" s="900"/>
      <c r="LWR88" s="900"/>
      <c r="LWS88" s="1171"/>
      <c r="LWT88" s="910"/>
      <c r="LWU88" s="1191"/>
      <c r="LWV88" s="1189"/>
      <c r="LWW88" s="900"/>
      <c r="LWX88" s="318"/>
      <c r="LWY88" s="900"/>
      <c r="LWZ88" s="900"/>
      <c r="LXA88" s="900"/>
      <c r="LXB88" s="900"/>
      <c r="LXC88" s="1171"/>
      <c r="LXD88" s="910"/>
      <c r="LXE88" s="1191"/>
      <c r="LXF88" s="1189"/>
      <c r="LXG88" s="900"/>
      <c r="LXH88" s="318"/>
      <c r="LXI88" s="900"/>
      <c r="LXJ88" s="900"/>
      <c r="LXK88" s="900"/>
      <c r="LXL88" s="900"/>
      <c r="LXM88" s="1171"/>
      <c r="LXN88" s="910"/>
      <c r="LXO88" s="1191"/>
      <c r="LXP88" s="1189"/>
      <c r="LXQ88" s="900"/>
      <c r="LXR88" s="318"/>
      <c r="LXS88" s="900"/>
      <c r="LXT88" s="900"/>
      <c r="LXU88" s="900"/>
      <c r="LXV88" s="900"/>
      <c r="LXW88" s="1171"/>
      <c r="LXX88" s="910"/>
      <c r="LXY88" s="1191"/>
      <c r="LXZ88" s="1189"/>
      <c r="LYA88" s="900"/>
      <c r="LYB88" s="318"/>
      <c r="LYC88" s="900"/>
      <c r="LYD88" s="900"/>
      <c r="LYE88" s="900"/>
      <c r="LYF88" s="900"/>
      <c r="LYG88" s="1171"/>
      <c r="LYH88" s="910"/>
      <c r="LYI88" s="1191"/>
      <c r="LYJ88" s="1189"/>
      <c r="LYK88" s="900"/>
      <c r="LYL88" s="318"/>
      <c r="LYM88" s="900"/>
      <c r="LYN88" s="900"/>
      <c r="LYO88" s="900"/>
      <c r="LYP88" s="900"/>
      <c r="LYQ88" s="1171"/>
      <c r="LYR88" s="910"/>
      <c r="LYS88" s="1191"/>
      <c r="LYT88" s="1189"/>
      <c r="LYU88" s="900"/>
      <c r="LYV88" s="318"/>
      <c r="LYW88" s="900"/>
      <c r="LYX88" s="900"/>
      <c r="LYY88" s="900"/>
      <c r="LYZ88" s="900"/>
      <c r="LZA88" s="1171"/>
      <c r="LZB88" s="910"/>
      <c r="LZC88" s="1191"/>
      <c r="LZD88" s="1189"/>
      <c r="LZE88" s="900"/>
      <c r="LZF88" s="318"/>
      <c r="LZG88" s="900"/>
      <c r="LZH88" s="900"/>
      <c r="LZI88" s="900"/>
      <c r="LZJ88" s="900"/>
      <c r="LZK88" s="1171"/>
      <c r="LZL88" s="910"/>
      <c r="LZM88" s="1191"/>
      <c r="LZN88" s="1189"/>
      <c r="LZO88" s="900"/>
      <c r="LZP88" s="318"/>
      <c r="LZQ88" s="900"/>
      <c r="LZR88" s="900"/>
      <c r="LZS88" s="900"/>
      <c r="LZT88" s="900"/>
      <c r="LZU88" s="1171"/>
      <c r="LZV88" s="910"/>
      <c r="LZW88" s="1191"/>
      <c r="LZX88" s="1189"/>
      <c r="LZY88" s="900"/>
      <c r="LZZ88" s="318"/>
      <c r="MAA88" s="900"/>
      <c r="MAB88" s="900"/>
      <c r="MAC88" s="900"/>
      <c r="MAD88" s="900"/>
      <c r="MAE88" s="1171"/>
      <c r="MAF88" s="910"/>
      <c r="MAG88" s="1191"/>
      <c r="MAH88" s="1189"/>
      <c r="MAI88" s="900"/>
      <c r="MAJ88" s="318"/>
      <c r="MAK88" s="900"/>
      <c r="MAL88" s="900"/>
      <c r="MAM88" s="900"/>
      <c r="MAN88" s="900"/>
      <c r="MAO88" s="1171"/>
      <c r="MAP88" s="910"/>
      <c r="MAQ88" s="1191"/>
      <c r="MAR88" s="1189"/>
      <c r="MAS88" s="900"/>
      <c r="MAT88" s="318"/>
      <c r="MAU88" s="900"/>
      <c r="MAV88" s="900"/>
      <c r="MAW88" s="900"/>
      <c r="MAX88" s="900"/>
      <c r="MAY88" s="1171"/>
      <c r="MAZ88" s="910"/>
      <c r="MBA88" s="1191"/>
      <c r="MBB88" s="1189"/>
      <c r="MBC88" s="900"/>
      <c r="MBD88" s="318"/>
      <c r="MBE88" s="900"/>
      <c r="MBF88" s="900"/>
      <c r="MBG88" s="900"/>
      <c r="MBH88" s="900"/>
      <c r="MBI88" s="1171"/>
      <c r="MBJ88" s="910"/>
      <c r="MBK88" s="1191"/>
      <c r="MBL88" s="1189"/>
      <c r="MBM88" s="900"/>
      <c r="MBN88" s="318"/>
      <c r="MBO88" s="900"/>
      <c r="MBP88" s="900"/>
      <c r="MBQ88" s="900"/>
      <c r="MBR88" s="900"/>
      <c r="MBS88" s="1171"/>
      <c r="MBT88" s="910"/>
      <c r="MBU88" s="1191"/>
      <c r="MBV88" s="1189"/>
      <c r="MBW88" s="900"/>
      <c r="MBX88" s="318"/>
      <c r="MBY88" s="900"/>
      <c r="MBZ88" s="900"/>
      <c r="MCA88" s="900"/>
      <c r="MCB88" s="900"/>
      <c r="MCC88" s="1171"/>
      <c r="MCD88" s="910"/>
      <c r="MCE88" s="1191"/>
      <c r="MCF88" s="1189"/>
      <c r="MCG88" s="900"/>
      <c r="MCH88" s="318"/>
      <c r="MCI88" s="900"/>
      <c r="MCJ88" s="900"/>
      <c r="MCK88" s="900"/>
      <c r="MCL88" s="900"/>
      <c r="MCM88" s="1171"/>
      <c r="MCN88" s="910"/>
      <c r="MCO88" s="1191"/>
      <c r="MCP88" s="1189"/>
      <c r="MCQ88" s="900"/>
      <c r="MCR88" s="318"/>
      <c r="MCS88" s="900"/>
      <c r="MCT88" s="900"/>
      <c r="MCU88" s="900"/>
      <c r="MCV88" s="900"/>
      <c r="MCW88" s="1171"/>
      <c r="MCX88" s="910"/>
      <c r="MCY88" s="1191"/>
      <c r="MCZ88" s="1189"/>
      <c r="MDA88" s="900"/>
      <c r="MDB88" s="318"/>
      <c r="MDC88" s="900"/>
      <c r="MDD88" s="900"/>
      <c r="MDE88" s="900"/>
      <c r="MDF88" s="900"/>
      <c r="MDG88" s="1171"/>
      <c r="MDH88" s="910"/>
      <c r="MDI88" s="1191"/>
      <c r="MDJ88" s="1189"/>
      <c r="MDK88" s="900"/>
      <c r="MDL88" s="318"/>
      <c r="MDM88" s="900"/>
      <c r="MDN88" s="900"/>
      <c r="MDO88" s="900"/>
      <c r="MDP88" s="900"/>
      <c r="MDQ88" s="1171"/>
      <c r="MDR88" s="910"/>
      <c r="MDS88" s="1191"/>
      <c r="MDT88" s="1189"/>
      <c r="MDU88" s="900"/>
      <c r="MDV88" s="318"/>
      <c r="MDW88" s="900"/>
      <c r="MDX88" s="900"/>
      <c r="MDY88" s="900"/>
      <c r="MDZ88" s="900"/>
      <c r="MEA88" s="1171"/>
      <c r="MEB88" s="910"/>
      <c r="MEC88" s="1191"/>
      <c r="MED88" s="1189"/>
      <c r="MEE88" s="900"/>
      <c r="MEF88" s="318"/>
      <c r="MEG88" s="900"/>
      <c r="MEH88" s="900"/>
      <c r="MEI88" s="900"/>
      <c r="MEJ88" s="900"/>
      <c r="MEK88" s="1171"/>
      <c r="MEL88" s="910"/>
      <c r="MEM88" s="1191"/>
      <c r="MEN88" s="1189"/>
      <c r="MEO88" s="900"/>
      <c r="MEP88" s="318"/>
      <c r="MEQ88" s="900"/>
      <c r="MER88" s="900"/>
      <c r="MES88" s="900"/>
      <c r="MET88" s="900"/>
      <c r="MEU88" s="1171"/>
      <c r="MEV88" s="910"/>
      <c r="MEW88" s="1191"/>
      <c r="MEX88" s="1189"/>
      <c r="MEY88" s="900"/>
      <c r="MEZ88" s="318"/>
      <c r="MFA88" s="900"/>
      <c r="MFB88" s="900"/>
      <c r="MFC88" s="900"/>
      <c r="MFD88" s="900"/>
      <c r="MFE88" s="1171"/>
      <c r="MFF88" s="910"/>
      <c r="MFG88" s="1191"/>
      <c r="MFH88" s="1189"/>
      <c r="MFI88" s="900"/>
      <c r="MFJ88" s="318"/>
      <c r="MFK88" s="900"/>
      <c r="MFL88" s="900"/>
      <c r="MFM88" s="900"/>
      <c r="MFN88" s="900"/>
      <c r="MFO88" s="1171"/>
      <c r="MFP88" s="910"/>
      <c r="MFQ88" s="1191"/>
      <c r="MFR88" s="1189"/>
      <c r="MFS88" s="900"/>
      <c r="MFT88" s="318"/>
      <c r="MFU88" s="900"/>
      <c r="MFV88" s="900"/>
      <c r="MFW88" s="900"/>
      <c r="MFX88" s="900"/>
      <c r="MFY88" s="1171"/>
      <c r="MFZ88" s="910"/>
      <c r="MGA88" s="1191"/>
      <c r="MGB88" s="1189"/>
      <c r="MGC88" s="900"/>
      <c r="MGD88" s="318"/>
      <c r="MGE88" s="900"/>
      <c r="MGF88" s="900"/>
      <c r="MGG88" s="900"/>
      <c r="MGH88" s="900"/>
      <c r="MGI88" s="1171"/>
      <c r="MGJ88" s="910"/>
      <c r="MGK88" s="1191"/>
      <c r="MGL88" s="1189"/>
      <c r="MGM88" s="900"/>
      <c r="MGN88" s="318"/>
      <c r="MGO88" s="900"/>
      <c r="MGP88" s="900"/>
      <c r="MGQ88" s="900"/>
      <c r="MGR88" s="900"/>
      <c r="MGS88" s="1171"/>
      <c r="MGT88" s="910"/>
      <c r="MGU88" s="1191"/>
      <c r="MGV88" s="1189"/>
      <c r="MGW88" s="900"/>
      <c r="MGX88" s="318"/>
      <c r="MGY88" s="900"/>
      <c r="MGZ88" s="900"/>
      <c r="MHA88" s="900"/>
      <c r="MHB88" s="900"/>
      <c r="MHC88" s="1171"/>
      <c r="MHD88" s="910"/>
      <c r="MHE88" s="1191"/>
      <c r="MHF88" s="1189"/>
      <c r="MHG88" s="900"/>
      <c r="MHH88" s="318"/>
      <c r="MHI88" s="900"/>
      <c r="MHJ88" s="900"/>
      <c r="MHK88" s="900"/>
      <c r="MHL88" s="900"/>
      <c r="MHM88" s="1171"/>
      <c r="MHN88" s="910"/>
      <c r="MHO88" s="1191"/>
      <c r="MHP88" s="1189"/>
      <c r="MHQ88" s="900"/>
      <c r="MHR88" s="318"/>
      <c r="MHS88" s="900"/>
      <c r="MHT88" s="900"/>
      <c r="MHU88" s="900"/>
      <c r="MHV88" s="900"/>
      <c r="MHW88" s="1171"/>
      <c r="MHX88" s="910"/>
      <c r="MHY88" s="1191"/>
      <c r="MHZ88" s="1189"/>
      <c r="MIA88" s="900"/>
      <c r="MIB88" s="318"/>
      <c r="MIC88" s="900"/>
      <c r="MID88" s="900"/>
      <c r="MIE88" s="900"/>
      <c r="MIF88" s="900"/>
      <c r="MIG88" s="1171"/>
      <c r="MIH88" s="910"/>
      <c r="MII88" s="1191"/>
      <c r="MIJ88" s="1189"/>
      <c r="MIK88" s="900"/>
      <c r="MIL88" s="318"/>
      <c r="MIM88" s="900"/>
      <c r="MIN88" s="900"/>
      <c r="MIO88" s="900"/>
      <c r="MIP88" s="900"/>
      <c r="MIQ88" s="1171"/>
      <c r="MIR88" s="910"/>
      <c r="MIS88" s="1191"/>
      <c r="MIT88" s="1189"/>
      <c r="MIU88" s="900"/>
      <c r="MIV88" s="318"/>
      <c r="MIW88" s="900"/>
      <c r="MIX88" s="900"/>
      <c r="MIY88" s="900"/>
      <c r="MIZ88" s="900"/>
      <c r="MJA88" s="1171"/>
      <c r="MJB88" s="910"/>
      <c r="MJC88" s="1191"/>
      <c r="MJD88" s="1189"/>
      <c r="MJE88" s="900"/>
      <c r="MJF88" s="318"/>
      <c r="MJG88" s="900"/>
      <c r="MJH88" s="900"/>
      <c r="MJI88" s="900"/>
      <c r="MJJ88" s="900"/>
      <c r="MJK88" s="1171"/>
      <c r="MJL88" s="910"/>
      <c r="MJM88" s="1191"/>
      <c r="MJN88" s="1189"/>
      <c r="MJO88" s="900"/>
      <c r="MJP88" s="318"/>
      <c r="MJQ88" s="900"/>
      <c r="MJR88" s="900"/>
      <c r="MJS88" s="900"/>
      <c r="MJT88" s="900"/>
      <c r="MJU88" s="1171"/>
      <c r="MJV88" s="910"/>
      <c r="MJW88" s="1191"/>
      <c r="MJX88" s="1189"/>
      <c r="MJY88" s="900"/>
      <c r="MJZ88" s="318"/>
      <c r="MKA88" s="900"/>
      <c r="MKB88" s="900"/>
      <c r="MKC88" s="900"/>
      <c r="MKD88" s="900"/>
      <c r="MKE88" s="1171"/>
      <c r="MKF88" s="910"/>
      <c r="MKG88" s="1191"/>
      <c r="MKH88" s="1189"/>
      <c r="MKI88" s="900"/>
      <c r="MKJ88" s="318"/>
      <c r="MKK88" s="900"/>
      <c r="MKL88" s="900"/>
      <c r="MKM88" s="900"/>
      <c r="MKN88" s="900"/>
      <c r="MKO88" s="1171"/>
      <c r="MKP88" s="910"/>
      <c r="MKQ88" s="1191"/>
      <c r="MKR88" s="1189"/>
      <c r="MKS88" s="900"/>
      <c r="MKT88" s="318"/>
      <c r="MKU88" s="900"/>
      <c r="MKV88" s="900"/>
      <c r="MKW88" s="900"/>
      <c r="MKX88" s="900"/>
      <c r="MKY88" s="1171"/>
      <c r="MKZ88" s="910"/>
      <c r="MLA88" s="1191"/>
      <c r="MLB88" s="1189"/>
      <c r="MLC88" s="900"/>
      <c r="MLD88" s="318"/>
      <c r="MLE88" s="900"/>
      <c r="MLF88" s="900"/>
      <c r="MLG88" s="900"/>
      <c r="MLH88" s="900"/>
      <c r="MLI88" s="1171"/>
      <c r="MLJ88" s="910"/>
      <c r="MLK88" s="1191"/>
      <c r="MLL88" s="1189"/>
      <c r="MLM88" s="900"/>
      <c r="MLN88" s="318"/>
      <c r="MLO88" s="900"/>
      <c r="MLP88" s="900"/>
      <c r="MLQ88" s="900"/>
      <c r="MLR88" s="900"/>
      <c r="MLS88" s="1171"/>
      <c r="MLT88" s="910"/>
      <c r="MLU88" s="1191"/>
      <c r="MLV88" s="1189"/>
      <c r="MLW88" s="900"/>
      <c r="MLX88" s="318"/>
      <c r="MLY88" s="900"/>
      <c r="MLZ88" s="900"/>
      <c r="MMA88" s="900"/>
      <c r="MMB88" s="900"/>
      <c r="MMC88" s="1171"/>
      <c r="MMD88" s="910"/>
      <c r="MME88" s="1191"/>
      <c r="MMF88" s="1189"/>
      <c r="MMG88" s="900"/>
      <c r="MMH88" s="318"/>
      <c r="MMI88" s="900"/>
      <c r="MMJ88" s="900"/>
      <c r="MMK88" s="900"/>
      <c r="MML88" s="900"/>
      <c r="MMM88" s="1171"/>
      <c r="MMN88" s="910"/>
      <c r="MMO88" s="1191"/>
      <c r="MMP88" s="1189"/>
      <c r="MMQ88" s="900"/>
      <c r="MMR88" s="318"/>
      <c r="MMS88" s="900"/>
      <c r="MMT88" s="900"/>
      <c r="MMU88" s="900"/>
      <c r="MMV88" s="900"/>
      <c r="MMW88" s="1171"/>
      <c r="MMX88" s="910"/>
      <c r="MMY88" s="1191"/>
      <c r="MMZ88" s="1189"/>
      <c r="MNA88" s="900"/>
      <c r="MNB88" s="318"/>
      <c r="MNC88" s="900"/>
      <c r="MND88" s="900"/>
      <c r="MNE88" s="900"/>
      <c r="MNF88" s="900"/>
      <c r="MNG88" s="1171"/>
      <c r="MNH88" s="910"/>
      <c r="MNI88" s="1191"/>
      <c r="MNJ88" s="1189"/>
      <c r="MNK88" s="900"/>
      <c r="MNL88" s="318"/>
      <c r="MNM88" s="900"/>
      <c r="MNN88" s="900"/>
      <c r="MNO88" s="900"/>
      <c r="MNP88" s="900"/>
      <c r="MNQ88" s="1171"/>
      <c r="MNR88" s="910"/>
      <c r="MNS88" s="1191"/>
      <c r="MNT88" s="1189"/>
      <c r="MNU88" s="900"/>
      <c r="MNV88" s="318"/>
      <c r="MNW88" s="900"/>
      <c r="MNX88" s="900"/>
      <c r="MNY88" s="900"/>
      <c r="MNZ88" s="900"/>
      <c r="MOA88" s="1171"/>
      <c r="MOB88" s="910"/>
      <c r="MOC88" s="1191"/>
      <c r="MOD88" s="1189"/>
      <c r="MOE88" s="900"/>
      <c r="MOF88" s="318"/>
      <c r="MOG88" s="900"/>
      <c r="MOH88" s="900"/>
      <c r="MOI88" s="900"/>
      <c r="MOJ88" s="900"/>
      <c r="MOK88" s="1171"/>
      <c r="MOL88" s="910"/>
      <c r="MOM88" s="1191"/>
      <c r="MON88" s="1189"/>
      <c r="MOO88" s="900"/>
      <c r="MOP88" s="318"/>
      <c r="MOQ88" s="900"/>
      <c r="MOR88" s="900"/>
      <c r="MOS88" s="900"/>
      <c r="MOT88" s="900"/>
      <c r="MOU88" s="1171"/>
      <c r="MOV88" s="910"/>
      <c r="MOW88" s="1191"/>
      <c r="MOX88" s="1189"/>
      <c r="MOY88" s="900"/>
      <c r="MOZ88" s="318"/>
      <c r="MPA88" s="900"/>
      <c r="MPB88" s="900"/>
      <c r="MPC88" s="900"/>
      <c r="MPD88" s="900"/>
      <c r="MPE88" s="1171"/>
      <c r="MPF88" s="910"/>
      <c r="MPG88" s="1191"/>
      <c r="MPH88" s="1189"/>
      <c r="MPI88" s="900"/>
      <c r="MPJ88" s="318"/>
      <c r="MPK88" s="900"/>
      <c r="MPL88" s="900"/>
      <c r="MPM88" s="900"/>
      <c r="MPN88" s="900"/>
      <c r="MPO88" s="1171"/>
      <c r="MPP88" s="910"/>
      <c r="MPQ88" s="1191"/>
      <c r="MPR88" s="1189"/>
      <c r="MPS88" s="900"/>
      <c r="MPT88" s="318"/>
      <c r="MPU88" s="900"/>
      <c r="MPV88" s="900"/>
      <c r="MPW88" s="900"/>
      <c r="MPX88" s="900"/>
      <c r="MPY88" s="1171"/>
      <c r="MPZ88" s="910"/>
      <c r="MQA88" s="1191"/>
      <c r="MQB88" s="1189"/>
      <c r="MQC88" s="900"/>
      <c r="MQD88" s="318"/>
      <c r="MQE88" s="900"/>
      <c r="MQF88" s="900"/>
      <c r="MQG88" s="900"/>
      <c r="MQH88" s="900"/>
      <c r="MQI88" s="1171"/>
      <c r="MQJ88" s="910"/>
      <c r="MQK88" s="1191"/>
      <c r="MQL88" s="1189"/>
      <c r="MQM88" s="900"/>
      <c r="MQN88" s="318"/>
      <c r="MQO88" s="900"/>
      <c r="MQP88" s="900"/>
      <c r="MQQ88" s="900"/>
      <c r="MQR88" s="900"/>
      <c r="MQS88" s="1171"/>
      <c r="MQT88" s="910"/>
      <c r="MQU88" s="1191"/>
      <c r="MQV88" s="1189"/>
      <c r="MQW88" s="900"/>
      <c r="MQX88" s="318"/>
      <c r="MQY88" s="900"/>
      <c r="MQZ88" s="900"/>
      <c r="MRA88" s="900"/>
      <c r="MRB88" s="900"/>
      <c r="MRC88" s="1171"/>
      <c r="MRD88" s="910"/>
      <c r="MRE88" s="1191"/>
      <c r="MRF88" s="1189"/>
      <c r="MRG88" s="900"/>
      <c r="MRH88" s="318"/>
      <c r="MRI88" s="900"/>
      <c r="MRJ88" s="900"/>
      <c r="MRK88" s="900"/>
      <c r="MRL88" s="900"/>
      <c r="MRM88" s="1171"/>
      <c r="MRN88" s="910"/>
      <c r="MRO88" s="1191"/>
      <c r="MRP88" s="1189"/>
      <c r="MRQ88" s="900"/>
      <c r="MRR88" s="318"/>
      <c r="MRS88" s="900"/>
      <c r="MRT88" s="900"/>
      <c r="MRU88" s="900"/>
      <c r="MRV88" s="900"/>
      <c r="MRW88" s="1171"/>
      <c r="MRX88" s="910"/>
      <c r="MRY88" s="1191"/>
      <c r="MRZ88" s="1189"/>
      <c r="MSA88" s="900"/>
      <c r="MSB88" s="318"/>
      <c r="MSC88" s="900"/>
      <c r="MSD88" s="900"/>
      <c r="MSE88" s="900"/>
      <c r="MSF88" s="900"/>
      <c r="MSG88" s="1171"/>
      <c r="MSH88" s="910"/>
      <c r="MSI88" s="1191"/>
      <c r="MSJ88" s="1189"/>
      <c r="MSK88" s="900"/>
      <c r="MSL88" s="318"/>
      <c r="MSM88" s="900"/>
      <c r="MSN88" s="900"/>
      <c r="MSO88" s="900"/>
      <c r="MSP88" s="900"/>
      <c r="MSQ88" s="1171"/>
      <c r="MSR88" s="910"/>
      <c r="MSS88" s="1191"/>
      <c r="MST88" s="1189"/>
      <c r="MSU88" s="900"/>
      <c r="MSV88" s="318"/>
      <c r="MSW88" s="900"/>
      <c r="MSX88" s="900"/>
      <c r="MSY88" s="900"/>
      <c r="MSZ88" s="900"/>
      <c r="MTA88" s="1171"/>
      <c r="MTB88" s="910"/>
      <c r="MTC88" s="1191"/>
      <c r="MTD88" s="1189"/>
      <c r="MTE88" s="900"/>
      <c r="MTF88" s="318"/>
      <c r="MTG88" s="900"/>
      <c r="MTH88" s="900"/>
      <c r="MTI88" s="900"/>
      <c r="MTJ88" s="900"/>
      <c r="MTK88" s="1171"/>
      <c r="MTL88" s="910"/>
      <c r="MTM88" s="1191"/>
      <c r="MTN88" s="1189"/>
      <c r="MTO88" s="900"/>
      <c r="MTP88" s="318"/>
      <c r="MTQ88" s="900"/>
      <c r="MTR88" s="900"/>
      <c r="MTS88" s="900"/>
      <c r="MTT88" s="900"/>
      <c r="MTU88" s="1171"/>
      <c r="MTV88" s="910"/>
      <c r="MTW88" s="1191"/>
      <c r="MTX88" s="1189"/>
      <c r="MTY88" s="900"/>
      <c r="MTZ88" s="318"/>
      <c r="MUA88" s="900"/>
      <c r="MUB88" s="900"/>
      <c r="MUC88" s="900"/>
      <c r="MUD88" s="900"/>
      <c r="MUE88" s="1171"/>
      <c r="MUF88" s="910"/>
      <c r="MUG88" s="1191"/>
      <c r="MUH88" s="1189"/>
      <c r="MUI88" s="900"/>
      <c r="MUJ88" s="318"/>
      <c r="MUK88" s="900"/>
      <c r="MUL88" s="900"/>
      <c r="MUM88" s="900"/>
      <c r="MUN88" s="900"/>
      <c r="MUO88" s="1171"/>
      <c r="MUP88" s="910"/>
      <c r="MUQ88" s="1191"/>
      <c r="MUR88" s="1189"/>
      <c r="MUS88" s="900"/>
      <c r="MUT88" s="318"/>
      <c r="MUU88" s="900"/>
      <c r="MUV88" s="900"/>
      <c r="MUW88" s="900"/>
      <c r="MUX88" s="900"/>
      <c r="MUY88" s="1171"/>
      <c r="MUZ88" s="910"/>
      <c r="MVA88" s="1191"/>
      <c r="MVB88" s="1189"/>
      <c r="MVC88" s="900"/>
      <c r="MVD88" s="318"/>
      <c r="MVE88" s="900"/>
      <c r="MVF88" s="900"/>
      <c r="MVG88" s="900"/>
      <c r="MVH88" s="900"/>
      <c r="MVI88" s="1171"/>
      <c r="MVJ88" s="910"/>
      <c r="MVK88" s="1191"/>
      <c r="MVL88" s="1189"/>
      <c r="MVM88" s="900"/>
      <c r="MVN88" s="318"/>
      <c r="MVO88" s="900"/>
      <c r="MVP88" s="900"/>
      <c r="MVQ88" s="900"/>
      <c r="MVR88" s="900"/>
      <c r="MVS88" s="1171"/>
      <c r="MVT88" s="910"/>
      <c r="MVU88" s="1191"/>
      <c r="MVV88" s="1189"/>
      <c r="MVW88" s="900"/>
      <c r="MVX88" s="318"/>
      <c r="MVY88" s="900"/>
      <c r="MVZ88" s="900"/>
      <c r="MWA88" s="900"/>
      <c r="MWB88" s="900"/>
      <c r="MWC88" s="1171"/>
      <c r="MWD88" s="910"/>
      <c r="MWE88" s="1191"/>
      <c r="MWF88" s="1189"/>
      <c r="MWG88" s="900"/>
      <c r="MWH88" s="318"/>
      <c r="MWI88" s="900"/>
      <c r="MWJ88" s="900"/>
      <c r="MWK88" s="900"/>
      <c r="MWL88" s="900"/>
      <c r="MWM88" s="1171"/>
      <c r="MWN88" s="910"/>
      <c r="MWO88" s="1191"/>
      <c r="MWP88" s="1189"/>
      <c r="MWQ88" s="900"/>
      <c r="MWR88" s="318"/>
      <c r="MWS88" s="900"/>
      <c r="MWT88" s="900"/>
      <c r="MWU88" s="900"/>
      <c r="MWV88" s="900"/>
      <c r="MWW88" s="1171"/>
      <c r="MWX88" s="910"/>
      <c r="MWY88" s="1191"/>
      <c r="MWZ88" s="1189"/>
      <c r="MXA88" s="900"/>
      <c r="MXB88" s="318"/>
      <c r="MXC88" s="900"/>
      <c r="MXD88" s="900"/>
      <c r="MXE88" s="900"/>
      <c r="MXF88" s="900"/>
      <c r="MXG88" s="1171"/>
      <c r="MXH88" s="910"/>
      <c r="MXI88" s="1191"/>
      <c r="MXJ88" s="1189"/>
      <c r="MXK88" s="900"/>
      <c r="MXL88" s="318"/>
      <c r="MXM88" s="900"/>
      <c r="MXN88" s="900"/>
      <c r="MXO88" s="900"/>
      <c r="MXP88" s="900"/>
      <c r="MXQ88" s="1171"/>
      <c r="MXR88" s="910"/>
      <c r="MXS88" s="1191"/>
      <c r="MXT88" s="1189"/>
      <c r="MXU88" s="900"/>
      <c r="MXV88" s="318"/>
      <c r="MXW88" s="900"/>
      <c r="MXX88" s="900"/>
      <c r="MXY88" s="900"/>
      <c r="MXZ88" s="900"/>
      <c r="MYA88" s="1171"/>
      <c r="MYB88" s="910"/>
      <c r="MYC88" s="1191"/>
      <c r="MYD88" s="1189"/>
      <c r="MYE88" s="900"/>
      <c r="MYF88" s="318"/>
      <c r="MYG88" s="900"/>
      <c r="MYH88" s="900"/>
      <c r="MYI88" s="900"/>
      <c r="MYJ88" s="900"/>
      <c r="MYK88" s="1171"/>
      <c r="MYL88" s="910"/>
      <c r="MYM88" s="1191"/>
      <c r="MYN88" s="1189"/>
      <c r="MYO88" s="900"/>
      <c r="MYP88" s="318"/>
      <c r="MYQ88" s="900"/>
      <c r="MYR88" s="900"/>
      <c r="MYS88" s="900"/>
      <c r="MYT88" s="900"/>
      <c r="MYU88" s="1171"/>
      <c r="MYV88" s="910"/>
      <c r="MYW88" s="1191"/>
      <c r="MYX88" s="1189"/>
      <c r="MYY88" s="900"/>
      <c r="MYZ88" s="318"/>
      <c r="MZA88" s="900"/>
      <c r="MZB88" s="900"/>
      <c r="MZC88" s="900"/>
      <c r="MZD88" s="900"/>
      <c r="MZE88" s="1171"/>
      <c r="MZF88" s="910"/>
      <c r="MZG88" s="1191"/>
      <c r="MZH88" s="1189"/>
      <c r="MZI88" s="900"/>
      <c r="MZJ88" s="318"/>
      <c r="MZK88" s="900"/>
      <c r="MZL88" s="900"/>
      <c r="MZM88" s="900"/>
      <c r="MZN88" s="900"/>
      <c r="MZO88" s="1171"/>
      <c r="MZP88" s="910"/>
      <c r="MZQ88" s="1191"/>
      <c r="MZR88" s="1189"/>
      <c r="MZS88" s="900"/>
      <c r="MZT88" s="318"/>
      <c r="MZU88" s="900"/>
      <c r="MZV88" s="900"/>
      <c r="MZW88" s="900"/>
      <c r="MZX88" s="900"/>
      <c r="MZY88" s="1171"/>
      <c r="MZZ88" s="910"/>
      <c r="NAA88" s="1191"/>
      <c r="NAB88" s="1189"/>
      <c r="NAC88" s="900"/>
      <c r="NAD88" s="318"/>
      <c r="NAE88" s="900"/>
      <c r="NAF88" s="900"/>
      <c r="NAG88" s="900"/>
      <c r="NAH88" s="900"/>
      <c r="NAI88" s="1171"/>
      <c r="NAJ88" s="910"/>
      <c r="NAK88" s="1191"/>
      <c r="NAL88" s="1189"/>
      <c r="NAM88" s="900"/>
      <c r="NAN88" s="318"/>
      <c r="NAO88" s="900"/>
      <c r="NAP88" s="900"/>
      <c r="NAQ88" s="900"/>
      <c r="NAR88" s="900"/>
      <c r="NAS88" s="1171"/>
      <c r="NAT88" s="910"/>
      <c r="NAU88" s="1191"/>
      <c r="NAV88" s="1189"/>
      <c r="NAW88" s="900"/>
      <c r="NAX88" s="318"/>
      <c r="NAY88" s="900"/>
      <c r="NAZ88" s="900"/>
      <c r="NBA88" s="900"/>
      <c r="NBB88" s="900"/>
      <c r="NBC88" s="1171"/>
      <c r="NBD88" s="910"/>
      <c r="NBE88" s="1191"/>
      <c r="NBF88" s="1189"/>
      <c r="NBG88" s="900"/>
      <c r="NBH88" s="318"/>
      <c r="NBI88" s="900"/>
      <c r="NBJ88" s="900"/>
      <c r="NBK88" s="900"/>
      <c r="NBL88" s="900"/>
      <c r="NBM88" s="1171"/>
      <c r="NBN88" s="910"/>
      <c r="NBO88" s="1191"/>
      <c r="NBP88" s="1189"/>
      <c r="NBQ88" s="900"/>
      <c r="NBR88" s="318"/>
      <c r="NBS88" s="900"/>
      <c r="NBT88" s="900"/>
      <c r="NBU88" s="900"/>
      <c r="NBV88" s="900"/>
      <c r="NBW88" s="1171"/>
      <c r="NBX88" s="910"/>
      <c r="NBY88" s="1191"/>
      <c r="NBZ88" s="1189"/>
      <c r="NCA88" s="900"/>
      <c r="NCB88" s="318"/>
      <c r="NCC88" s="900"/>
      <c r="NCD88" s="900"/>
      <c r="NCE88" s="900"/>
      <c r="NCF88" s="900"/>
      <c r="NCG88" s="1171"/>
      <c r="NCH88" s="910"/>
      <c r="NCI88" s="1191"/>
      <c r="NCJ88" s="1189"/>
      <c r="NCK88" s="900"/>
      <c r="NCL88" s="318"/>
      <c r="NCM88" s="900"/>
      <c r="NCN88" s="900"/>
      <c r="NCO88" s="900"/>
      <c r="NCP88" s="900"/>
      <c r="NCQ88" s="1171"/>
      <c r="NCR88" s="910"/>
      <c r="NCS88" s="1191"/>
      <c r="NCT88" s="1189"/>
      <c r="NCU88" s="900"/>
      <c r="NCV88" s="318"/>
      <c r="NCW88" s="900"/>
      <c r="NCX88" s="900"/>
      <c r="NCY88" s="900"/>
      <c r="NCZ88" s="900"/>
      <c r="NDA88" s="1171"/>
      <c r="NDB88" s="910"/>
      <c r="NDC88" s="1191"/>
      <c r="NDD88" s="1189"/>
      <c r="NDE88" s="900"/>
      <c r="NDF88" s="318"/>
      <c r="NDG88" s="900"/>
      <c r="NDH88" s="900"/>
      <c r="NDI88" s="900"/>
      <c r="NDJ88" s="900"/>
      <c r="NDK88" s="1171"/>
      <c r="NDL88" s="910"/>
      <c r="NDM88" s="1191"/>
      <c r="NDN88" s="1189"/>
      <c r="NDO88" s="900"/>
      <c r="NDP88" s="318"/>
      <c r="NDQ88" s="900"/>
      <c r="NDR88" s="900"/>
      <c r="NDS88" s="900"/>
      <c r="NDT88" s="900"/>
      <c r="NDU88" s="1171"/>
      <c r="NDV88" s="910"/>
      <c r="NDW88" s="1191"/>
      <c r="NDX88" s="1189"/>
      <c r="NDY88" s="900"/>
      <c r="NDZ88" s="318"/>
      <c r="NEA88" s="900"/>
      <c r="NEB88" s="900"/>
      <c r="NEC88" s="900"/>
      <c r="NED88" s="900"/>
      <c r="NEE88" s="1171"/>
      <c r="NEF88" s="910"/>
      <c r="NEG88" s="1191"/>
      <c r="NEH88" s="1189"/>
      <c r="NEI88" s="900"/>
      <c r="NEJ88" s="318"/>
      <c r="NEK88" s="900"/>
      <c r="NEL88" s="900"/>
      <c r="NEM88" s="900"/>
      <c r="NEN88" s="900"/>
      <c r="NEO88" s="1171"/>
      <c r="NEP88" s="910"/>
      <c r="NEQ88" s="1191"/>
      <c r="NER88" s="1189"/>
      <c r="NES88" s="900"/>
      <c r="NET88" s="318"/>
      <c r="NEU88" s="900"/>
      <c r="NEV88" s="900"/>
      <c r="NEW88" s="900"/>
      <c r="NEX88" s="900"/>
      <c r="NEY88" s="1171"/>
      <c r="NEZ88" s="910"/>
      <c r="NFA88" s="1191"/>
      <c r="NFB88" s="1189"/>
      <c r="NFC88" s="900"/>
      <c r="NFD88" s="318"/>
      <c r="NFE88" s="900"/>
      <c r="NFF88" s="900"/>
      <c r="NFG88" s="900"/>
      <c r="NFH88" s="900"/>
      <c r="NFI88" s="1171"/>
      <c r="NFJ88" s="910"/>
      <c r="NFK88" s="1191"/>
      <c r="NFL88" s="1189"/>
      <c r="NFM88" s="900"/>
      <c r="NFN88" s="318"/>
      <c r="NFO88" s="900"/>
      <c r="NFP88" s="900"/>
      <c r="NFQ88" s="900"/>
      <c r="NFR88" s="900"/>
      <c r="NFS88" s="1171"/>
      <c r="NFT88" s="910"/>
      <c r="NFU88" s="1191"/>
      <c r="NFV88" s="1189"/>
      <c r="NFW88" s="900"/>
      <c r="NFX88" s="318"/>
      <c r="NFY88" s="900"/>
      <c r="NFZ88" s="900"/>
      <c r="NGA88" s="900"/>
      <c r="NGB88" s="900"/>
      <c r="NGC88" s="1171"/>
      <c r="NGD88" s="910"/>
      <c r="NGE88" s="1191"/>
      <c r="NGF88" s="1189"/>
      <c r="NGG88" s="900"/>
      <c r="NGH88" s="318"/>
      <c r="NGI88" s="900"/>
      <c r="NGJ88" s="900"/>
      <c r="NGK88" s="900"/>
      <c r="NGL88" s="900"/>
      <c r="NGM88" s="1171"/>
      <c r="NGN88" s="910"/>
      <c r="NGO88" s="1191"/>
      <c r="NGP88" s="1189"/>
      <c r="NGQ88" s="900"/>
      <c r="NGR88" s="318"/>
      <c r="NGS88" s="900"/>
      <c r="NGT88" s="900"/>
      <c r="NGU88" s="900"/>
      <c r="NGV88" s="900"/>
      <c r="NGW88" s="1171"/>
      <c r="NGX88" s="910"/>
      <c r="NGY88" s="1191"/>
      <c r="NGZ88" s="1189"/>
      <c r="NHA88" s="900"/>
      <c r="NHB88" s="318"/>
      <c r="NHC88" s="900"/>
      <c r="NHD88" s="900"/>
      <c r="NHE88" s="900"/>
      <c r="NHF88" s="900"/>
      <c r="NHG88" s="1171"/>
      <c r="NHH88" s="910"/>
      <c r="NHI88" s="1191"/>
      <c r="NHJ88" s="1189"/>
      <c r="NHK88" s="900"/>
      <c r="NHL88" s="318"/>
      <c r="NHM88" s="900"/>
      <c r="NHN88" s="900"/>
      <c r="NHO88" s="900"/>
      <c r="NHP88" s="900"/>
      <c r="NHQ88" s="1171"/>
      <c r="NHR88" s="910"/>
      <c r="NHS88" s="1191"/>
      <c r="NHT88" s="1189"/>
      <c r="NHU88" s="900"/>
      <c r="NHV88" s="318"/>
      <c r="NHW88" s="900"/>
      <c r="NHX88" s="900"/>
      <c r="NHY88" s="900"/>
      <c r="NHZ88" s="900"/>
      <c r="NIA88" s="1171"/>
      <c r="NIB88" s="910"/>
      <c r="NIC88" s="1191"/>
      <c r="NID88" s="1189"/>
      <c r="NIE88" s="900"/>
      <c r="NIF88" s="318"/>
      <c r="NIG88" s="900"/>
      <c r="NIH88" s="900"/>
      <c r="NII88" s="900"/>
      <c r="NIJ88" s="900"/>
      <c r="NIK88" s="1171"/>
      <c r="NIL88" s="910"/>
      <c r="NIM88" s="1191"/>
      <c r="NIN88" s="1189"/>
      <c r="NIO88" s="900"/>
      <c r="NIP88" s="318"/>
      <c r="NIQ88" s="900"/>
      <c r="NIR88" s="900"/>
      <c r="NIS88" s="900"/>
      <c r="NIT88" s="900"/>
      <c r="NIU88" s="1171"/>
      <c r="NIV88" s="910"/>
      <c r="NIW88" s="1191"/>
      <c r="NIX88" s="1189"/>
      <c r="NIY88" s="900"/>
      <c r="NIZ88" s="318"/>
      <c r="NJA88" s="900"/>
      <c r="NJB88" s="900"/>
      <c r="NJC88" s="900"/>
      <c r="NJD88" s="900"/>
      <c r="NJE88" s="1171"/>
      <c r="NJF88" s="910"/>
      <c r="NJG88" s="1191"/>
      <c r="NJH88" s="1189"/>
      <c r="NJI88" s="900"/>
      <c r="NJJ88" s="318"/>
      <c r="NJK88" s="900"/>
      <c r="NJL88" s="900"/>
      <c r="NJM88" s="900"/>
      <c r="NJN88" s="900"/>
      <c r="NJO88" s="1171"/>
      <c r="NJP88" s="910"/>
      <c r="NJQ88" s="1191"/>
      <c r="NJR88" s="1189"/>
      <c r="NJS88" s="900"/>
      <c r="NJT88" s="318"/>
      <c r="NJU88" s="900"/>
      <c r="NJV88" s="900"/>
      <c r="NJW88" s="900"/>
      <c r="NJX88" s="900"/>
      <c r="NJY88" s="1171"/>
      <c r="NJZ88" s="910"/>
      <c r="NKA88" s="1191"/>
      <c r="NKB88" s="1189"/>
      <c r="NKC88" s="900"/>
      <c r="NKD88" s="318"/>
      <c r="NKE88" s="900"/>
      <c r="NKF88" s="900"/>
      <c r="NKG88" s="900"/>
      <c r="NKH88" s="900"/>
      <c r="NKI88" s="1171"/>
      <c r="NKJ88" s="910"/>
      <c r="NKK88" s="1191"/>
      <c r="NKL88" s="1189"/>
      <c r="NKM88" s="900"/>
      <c r="NKN88" s="318"/>
      <c r="NKO88" s="900"/>
      <c r="NKP88" s="900"/>
      <c r="NKQ88" s="900"/>
      <c r="NKR88" s="900"/>
      <c r="NKS88" s="1171"/>
      <c r="NKT88" s="910"/>
      <c r="NKU88" s="1191"/>
      <c r="NKV88" s="1189"/>
      <c r="NKW88" s="900"/>
      <c r="NKX88" s="318"/>
      <c r="NKY88" s="900"/>
      <c r="NKZ88" s="900"/>
      <c r="NLA88" s="900"/>
      <c r="NLB88" s="900"/>
      <c r="NLC88" s="1171"/>
      <c r="NLD88" s="910"/>
      <c r="NLE88" s="1191"/>
      <c r="NLF88" s="1189"/>
      <c r="NLG88" s="900"/>
      <c r="NLH88" s="318"/>
      <c r="NLI88" s="900"/>
      <c r="NLJ88" s="900"/>
      <c r="NLK88" s="900"/>
      <c r="NLL88" s="900"/>
      <c r="NLM88" s="1171"/>
      <c r="NLN88" s="910"/>
      <c r="NLO88" s="1191"/>
      <c r="NLP88" s="1189"/>
      <c r="NLQ88" s="900"/>
      <c r="NLR88" s="318"/>
      <c r="NLS88" s="900"/>
      <c r="NLT88" s="900"/>
      <c r="NLU88" s="900"/>
      <c r="NLV88" s="900"/>
      <c r="NLW88" s="1171"/>
      <c r="NLX88" s="910"/>
      <c r="NLY88" s="1191"/>
      <c r="NLZ88" s="1189"/>
      <c r="NMA88" s="900"/>
      <c r="NMB88" s="318"/>
      <c r="NMC88" s="900"/>
      <c r="NMD88" s="900"/>
      <c r="NME88" s="900"/>
      <c r="NMF88" s="900"/>
      <c r="NMG88" s="1171"/>
      <c r="NMH88" s="910"/>
      <c r="NMI88" s="1191"/>
      <c r="NMJ88" s="1189"/>
      <c r="NMK88" s="900"/>
      <c r="NML88" s="318"/>
      <c r="NMM88" s="900"/>
      <c r="NMN88" s="900"/>
      <c r="NMO88" s="900"/>
      <c r="NMP88" s="900"/>
      <c r="NMQ88" s="1171"/>
      <c r="NMR88" s="910"/>
      <c r="NMS88" s="1191"/>
      <c r="NMT88" s="1189"/>
      <c r="NMU88" s="900"/>
      <c r="NMV88" s="318"/>
      <c r="NMW88" s="900"/>
      <c r="NMX88" s="900"/>
      <c r="NMY88" s="900"/>
      <c r="NMZ88" s="900"/>
      <c r="NNA88" s="1171"/>
      <c r="NNB88" s="910"/>
      <c r="NNC88" s="1191"/>
      <c r="NND88" s="1189"/>
      <c r="NNE88" s="900"/>
      <c r="NNF88" s="318"/>
      <c r="NNG88" s="900"/>
      <c r="NNH88" s="900"/>
      <c r="NNI88" s="900"/>
      <c r="NNJ88" s="900"/>
      <c r="NNK88" s="1171"/>
      <c r="NNL88" s="910"/>
      <c r="NNM88" s="1191"/>
      <c r="NNN88" s="1189"/>
      <c r="NNO88" s="900"/>
      <c r="NNP88" s="318"/>
      <c r="NNQ88" s="900"/>
      <c r="NNR88" s="900"/>
      <c r="NNS88" s="900"/>
      <c r="NNT88" s="900"/>
      <c r="NNU88" s="1171"/>
      <c r="NNV88" s="910"/>
      <c r="NNW88" s="1191"/>
      <c r="NNX88" s="1189"/>
      <c r="NNY88" s="900"/>
      <c r="NNZ88" s="318"/>
      <c r="NOA88" s="900"/>
      <c r="NOB88" s="900"/>
      <c r="NOC88" s="900"/>
      <c r="NOD88" s="900"/>
      <c r="NOE88" s="1171"/>
      <c r="NOF88" s="910"/>
      <c r="NOG88" s="1191"/>
      <c r="NOH88" s="1189"/>
      <c r="NOI88" s="900"/>
      <c r="NOJ88" s="318"/>
      <c r="NOK88" s="900"/>
      <c r="NOL88" s="900"/>
      <c r="NOM88" s="900"/>
      <c r="NON88" s="900"/>
      <c r="NOO88" s="1171"/>
      <c r="NOP88" s="910"/>
      <c r="NOQ88" s="1191"/>
      <c r="NOR88" s="1189"/>
      <c r="NOS88" s="900"/>
      <c r="NOT88" s="318"/>
      <c r="NOU88" s="900"/>
      <c r="NOV88" s="900"/>
      <c r="NOW88" s="900"/>
      <c r="NOX88" s="900"/>
      <c r="NOY88" s="1171"/>
      <c r="NOZ88" s="910"/>
      <c r="NPA88" s="1191"/>
      <c r="NPB88" s="1189"/>
      <c r="NPC88" s="900"/>
      <c r="NPD88" s="318"/>
      <c r="NPE88" s="900"/>
      <c r="NPF88" s="900"/>
      <c r="NPG88" s="900"/>
      <c r="NPH88" s="900"/>
      <c r="NPI88" s="1171"/>
      <c r="NPJ88" s="910"/>
      <c r="NPK88" s="1191"/>
      <c r="NPL88" s="1189"/>
      <c r="NPM88" s="900"/>
      <c r="NPN88" s="318"/>
      <c r="NPO88" s="900"/>
      <c r="NPP88" s="900"/>
      <c r="NPQ88" s="900"/>
      <c r="NPR88" s="900"/>
      <c r="NPS88" s="1171"/>
      <c r="NPT88" s="910"/>
      <c r="NPU88" s="1191"/>
      <c r="NPV88" s="1189"/>
      <c r="NPW88" s="900"/>
      <c r="NPX88" s="318"/>
      <c r="NPY88" s="900"/>
      <c r="NPZ88" s="900"/>
      <c r="NQA88" s="900"/>
      <c r="NQB88" s="900"/>
      <c r="NQC88" s="1171"/>
      <c r="NQD88" s="910"/>
      <c r="NQE88" s="1191"/>
      <c r="NQF88" s="1189"/>
      <c r="NQG88" s="900"/>
      <c r="NQH88" s="318"/>
      <c r="NQI88" s="900"/>
      <c r="NQJ88" s="900"/>
      <c r="NQK88" s="900"/>
      <c r="NQL88" s="900"/>
      <c r="NQM88" s="1171"/>
      <c r="NQN88" s="910"/>
      <c r="NQO88" s="1191"/>
      <c r="NQP88" s="1189"/>
      <c r="NQQ88" s="900"/>
      <c r="NQR88" s="318"/>
      <c r="NQS88" s="900"/>
      <c r="NQT88" s="900"/>
      <c r="NQU88" s="900"/>
      <c r="NQV88" s="900"/>
      <c r="NQW88" s="1171"/>
      <c r="NQX88" s="910"/>
      <c r="NQY88" s="1191"/>
      <c r="NQZ88" s="1189"/>
      <c r="NRA88" s="900"/>
      <c r="NRB88" s="318"/>
      <c r="NRC88" s="900"/>
      <c r="NRD88" s="900"/>
      <c r="NRE88" s="900"/>
      <c r="NRF88" s="900"/>
      <c r="NRG88" s="1171"/>
      <c r="NRH88" s="910"/>
      <c r="NRI88" s="1191"/>
      <c r="NRJ88" s="1189"/>
      <c r="NRK88" s="900"/>
      <c r="NRL88" s="318"/>
      <c r="NRM88" s="900"/>
      <c r="NRN88" s="900"/>
      <c r="NRO88" s="900"/>
      <c r="NRP88" s="900"/>
      <c r="NRQ88" s="1171"/>
      <c r="NRR88" s="910"/>
      <c r="NRS88" s="1191"/>
      <c r="NRT88" s="1189"/>
      <c r="NRU88" s="900"/>
      <c r="NRV88" s="318"/>
      <c r="NRW88" s="900"/>
      <c r="NRX88" s="900"/>
      <c r="NRY88" s="900"/>
      <c r="NRZ88" s="900"/>
      <c r="NSA88" s="1171"/>
      <c r="NSB88" s="910"/>
      <c r="NSC88" s="1191"/>
      <c r="NSD88" s="1189"/>
      <c r="NSE88" s="900"/>
      <c r="NSF88" s="318"/>
      <c r="NSG88" s="900"/>
      <c r="NSH88" s="900"/>
      <c r="NSI88" s="900"/>
      <c r="NSJ88" s="900"/>
      <c r="NSK88" s="1171"/>
      <c r="NSL88" s="910"/>
      <c r="NSM88" s="1191"/>
      <c r="NSN88" s="1189"/>
      <c r="NSO88" s="900"/>
      <c r="NSP88" s="318"/>
      <c r="NSQ88" s="900"/>
      <c r="NSR88" s="900"/>
      <c r="NSS88" s="900"/>
      <c r="NST88" s="900"/>
      <c r="NSU88" s="1171"/>
      <c r="NSV88" s="910"/>
      <c r="NSW88" s="1191"/>
      <c r="NSX88" s="1189"/>
      <c r="NSY88" s="900"/>
      <c r="NSZ88" s="318"/>
      <c r="NTA88" s="900"/>
      <c r="NTB88" s="900"/>
      <c r="NTC88" s="900"/>
      <c r="NTD88" s="900"/>
      <c r="NTE88" s="1171"/>
      <c r="NTF88" s="910"/>
      <c r="NTG88" s="1191"/>
      <c r="NTH88" s="1189"/>
      <c r="NTI88" s="900"/>
      <c r="NTJ88" s="318"/>
      <c r="NTK88" s="900"/>
      <c r="NTL88" s="900"/>
      <c r="NTM88" s="900"/>
      <c r="NTN88" s="900"/>
      <c r="NTO88" s="1171"/>
      <c r="NTP88" s="910"/>
      <c r="NTQ88" s="1191"/>
      <c r="NTR88" s="1189"/>
      <c r="NTS88" s="900"/>
      <c r="NTT88" s="318"/>
      <c r="NTU88" s="900"/>
      <c r="NTV88" s="900"/>
      <c r="NTW88" s="900"/>
      <c r="NTX88" s="900"/>
      <c r="NTY88" s="1171"/>
      <c r="NTZ88" s="910"/>
      <c r="NUA88" s="1191"/>
      <c r="NUB88" s="1189"/>
      <c r="NUC88" s="900"/>
      <c r="NUD88" s="318"/>
      <c r="NUE88" s="900"/>
      <c r="NUF88" s="900"/>
      <c r="NUG88" s="900"/>
      <c r="NUH88" s="900"/>
      <c r="NUI88" s="1171"/>
      <c r="NUJ88" s="910"/>
      <c r="NUK88" s="1191"/>
      <c r="NUL88" s="1189"/>
      <c r="NUM88" s="900"/>
      <c r="NUN88" s="318"/>
      <c r="NUO88" s="900"/>
      <c r="NUP88" s="900"/>
      <c r="NUQ88" s="900"/>
      <c r="NUR88" s="900"/>
      <c r="NUS88" s="1171"/>
      <c r="NUT88" s="910"/>
      <c r="NUU88" s="1191"/>
      <c r="NUV88" s="1189"/>
      <c r="NUW88" s="900"/>
      <c r="NUX88" s="318"/>
      <c r="NUY88" s="900"/>
      <c r="NUZ88" s="900"/>
      <c r="NVA88" s="900"/>
      <c r="NVB88" s="900"/>
      <c r="NVC88" s="1171"/>
      <c r="NVD88" s="910"/>
      <c r="NVE88" s="1191"/>
      <c r="NVF88" s="1189"/>
      <c r="NVG88" s="900"/>
      <c r="NVH88" s="318"/>
      <c r="NVI88" s="900"/>
      <c r="NVJ88" s="900"/>
      <c r="NVK88" s="900"/>
      <c r="NVL88" s="900"/>
      <c r="NVM88" s="1171"/>
      <c r="NVN88" s="910"/>
      <c r="NVO88" s="1191"/>
      <c r="NVP88" s="1189"/>
      <c r="NVQ88" s="900"/>
      <c r="NVR88" s="318"/>
      <c r="NVS88" s="900"/>
      <c r="NVT88" s="900"/>
      <c r="NVU88" s="900"/>
      <c r="NVV88" s="900"/>
      <c r="NVW88" s="1171"/>
      <c r="NVX88" s="910"/>
      <c r="NVY88" s="1191"/>
      <c r="NVZ88" s="1189"/>
      <c r="NWA88" s="900"/>
      <c r="NWB88" s="318"/>
      <c r="NWC88" s="900"/>
      <c r="NWD88" s="900"/>
      <c r="NWE88" s="900"/>
      <c r="NWF88" s="900"/>
      <c r="NWG88" s="1171"/>
      <c r="NWH88" s="910"/>
      <c r="NWI88" s="1191"/>
      <c r="NWJ88" s="1189"/>
      <c r="NWK88" s="900"/>
      <c r="NWL88" s="318"/>
      <c r="NWM88" s="900"/>
      <c r="NWN88" s="900"/>
      <c r="NWO88" s="900"/>
      <c r="NWP88" s="900"/>
      <c r="NWQ88" s="1171"/>
      <c r="NWR88" s="910"/>
      <c r="NWS88" s="1191"/>
      <c r="NWT88" s="1189"/>
      <c r="NWU88" s="900"/>
      <c r="NWV88" s="318"/>
      <c r="NWW88" s="900"/>
      <c r="NWX88" s="900"/>
      <c r="NWY88" s="900"/>
      <c r="NWZ88" s="900"/>
      <c r="NXA88" s="1171"/>
      <c r="NXB88" s="910"/>
      <c r="NXC88" s="1191"/>
      <c r="NXD88" s="1189"/>
      <c r="NXE88" s="900"/>
      <c r="NXF88" s="318"/>
      <c r="NXG88" s="900"/>
      <c r="NXH88" s="900"/>
      <c r="NXI88" s="900"/>
      <c r="NXJ88" s="900"/>
      <c r="NXK88" s="1171"/>
      <c r="NXL88" s="910"/>
      <c r="NXM88" s="1191"/>
      <c r="NXN88" s="1189"/>
      <c r="NXO88" s="900"/>
      <c r="NXP88" s="318"/>
      <c r="NXQ88" s="900"/>
      <c r="NXR88" s="900"/>
      <c r="NXS88" s="900"/>
      <c r="NXT88" s="900"/>
      <c r="NXU88" s="1171"/>
      <c r="NXV88" s="910"/>
      <c r="NXW88" s="1191"/>
      <c r="NXX88" s="1189"/>
      <c r="NXY88" s="900"/>
      <c r="NXZ88" s="318"/>
      <c r="NYA88" s="900"/>
      <c r="NYB88" s="900"/>
      <c r="NYC88" s="900"/>
      <c r="NYD88" s="900"/>
      <c r="NYE88" s="1171"/>
      <c r="NYF88" s="910"/>
      <c r="NYG88" s="1191"/>
      <c r="NYH88" s="1189"/>
      <c r="NYI88" s="900"/>
      <c r="NYJ88" s="318"/>
      <c r="NYK88" s="900"/>
      <c r="NYL88" s="900"/>
      <c r="NYM88" s="900"/>
      <c r="NYN88" s="900"/>
      <c r="NYO88" s="1171"/>
      <c r="NYP88" s="910"/>
      <c r="NYQ88" s="1191"/>
      <c r="NYR88" s="1189"/>
      <c r="NYS88" s="900"/>
      <c r="NYT88" s="318"/>
      <c r="NYU88" s="900"/>
      <c r="NYV88" s="900"/>
      <c r="NYW88" s="900"/>
      <c r="NYX88" s="900"/>
      <c r="NYY88" s="1171"/>
      <c r="NYZ88" s="910"/>
      <c r="NZA88" s="1191"/>
      <c r="NZB88" s="1189"/>
      <c r="NZC88" s="900"/>
      <c r="NZD88" s="318"/>
      <c r="NZE88" s="900"/>
      <c r="NZF88" s="900"/>
      <c r="NZG88" s="900"/>
      <c r="NZH88" s="900"/>
      <c r="NZI88" s="1171"/>
      <c r="NZJ88" s="910"/>
      <c r="NZK88" s="1191"/>
      <c r="NZL88" s="1189"/>
      <c r="NZM88" s="900"/>
      <c r="NZN88" s="318"/>
      <c r="NZO88" s="900"/>
      <c r="NZP88" s="900"/>
      <c r="NZQ88" s="900"/>
      <c r="NZR88" s="900"/>
      <c r="NZS88" s="1171"/>
      <c r="NZT88" s="910"/>
      <c r="NZU88" s="1191"/>
      <c r="NZV88" s="1189"/>
      <c r="NZW88" s="900"/>
      <c r="NZX88" s="318"/>
      <c r="NZY88" s="900"/>
      <c r="NZZ88" s="900"/>
      <c r="OAA88" s="900"/>
      <c r="OAB88" s="900"/>
      <c r="OAC88" s="1171"/>
      <c r="OAD88" s="910"/>
      <c r="OAE88" s="1191"/>
      <c r="OAF88" s="1189"/>
      <c r="OAG88" s="900"/>
      <c r="OAH88" s="318"/>
      <c r="OAI88" s="900"/>
      <c r="OAJ88" s="900"/>
      <c r="OAK88" s="900"/>
      <c r="OAL88" s="900"/>
      <c r="OAM88" s="1171"/>
      <c r="OAN88" s="910"/>
      <c r="OAO88" s="1191"/>
      <c r="OAP88" s="1189"/>
      <c r="OAQ88" s="900"/>
      <c r="OAR88" s="318"/>
      <c r="OAS88" s="900"/>
      <c r="OAT88" s="900"/>
      <c r="OAU88" s="900"/>
      <c r="OAV88" s="900"/>
      <c r="OAW88" s="1171"/>
      <c r="OAX88" s="910"/>
      <c r="OAY88" s="1191"/>
      <c r="OAZ88" s="1189"/>
      <c r="OBA88" s="900"/>
      <c r="OBB88" s="318"/>
      <c r="OBC88" s="900"/>
      <c r="OBD88" s="900"/>
      <c r="OBE88" s="900"/>
      <c r="OBF88" s="900"/>
      <c r="OBG88" s="1171"/>
      <c r="OBH88" s="910"/>
      <c r="OBI88" s="1191"/>
      <c r="OBJ88" s="1189"/>
      <c r="OBK88" s="900"/>
      <c r="OBL88" s="318"/>
      <c r="OBM88" s="900"/>
      <c r="OBN88" s="900"/>
      <c r="OBO88" s="900"/>
      <c r="OBP88" s="900"/>
      <c r="OBQ88" s="1171"/>
      <c r="OBR88" s="910"/>
      <c r="OBS88" s="1191"/>
      <c r="OBT88" s="1189"/>
      <c r="OBU88" s="900"/>
      <c r="OBV88" s="318"/>
      <c r="OBW88" s="900"/>
      <c r="OBX88" s="900"/>
      <c r="OBY88" s="900"/>
      <c r="OBZ88" s="900"/>
      <c r="OCA88" s="1171"/>
      <c r="OCB88" s="910"/>
      <c r="OCC88" s="1191"/>
      <c r="OCD88" s="1189"/>
      <c r="OCE88" s="900"/>
      <c r="OCF88" s="318"/>
      <c r="OCG88" s="900"/>
      <c r="OCH88" s="900"/>
      <c r="OCI88" s="900"/>
      <c r="OCJ88" s="900"/>
      <c r="OCK88" s="1171"/>
      <c r="OCL88" s="910"/>
      <c r="OCM88" s="1191"/>
      <c r="OCN88" s="1189"/>
      <c r="OCO88" s="900"/>
      <c r="OCP88" s="318"/>
      <c r="OCQ88" s="900"/>
      <c r="OCR88" s="900"/>
      <c r="OCS88" s="900"/>
      <c r="OCT88" s="900"/>
      <c r="OCU88" s="1171"/>
      <c r="OCV88" s="910"/>
      <c r="OCW88" s="1191"/>
      <c r="OCX88" s="1189"/>
      <c r="OCY88" s="900"/>
      <c r="OCZ88" s="318"/>
      <c r="ODA88" s="900"/>
      <c r="ODB88" s="900"/>
      <c r="ODC88" s="900"/>
      <c r="ODD88" s="900"/>
      <c r="ODE88" s="1171"/>
      <c r="ODF88" s="910"/>
      <c r="ODG88" s="1191"/>
      <c r="ODH88" s="1189"/>
      <c r="ODI88" s="900"/>
      <c r="ODJ88" s="318"/>
      <c r="ODK88" s="900"/>
      <c r="ODL88" s="900"/>
      <c r="ODM88" s="900"/>
      <c r="ODN88" s="900"/>
      <c r="ODO88" s="1171"/>
      <c r="ODP88" s="910"/>
      <c r="ODQ88" s="1191"/>
      <c r="ODR88" s="1189"/>
      <c r="ODS88" s="900"/>
      <c r="ODT88" s="318"/>
      <c r="ODU88" s="900"/>
      <c r="ODV88" s="900"/>
      <c r="ODW88" s="900"/>
      <c r="ODX88" s="900"/>
      <c r="ODY88" s="1171"/>
      <c r="ODZ88" s="910"/>
      <c r="OEA88" s="1191"/>
      <c r="OEB88" s="1189"/>
      <c r="OEC88" s="900"/>
      <c r="OED88" s="318"/>
      <c r="OEE88" s="900"/>
      <c r="OEF88" s="900"/>
      <c r="OEG88" s="900"/>
      <c r="OEH88" s="900"/>
      <c r="OEI88" s="1171"/>
      <c r="OEJ88" s="910"/>
      <c r="OEK88" s="1191"/>
      <c r="OEL88" s="1189"/>
      <c r="OEM88" s="900"/>
      <c r="OEN88" s="318"/>
      <c r="OEO88" s="900"/>
      <c r="OEP88" s="900"/>
      <c r="OEQ88" s="900"/>
      <c r="OER88" s="900"/>
      <c r="OES88" s="1171"/>
      <c r="OET88" s="910"/>
      <c r="OEU88" s="1191"/>
      <c r="OEV88" s="1189"/>
      <c r="OEW88" s="900"/>
      <c r="OEX88" s="318"/>
      <c r="OEY88" s="900"/>
      <c r="OEZ88" s="900"/>
      <c r="OFA88" s="900"/>
      <c r="OFB88" s="900"/>
      <c r="OFC88" s="1171"/>
      <c r="OFD88" s="910"/>
      <c r="OFE88" s="1191"/>
      <c r="OFF88" s="1189"/>
      <c r="OFG88" s="900"/>
      <c r="OFH88" s="318"/>
      <c r="OFI88" s="900"/>
      <c r="OFJ88" s="900"/>
      <c r="OFK88" s="900"/>
      <c r="OFL88" s="900"/>
      <c r="OFM88" s="1171"/>
      <c r="OFN88" s="910"/>
      <c r="OFO88" s="1191"/>
      <c r="OFP88" s="1189"/>
      <c r="OFQ88" s="900"/>
      <c r="OFR88" s="318"/>
      <c r="OFS88" s="900"/>
      <c r="OFT88" s="900"/>
      <c r="OFU88" s="900"/>
      <c r="OFV88" s="900"/>
      <c r="OFW88" s="1171"/>
      <c r="OFX88" s="910"/>
      <c r="OFY88" s="1191"/>
      <c r="OFZ88" s="1189"/>
      <c r="OGA88" s="900"/>
      <c r="OGB88" s="318"/>
      <c r="OGC88" s="900"/>
      <c r="OGD88" s="900"/>
      <c r="OGE88" s="900"/>
      <c r="OGF88" s="900"/>
      <c r="OGG88" s="1171"/>
      <c r="OGH88" s="910"/>
      <c r="OGI88" s="1191"/>
      <c r="OGJ88" s="1189"/>
      <c r="OGK88" s="900"/>
      <c r="OGL88" s="318"/>
      <c r="OGM88" s="900"/>
      <c r="OGN88" s="900"/>
      <c r="OGO88" s="900"/>
      <c r="OGP88" s="900"/>
      <c r="OGQ88" s="1171"/>
      <c r="OGR88" s="910"/>
      <c r="OGS88" s="1191"/>
      <c r="OGT88" s="1189"/>
      <c r="OGU88" s="900"/>
      <c r="OGV88" s="318"/>
      <c r="OGW88" s="900"/>
      <c r="OGX88" s="900"/>
      <c r="OGY88" s="900"/>
      <c r="OGZ88" s="900"/>
      <c r="OHA88" s="1171"/>
      <c r="OHB88" s="910"/>
      <c r="OHC88" s="1191"/>
      <c r="OHD88" s="1189"/>
      <c r="OHE88" s="900"/>
      <c r="OHF88" s="318"/>
      <c r="OHG88" s="900"/>
      <c r="OHH88" s="900"/>
      <c r="OHI88" s="900"/>
      <c r="OHJ88" s="900"/>
      <c r="OHK88" s="1171"/>
      <c r="OHL88" s="910"/>
      <c r="OHM88" s="1191"/>
      <c r="OHN88" s="1189"/>
      <c r="OHO88" s="900"/>
      <c r="OHP88" s="318"/>
      <c r="OHQ88" s="900"/>
      <c r="OHR88" s="900"/>
      <c r="OHS88" s="900"/>
      <c r="OHT88" s="900"/>
      <c r="OHU88" s="1171"/>
      <c r="OHV88" s="910"/>
      <c r="OHW88" s="1191"/>
      <c r="OHX88" s="1189"/>
      <c r="OHY88" s="900"/>
      <c r="OHZ88" s="318"/>
      <c r="OIA88" s="900"/>
      <c r="OIB88" s="900"/>
      <c r="OIC88" s="900"/>
      <c r="OID88" s="900"/>
      <c r="OIE88" s="1171"/>
      <c r="OIF88" s="910"/>
      <c r="OIG88" s="1191"/>
      <c r="OIH88" s="1189"/>
      <c r="OII88" s="900"/>
      <c r="OIJ88" s="318"/>
      <c r="OIK88" s="900"/>
      <c r="OIL88" s="900"/>
      <c r="OIM88" s="900"/>
      <c r="OIN88" s="900"/>
      <c r="OIO88" s="1171"/>
      <c r="OIP88" s="910"/>
      <c r="OIQ88" s="1191"/>
      <c r="OIR88" s="1189"/>
      <c r="OIS88" s="900"/>
      <c r="OIT88" s="318"/>
      <c r="OIU88" s="900"/>
      <c r="OIV88" s="900"/>
      <c r="OIW88" s="900"/>
      <c r="OIX88" s="900"/>
      <c r="OIY88" s="1171"/>
      <c r="OIZ88" s="910"/>
      <c r="OJA88" s="1191"/>
      <c r="OJB88" s="1189"/>
      <c r="OJC88" s="900"/>
      <c r="OJD88" s="318"/>
      <c r="OJE88" s="900"/>
      <c r="OJF88" s="900"/>
      <c r="OJG88" s="900"/>
      <c r="OJH88" s="900"/>
      <c r="OJI88" s="1171"/>
      <c r="OJJ88" s="910"/>
      <c r="OJK88" s="1191"/>
      <c r="OJL88" s="1189"/>
      <c r="OJM88" s="900"/>
      <c r="OJN88" s="318"/>
      <c r="OJO88" s="900"/>
      <c r="OJP88" s="900"/>
      <c r="OJQ88" s="900"/>
      <c r="OJR88" s="900"/>
      <c r="OJS88" s="1171"/>
      <c r="OJT88" s="910"/>
      <c r="OJU88" s="1191"/>
      <c r="OJV88" s="1189"/>
      <c r="OJW88" s="900"/>
      <c r="OJX88" s="318"/>
      <c r="OJY88" s="900"/>
      <c r="OJZ88" s="900"/>
      <c r="OKA88" s="900"/>
      <c r="OKB88" s="900"/>
      <c r="OKC88" s="1171"/>
      <c r="OKD88" s="910"/>
      <c r="OKE88" s="1191"/>
      <c r="OKF88" s="1189"/>
      <c r="OKG88" s="900"/>
      <c r="OKH88" s="318"/>
      <c r="OKI88" s="900"/>
      <c r="OKJ88" s="900"/>
      <c r="OKK88" s="900"/>
      <c r="OKL88" s="900"/>
      <c r="OKM88" s="1171"/>
      <c r="OKN88" s="910"/>
      <c r="OKO88" s="1191"/>
      <c r="OKP88" s="1189"/>
      <c r="OKQ88" s="900"/>
      <c r="OKR88" s="318"/>
      <c r="OKS88" s="900"/>
      <c r="OKT88" s="900"/>
      <c r="OKU88" s="900"/>
      <c r="OKV88" s="900"/>
      <c r="OKW88" s="1171"/>
      <c r="OKX88" s="910"/>
      <c r="OKY88" s="1191"/>
      <c r="OKZ88" s="1189"/>
      <c r="OLA88" s="900"/>
      <c r="OLB88" s="318"/>
      <c r="OLC88" s="900"/>
      <c r="OLD88" s="900"/>
      <c r="OLE88" s="900"/>
      <c r="OLF88" s="900"/>
      <c r="OLG88" s="1171"/>
      <c r="OLH88" s="910"/>
      <c r="OLI88" s="1191"/>
      <c r="OLJ88" s="1189"/>
      <c r="OLK88" s="900"/>
      <c r="OLL88" s="318"/>
      <c r="OLM88" s="900"/>
      <c r="OLN88" s="900"/>
      <c r="OLO88" s="900"/>
      <c r="OLP88" s="900"/>
      <c r="OLQ88" s="1171"/>
      <c r="OLR88" s="910"/>
      <c r="OLS88" s="1191"/>
      <c r="OLT88" s="1189"/>
      <c r="OLU88" s="900"/>
      <c r="OLV88" s="318"/>
      <c r="OLW88" s="900"/>
      <c r="OLX88" s="900"/>
      <c r="OLY88" s="900"/>
      <c r="OLZ88" s="900"/>
      <c r="OMA88" s="1171"/>
      <c r="OMB88" s="910"/>
      <c r="OMC88" s="1191"/>
      <c r="OMD88" s="1189"/>
      <c r="OME88" s="900"/>
      <c r="OMF88" s="318"/>
      <c r="OMG88" s="900"/>
      <c r="OMH88" s="900"/>
      <c r="OMI88" s="900"/>
      <c r="OMJ88" s="900"/>
      <c r="OMK88" s="1171"/>
      <c r="OML88" s="910"/>
      <c r="OMM88" s="1191"/>
      <c r="OMN88" s="1189"/>
      <c r="OMO88" s="900"/>
      <c r="OMP88" s="318"/>
      <c r="OMQ88" s="900"/>
      <c r="OMR88" s="900"/>
      <c r="OMS88" s="900"/>
      <c r="OMT88" s="900"/>
      <c r="OMU88" s="1171"/>
      <c r="OMV88" s="910"/>
      <c r="OMW88" s="1191"/>
      <c r="OMX88" s="1189"/>
      <c r="OMY88" s="900"/>
      <c r="OMZ88" s="318"/>
      <c r="ONA88" s="900"/>
      <c r="ONB88" s="900"/>
      <c r="ONC88" s="900"/>
      <c r="OND88" s="900"/>
      <c r="ONE88" s="1171"/>
      <c r="ONF88" s="910"/>
      <c r="ONG88" s="1191"/>
      <c r="ONH88" s="1189"/>
      <c r="ONI88" s="900"/>
      <c r="ONJ88" s="318"/>
      <c r="ONK88" s="900"/>
      <c r="ONL88" s="900"/>
      <c r="ONM88" s="900"/>
      <c r="ONN88" s="900"/>
      <c r="ONO88" s="1171"/>
      <c r="ONP88" s="910"/>
      <c r="ONQ88" s="1191"/>
      <c r="ONR88" s="1189"/>
      <c r="ONS88" s="900"/>
      <c r="ONT88" s="318"/>
      <c r="ONU88" s="900"/>
      <c r="ONV88" s="900"/>
      <c r="ONW88" s="900"/>
      <c r="ONX88" s="900"/>
      <c r="ONY88" s="1171"/>
      <c r="ONZ88" s="910"/>
      <c r="OOA88" s="1191"/>
      <c r="OOB88" s="1189"/>
      <c r="OOC88" s="900"/>
      <c r="OOD88" s="318"/>
      <c r="OOE88" s="900"/>
      <c r="OOF88" s="900"/>
      <c r="OOG88" s="900"/>
      <c r="OOH88" s="900"/>
      <c r="OOI88" s="1171"/>
      <c r="OOJ88" s="910"/>
      <c r="OOK88" s="1191"/>
      <c r="OOL88" s="1189"/>
      <c r="OOM88" s="900"/>
      <c r="OON88" s="318"/>
      <c r="OOO88" s="900"/>
      <c r="OOP88" s="900"/>
      <c r="OOQ88" s="900"/>
      <c r="OOR88" s="900"/>
      <c r="OOS88" s="1171"/>
      <c r="OOT88" s="910"/>
      <c r="OOU88" s="1191"/>
      <c r="OOV88" s="1189"/>
      <c r="OOW88" s="900"/>
      <c r="OOX88" s="318"/>
      <c r="OOY88" s="900"/>
      <c r="OOZ88" s="900"/>
      <c r="OPA88" s="900"/>
      <c r="OPB88" s="900"/>
      <c r="OPC88" s="1171"/>
      <c r="OPD88" s="910"/>
      <c r="OPE88" s="1191"/>
      <c r="OPF88" s="1189"/>
      <c r="OPG88" s="900"/>
      <c r="OPH88" s="318"/>
      <c r="OPI88" s="900"/>
      <c r="OPJ88" s="900"/>
      <c r="OPK88" s="900"/>
      <c r="OPL88" s="900"/>
      <c r="OPM88" s="1171"/>
      <c r="OPN88" s="910"/>
      <c r="OPO88" s="1191"/>
      <c r="OPP88" s="1189"/>
      <c r="OPQ88" s="900"/>
      <c r="OPR88" s="318"/>
      <c r="OPS88" s="900"/>
      <c r="OPT88" s="900"/>
      <c r="OPU88" s="900"/>
      <c r="OPV88" s="900"/>
      <c r="OPW88" s="1171"/>
      <c r="OPX88" s="910"/>
      <c r="OPY88" s="1191"/>
      <c r="OPZ88" s="1189"/>
      <c r="OQA88" s="900"/>
      <c r="OQB88" s="318"/>
      <c r="OQC88" s="900"/>
      <c r="OQD88" s="900"/>
      <c r="OQE88" s="900"/>
      <c r="OQF88" s="900"/>
      <c r="OQG88" s="1171"/>
      <c r="OQH88" s="910"/>
      <c r="OQI88" s="1191"/>
      <c r="OQJ88" s="1189"/>
      <c r="OQK88" s="900"/>
      <c r="OQL88" s="318"/>
      <c r="OQM88" s="900"/>
      <c r="OQN88" s="900"/>
      <c r="OQO88" s="900"/>
      <c r="OQP88" s="900"/>
      <c r="OQQ88" s="1171"/>
      <c r="OQR88" s="910"/>
      <c r="OQS88" s="1191"/>
      <c r="OQT88" s="1189"/>
      <c r="OQU88" s="900"/>
      <c r="OQV88" s="318"/>
      <c r="OQW88" s="900"/>
      <c r="OQX88" s="900"/>
      <c r="OQY88" s="900"/>
      <c r="OQZ88" s="900"/>
      <c r="ORA88" s="1171"/>
      <c r="ORB88" s="910"/>
      <c r="ORC88" s="1191"/>
      <c r="ORD88" s="1189"/>
      <c r="ORE88" s="900"/>
      <c r="ORF88" s="318"/>
      <c r="ORG88" s="900"/>
      <c r="ORH88" s="900"/>
      <c r="ORI88" s="900"/>
      <c r="ORJ88" s="900"/>
      <c r="ORK88" s="1171"/>
      <c r="ORL88" s="910"/>
      <c r="ORM88" s="1191"/>
      <c r="ORN88" s="1189"/>
      <c r="ORO88" s="900"/>
      <c r="ORP88" s="318"/>
      <c r="ORQ88" s="900"/>
      <c r="ORR88" s="900"/>
      <c r="ORS88" s="900"/>
      <c r="ORT88" s="900"/>
      <c r="ORU88" s="1171"/>
      <c r="ORV88" s="910"/>
      <c r="ORW88" s="1191"/>
      <c r="ORX88" s="1189"/>
      <c r="ORY88" s="900"/>
      <c r="ORZ88" s="318"/>
      <c r="OSA88" s="900"/>
      <c r="OSB88" s="900"/>
      <c r="OSC88" s="900"/>
      <c r="OSD88" s="900"/>
      <c r="OSE88" s="1171"/>
      <c r="OSF88" s="910"/>
      <c r="OSG88" s="1191"/>
      <c r="OSH88" s="1189"/>
      <c r="OSI88" s="900"/>
      <c r="OSJ88" s="318"/>
      <c r="OSK88" s="900"/>
      <c r="OSL88" s="900"/>
      <c r="OSM88" s="900"/>
      <c r="OSN88" s="900"/>
      <c r="OSO88" s="1171"/>
      <c r="OSP88" s="910"/>
      <c r="OSQ88" s="1191"/>
      <c r="OSR88" s="1189"/>
      <c r="OSS88" s="900"/>
      <c r="OST88" s="318"/>
      <c r="OSU88" s="900"/>
      <c r="OSV88" s="900"/>
      <c r="OSW88" s="900"/>
      <c r="OSX88" s="900"/>
      <c r="OSY88" s="1171"/>
      <c r="OSZ88" s="910"/>
      <c r="OTA88" s="1191"/>
      <c r="OTB88" s="1189"/>
      <c r="OTC88" s="900"/>
      <c r="OTD88" s="318"/>
      <c r="OTE88" s="900"/>
      <c r="OTF88" s="900"/>
      <c r="OTG88" s="900"/>
      <c r="OTH88" s="900"/>
      <c r="OTI88" s="1171"/>
      <c r="OTJ88" s="910"/>
      <c r="OTK88" s="1191"/>
      <c r="OTL88" s="1189"/>
      <c r="OTM88" s="900"/>
      <c r="OTN88" s="318"/>
      <c r="OTO88" s="900"/>
      <c r="OTP88" s="900"/>
      <c r="OTQ88" s="900"/>
      <c r="OTR88" s="900"/>
      <c r="OTS88" s="1171"/>
      <c r="OTT88" s="910"/>
      <c r="OTU88" s="1191"/>
      <c r="OTV88" s="1189"/>
      <c r="OTW88" s="900"/>
      <c r="OTX88" s="318"/>
      <c r="OTY88" s="900"/>
      <c r="OTZ88" s="900"/>
      <c r="OUA88" s="900"/>
      <c r="OUB88" s="900"/>
      <c r="OUC88" s="1171"/>
      <c r="OUD88" s="910"/>
      <c r="OUE88" s="1191"/>
      <c r="OUF88" s="1189"/>
      <c r="OUG88" s="900"/>
      <c r="OUH88" s="318"/>
      <c r="OUI88" s="900"/>
      <c r="OUJ88" s="900"/>
      <c r="OUK88" s="900"/>
      <c r="OUL88" s="900"/>
      <c r="OUM88" s="1171"/>
      <c r="OUN88" s="910"/>
      <c r="OUO88" s="1191"/>
      <c r="OUP88" s="1189"/>
      <c r="OUQ88" s="900"/>
      <c r="OUR88" s="318"/>
      <c r="OUS88" s="900"/>
      <c r="OUT88" s="900"/>
      <c r="OUU88" s="900"/>
      <c r="OUV88" s="900"/>
      <c r="OUW88" s="1171"/>
      <c r="OUX88" s="910"/>
      <c r="OUY88" s="1191"/>
      <c r="OUZ88" s="1189"/>
      <c r="OVA88" s="900"/>
      <c r="OVB88" s="318"/>
      <c r="OVC88" s="900"/>
      <c r="OVD88" s="900"/>
      <c r="OVE88" s="900"/>
      <c r="OVF88" s="900"/>
      <c r="OVG88" s="1171"/>
      <c r="OVH88" s="910"/>
      <c r="OVI88" s="1191"/>
      <c r="OVJ88" s="1189"/>
      <c r="OVK88" s="900"/>
      <c r="OVL88" s="318"/>
      <c r="OVM88" s="900"/>
      <c r="OVN88" s="900"/>
      <c r="OVO88" s="900"/>
      <c r="OVP88" s="900"/>
      <c r="OVQ88" s="1171"/>
      <c r="OVR88" s="910"/>
      <c r="OVS88" s="1191"/>
      <c r="OVT88" s="1189"/>
      <c r="OVU88" s="900"/>
      <c r="OVV88" s="318"/>
      <c r="OVW88" s="900"/>
      <c r="OVX88" s="900"/>
      <c r="OVY88" s="900"/>
      <c r="OVZ88" s="900"/>
      <c r="OWA88" s="1171"/>
      <c r="OWB88" s="910"/>
      <c r="OWC88" s="1191"/>
      <c r="OWD88" s="1189"/>
      <c r="OWE88" s="900"/>
      <c r="OWF88" s="318"/>
      <c r="OWG88" s="900"/>
      <c r="OWH88" s="900"/>
      <c r="OWI88" s="900"/>
      <c r="OWJ88" s="900"/>
      <c r="OWK88" s="1171"/>
      <c r="OWL88" s="910"/>
      <c r="OWM88" s="1191"/>
      <c r="OWN88" s="1189"/>
      <c r="OWO88" s="900"/>
      <c r="OWP88" s="318"/>
      <c r="OWQ88" s="900"/>
      <c r="OWR88" s="900"/>
      <c r="OWS88" s="900"/>
      <c r="OWT88" s="900"/>
      <c r="OWU88" s="1171"/>
      <c r="OWV88" s="910"/>
      <c r="OWW88" s="1191"/>
      <c r="OWX88" s="1189"/>
      <c r="OWY88" s="900"/>
      <c r="OWZ88" s="318"/>
      <c r="OXA88" s="900"/>
      <c r="OXB88" s="900"/>
      <c r="OXC88" s="900"/>
      <c r="OXD88" s="900"/>
      <c r="OXE88" s="1171"/>
      <c r="OXF88" s="910"/>
      <c r="OXG88" s="1191"/>
      <c r="OXH88" s="1189"/>
      <c r="OXI88" s="900"/>
      <c r="OXJ88" s="318"/>
      <c r="OXK88" s="900"/>
      <c r="OXL88" s="900"/>
      <c r="OXM88" s="900"/>
      <c r="OXN88" s="900"/>
      <c r="OXO88" s="1171"/>
      <c r="OXP88" s="910"/>
      <c r="OXQ88" s="1191"/>
      <c r="OXR88" s="1189"/>
      <c r="OXS88" s="900"/>
      <c r="OXT88" s="318"/>
      <c r="OXU88" s="900"/>
      <c r="OXV88" s="900"/>
      <c r="OXW88" s="900"/>
      <c r="OXX88" s="900"/>
      <c r="OXY88" s="1171"/>
      <c r="OXZ88" s="910"/>
      <c r="OYA88" s="1191"/>
      <c r="OYB88" s="1189"/>
      <c r="OYC88" s="900"/>
      <c r="OYD88" s="318"/>
      <c r="OYE88" s="900"/>
      <c r="OYF88" s="900"/>
      <c r="OYG88" s="900"/>
      <c r="OYH88" s="900"/>
      <c r="OYI88" s="1171"/>
      <c r="OYJ88" s="910"/>
      <c r="OYK88" s="1191"/>
      <c r="OYL88" s="1189"/>
      <c r="OYM88" s="900"/>
      <c r="OYN88" s="318"/>
      <c r="OYO88" s="900"/>
      <c r="OYP88" s="900"/>
      <c r="OYQ88" s="900"/>
      <c r="OYR88" s="900"/>
      <c r="OYS88" s="1171"/>
      <c r="OYT88" s="910"/>
      <c r="OYU88" s="1191"/>
      <c r="OYV88" s="1189"/>
      <c r="OYW88" s="900"/>
      <c r="OYX88" s="318"/>
      <c r="OYY88" s="900"/>
      <c r="OYZ88" s="900"/>
      <c r="OZA88" s="900"/>
      <c r="OZB88" s="900"/>
      <c r="OZC88" s="1171"/>
      <c r="OZD88" s="910"/>
      <c r="OZE88" s="1191"/>
      <c r="OZF88" s="1189"/>
      <c r="OZG88" s="900"/>
      <c r="OZH88" s="318"/>
      <c r="OZI88" s="900"/>
      <c r="OZJ88" s="900"/>
      <c r="OZK88" s="900"/>
      <c r="OZL88" s="900"/>
      <c r="OZM88" s="1171"/>
      <c r="OZN88" s="910"/>
      <c r="OZO88" s="1191"/>
      <c r="OZP88" s="1189"/>
      <c r="OZQ88" s="900"/>
      <c r="OZR88" s="318"/>
      <c r="OZS88" s="900"/>
      <c r="OZT88" s="900"/>
      <c r="OZU88" s="900"/>
      <c r="OZV88" s="900"/>
      <c r="OZW88" s="1171"/>
      <c r="OZX88" s="910"/>
      <c r="OZY88" s="1191"/>
      <c r="OZZ88" s="1189"/>
      <c r="PAA88" s="900"/>
      <c r="PAB88" s="318"/>
      <c r="PAC88" s="900"/>
      <c r="PAD88" s="900"/>
      <c r="PAE88" s="900"/>
      <c r="PAF88" s="900"/>
      <c r="PAG88" s="1171"/>
      <c r="PAH88" s="910"/>
      <c r="PAI88" s="1191"/>
      <c r="PAJ88" s="1189"/>
      <c r="PAK88" s="900"/>
      <c r="PAL88" s="318"/>
      <c r="PAM88" s="900"/>
      <c r="PAN88" s="900"/>
      <c r="PAO88" s="900"/>
      <c r="PAP88" s="900"/>
      <c r="PAQ88" s="1171"/>
      <c r="PAR88" s="910"/>
      <c r="PAS88" s="1191"/>
      <c r="PAT88" s="1189"/>
      <c r="PAU88" s="900"/>
      <c r="PAV88" s="318"/>
      <c r="PAW88" s="900"/>
      <c r="PAX88" s="900"/>
      <c r="PAY88" s="900"/>
      <c r="PAZ88" s="900"/>
      <c r="PBA88" s="1171"/>
      <c r="PBB88" s="910"/>
      <c r="PBC88" s="1191"/>
      <c r="PBD88" s="1189"/>
      <c r="PBE88" s="900"/>
      <c r="PBF88" s="318"/>
      <c r="PBG88" s="900"/>
      <c r="PBH88" s="900"/>
      <c r="PBI88" s="900"/>
      <c r="PBJ88" s="900"/>
      <c r="PBK88" s="1171"/>
      <c r="PBL88" s="910"/>
      <c r="PBM88" s="1191"/>
      <c r="PBN88" s="1189"/>
      <c r="PBO88" s="900"/>
      <c r="PBP88" s="318"/>
      <c r="PBQ88" s="900"/>
      <c r="PBR88" s="900"/>
      <c r="PBS88" s="900"/>
      <c r="PBT88" s="900"/>
      <c r="PBU88" s="1171"/>
      <c r="PBV88" s="910"/>
      <c r="PBW88" s="1191"/>
      <c r="PBX88" s="1189"/>
      <c r="PBY88" s="900"/>
      <c r="PBZ88" s="318"/>
      <c r="PCA88" s="900"/>
      <c r="PCB88" s="900"/>
      <c r="PCC88" s="900"/>
      <c r="PCD88" s="900"/>
      <c r="PCE88" s="1171"/>
      <c r="PCF88" s="910"/>
      <c r="PCG88" s="1191"/>
      <c r="PCH88" s="1189"/>
      <c r="PCI88" s="900"/>
      <c r="PCJ88" s="318"/>
      <c r="PCK88" s="900"/>
      <c r="PCL88" s="900"/>
      <c r="PCM88" s="900"/>
      <c r="PCN88" s="900"/>
      <c r="PCO88" s="1171"/>
      <c r="PCP88" s="910"/>
      <c r="PCQ88" s="1191"/>
      <c r="PCR88" s="1189"/>
      <c r="PCS88" s="900"/>
      <c r="PCT88" s="318"/>
      <c r="PCU88" s="900"/>
      <c r="PCV88" s="900"/>
      <c r="PCW88" s="900"/>
      <c r="PCX88" s="900"/>
      <c r="PCY88" s="1171"/>
      <c r="PCZ88" s="910"/>
      <c r="PDA88" s="1191"/>
      <c r="PDB88" s="1189"/>
      <c r="PDC88" s="900"/>
      <c r="PDD88" s="318"/>
      <c r="PDE88" s="900"/>
      <c r="PDF88" s="900"/>
      <c r="PDG88" s="900"/>
      <c r="PDH88" s="900"/>
      <c r="PDI88" s="1171"/>
      <c r="PDJ88" s="910"/>
      <c r="PDK88" s="1191"/>
      <c r="PDL88" s="1189"/>
      <c r="PDM88" s="900"/>
      <c r="PDN88" s="318"/>
      <c r="PDO88" s="900"/>
      <c r="PDP88" s="900"/>
      <c r="PDQ88" s="900"/>
      <c r="PDR88" s="900"/>
      <c r="PDS88" s="1171"/>
      <c r="PDT88" s="910"/>
      <c r="PDU88" s="1191"/>
      <c r="PDV88" s="1189"/>
      <c r="PDW88" s="900"/>
      <c r="PDX88" s="318"/>
      <c r="PDY88" s="900"/>
      <c r="PDZ88" s="900"/>
      <c r="PEA88" s="900"/>
      <c r="PEB88" s="900"/>
      <c r="PEC88" s="1171"/>
      <c r="PED88" s="910"/>
      <c r="PEE88" s="1191"/>
      <c r="PEF88" s="1189"/>
      <c r="PEG88" s="900"/>
      <c r="PEH88" s="318"/>
      <c r="PEI88" s="900"/>
      <c r="PEJ88" s="900"/>
      <c r="PEK88" s="900"/>
      <c r="PEL88" s="900"/>
      <c r="PEM88" s="1171"/>
      <c r="PEN88" s="910"/>
      <c r="PEO88" s="1191"/>
      <c r="PEP88" s="1189"/>
      <c r="PEQ88" s="900"/>
      <c r="PER88" s="318"/>
      <c r="PES88" s="900"/>
      <c r="PET88" s="900"/>
      <c r="PEU88" s="900"/>
      <c r="PEV88" s="900"/>
      <c r="PEW88" s="1171"/>
      <c r="PEX88" s="910"/>
      <c r="PEY88" s="1191"/>
      <c r="PEZ88" s="1189"/>
      <c r="PFA88" s="900"/>
      <c r="PFB88" s="318"/>
      <c r="PFC88" s="900"/>
      <c r="PFD88" s="900"/>
      <c r="PFE88" s="900"/>
      <c r="PFF88" s="900"/>
      <c r="PFG88" s="1171"/>
      <c r="PFH88" s="910"/>
      <c r="PFI88" s="1191"/>
      <c r="PFJ88" s="1189"/>
      <c r="PFK88" s="900"/>
      <c r="PFL88" s="318"/>
      <c r="PFM88" s="900"/>
      <c r="PFN88" s="900"/>
      <c r="PFO88" s="900"/>
      <c r="PFP88" s="900"/>
      <c r="PFQ88" s="1171"/>
      <c r="PFR88" s="910"/>
      <c r="PFS88" s="1191"/>
      <c r="PFT88" s="1189"/>
      <c r="PFU88" s="900"/>
      <c r="PFV88" s="318"/>
      <c r="PFW88" s="900"/>
      <c r="PFX88" s="900"/>
      <c r="PFY88" s="900"/>
      <c r="PFZ88" s="900"/>
      <c r="PGA88" s="1171"/>
      <c r="PGB88" s="910"/>
      <c r="PGC88" s="1191"/>
      <c r="PGD88" s="1189"/>
      <c r="PGE88" s="900"/>
      <c r="PGF88" s="318"/>
      <c r="PGG88" s="900"/>
      <c r="PGH88" s="900"/>
      <c r="PGI88" s="900"/>
      <c r="PGJ88" s="900"/>
      <c r="PGK88" s="1171"/>
      <c r="PGL88" s="910"/>
      <c r="PGM88" s="1191"/>
      <c r="PGN88" s="1189"/>
      <c r="PGO88" s="900"/>
      <c r="PGP88" s="318"/>
      <c r="PGQ88" s="900"/>
      <c r="PGR88" s="900"/>
      <c r="PGS88" s="900"/>
      <c r="PGT88" s="900"/>
      <c r="PGU88" s="1171"/>
      <c r="PGV88" s="910"/>
      <c r="PGW88" s="1191"/>
      <c r="PGX88" s="1189"/>
      <c r="PGY88" s="900"/>
      <c r="PGZ88" s="318"/>
      <c r="PHA88" s="900"/>
      <c r="PHB88" s="900"/>
      <c r="PHC88" s="900"/>
      <c r="PHD88" s="900"/>
      <c r="PHE88" s="1171"/>
      <c r="PHF88" s="910"/>
      <c r="PHG88" s="1191"/>
      <c r="PHH88" s="1189"/>
      <c r="PHI88" s="900"/>
      <c r="PHJ88" s="318"/>
      <c r="PHK88" s="900"/>
      <c r="PHL88" s="900"/>
      <c r="PHM88" s="900"/>
      <c r="PHN88" s="900"/>
      <c r="PHO88" s="1171"/>
      <c r="PHP88" s="910"/>
      <c r="PHQ88" s="1191"/>
      <c r="PHR88" s="1189"/>
      <c r="PHS88" s="900"/>
      <c r="PHT88" s="318"/>
      <c r="PHU88" s="900"/>
      <c r="PHV88" s="900"/>
      <c r="PHW88" s="900"/>
      <c r="PHX88" s="900"/>
      <c r="PHY88" s="1171"/>
      <c r="PHZ88" s="910"/>
      <c r="PIA88" s="1191"/>
      <c r="PIB88" s="1189"/>
      <c r="PIC88" s="900"/>
      <c r="PID88" s="318"/>
      <c r="PIE88" s="900"/>
      <c r="PIF88" s="900"/>
      <c r="PIG88" s="900"/>
      <c r="PIH88" s="900"/>
      <c r="PII88" s="1171"/>
      <c r="PIJ88" s="910"/>
      <c r="PIK88" s="1191"/>
      <c r="PIL88" s="1189"/>
      <c r="PIM88" s="900"/>
      <c r="PIN88" s="318"/>
      <c r="PIO88" s="900"/>
      <c r="PIP88" s="900"/>
      <c r="PIQ88" s="900"/>
      <c r="PIR88" s="900"/>
      <c r="PIS88" s="1171"/>
      <c r="PIT88" s="910"/>
      <c r="PIU88" s="1191"/>
      <c r="PIV88" s="1189"/>
      <c r="PIW88" s="900"/>
      <c r="PIX88" s="318"/>
      <c r="PIY88" s="900"/>
      <c r="PIZ88" s="900"/>
      <c r="PJA88" s="900"/>
      <c r="PJB88" s="900"/>
      <c r="PJC88" s="1171"/>
      <c r="PJD88" s="910"/>
      <c r="PJE88" s="1191"/>
      <c r="PJF88" s="1189"/>
      <c r="PJG88" s="900"/>
      <c r="PJH88" s="318"/>
      <c r="PJI88" s="900"/>
      <c r="PJJ88" s="900"/>
      <c r="PJK88" s="900"/>
      <c r="PJL88" s="900"/>
      <c r="PJM88" s="1171"/>
      <c r="PJN88" s="910"/>
      <c r="PJO88" s="1191"/>
      <c r="PJP88" s="1189"/>
      <c r="PJQ88" s="900"/>
      <c r="PJR88" s="318"/>
      <c r="PJS88" s="900"/>
      <c r="PJT88" s="900"/>
      <c r="PJU88" s="900"/>
      <c r="PJV88" s="900"/>
      <c r="PJW88" s="1171"/>
      <c r="PJX88" s="910"/>
      <c r="PJY88" s="1191"/>
      <c r="PJZ88" s="1189"/>
      <c r="PKA88" s="900"/>
      <c r="PKB88" s="318"/>
      <c r="PKC88" s="900"/>
      <c r="PKD88" s="900"/>
      <c r="PKE88" s="900"/>
      <c r="PKF88" s="900"/>
      <c r="PKG88" s="1171"/>
      <c r="PKH88" s="910"/>
      <c r="PKI88" s="1191"/>
      <c r="PKJ88" s="1189"/>
      <c r="PKK88" s="900"/>
      <c r="PKL88" s="318"/>
      <c r="PKM88" s="900"/>
      <c r="PKN88" s="900"/>
      <c r="PKO88" s="900"/>
      <c r="PKP88" s="900"/>
      <c r="PKQ88" s="1171"/>
      <c r="PKR88" s="910"/>
      <c r="PKS88" s="1191"/>
      <c r="PKT88" s="1189"/>
      <c r="PKU88" s="900"/>
      <c r="PKV88" s="318"/>
      <c r="PKW88" s="900"/>
      <c r="PKX88" s="900"/>
      <c r="PKY88" s="900"/>
      <c r="PKZ88" s="900"/>
      <c r="PLA88" s="1171"/>
      <c r="PLB88" s="910"/>
      <c r="PLC88" s="1191"/>
      <c r="PLD88" s="1189"/>
      <c r="PLE88" s="900"/>
      <c r="PLF88" s="318"/>
      <c r="PLG88" s="900"/>
      <c r="PLH88" s="900"/>
      <c r="PLI88" s="900"/>
      <c r="PLJ88" s="900"/>
      <c r="PLK88" s="1171"/>
      <c r="PLL88" s="910"/>
      <c r="PLM88" s="1191"/>
      <c r="PLN88" s="1189"/>
      <c r="PLO88" s="900"/>
      <c r="PLP88" s="318"/>
      <c r="PLQ88" s="900"/>
      <c r="PLR88" s="900"/>
      <c r="PLS88" s="900"/>
      <c r="PLT88" s="900"/>
      <c r="PLU88" s="1171"/>
      <c r="PLV88" s="910"/>
      <c r="PLW88" s="1191"/>
      <c r="PLX88" s="1189"/>
      <c r="PLY88" s="900"/>
      <c r="PLZ88" s="318"/>
      <c r="PMA88" s="900"/>
      <c r="PMB88" s="900"/>
      <c r="PMC88" s="900"/>
      <c r="PMD88" s="900"/>
      <c r="PME88" s="1171"/>
      <c r="PMF88" s="910"/>
      <c r="PMG88" s="1191"/>
      <c r="PMH88" s="1189"/>
      <c r="PMI88" s="900"/>
      <c r="PMJ88" s="318"/>
      <c r="PMK88" s="900"/>
      <c r="PML88" s="900"/>
      <c r="PMM88" s="900"/>
      <c r="PMN88" s="900"/>
      <c r="PMO88" s="1171"/>
      <c r="PMP88" s="910"/>
      <c r="PMQ88" s="1191"/>
      <c r="PMR88" s="1189"/>
      <c r="PMS88" s="900"/>
      <c r="PMT88" s="318"/>
      <c r="PMU88" s="900"/>
      <c r="PMV88" s="900"/>
      <c r="PMW88" s="900"/>
      <c r="PMX88" s="900"/>
      <c r="PMY88" s="1171"/>
      <c r="PMZ88" s="910"/>
      <c r="PNA88" s="1191"/>
      <c r="PNB88" s="1189"/>
      <c r="PNC88" s="900"/>
      <c r="PND88" s="318"/>
      <c r="PNE88" s="900"/>
      <c r="PNF88" s="900"/>
      <c r="PNG88" s="900"/>
      <c r="PNH88" s="900"/>
      <c r="PNI88" s="1171"/>
      <c r="PNJ88" s="910"/>
      <c r="PNK88" s="1191"/>
      <c r="PNL88" s="1189"/>
      <c r="PNM88" s="900"/>
      <c r="PNN88" s="318"/>
      <c r="PNO88" s="900"/>
      <c r="PNP88" s="900"/>
      <c r="PNQ88" s="900"/>
      <c r="PNR88" s="900"/>
      <c r="PNS88" s="1171"/>
      <c r="PNT88" s="910"/>
      <c r="PNU88" s="1191"/>
      <c r="PNV88" s="1189"/>
      <c r="PNW88" s="900"/>
      <c r="PNX88" s="318"/>
      <c r="PNY88" s="900"/>
      <c r="PNZ88" s="900"/>
      <c r="POA88" s="900"/>
      <c r="POB88" s="900"/>
      <c r="POC88" s="1171"/>
      <c r="POD88" s="910"/>
      <c r="POE88" s="1191"/>
      <c r="POF88" s="1189"/>
      <c r="POG88" s="900"/>
      <c r="POH88" s="318"/>
      <c r="POI88" s="900"/>
      <c r="POJ88" s="900"/>
      <c r="POK88" s="900"/>
      <c r="POL88" s="900"/>
      <c r="POM88" s="1171"/>
      <c r="PON88" s="910"/>
      <c r="POO88" s="1191"/>
      <c r="POP88" s="1189"/>
      <c r="POQ88" s="900"/>
      <c r="POR88" s="318"/>
      <c r="POS88" s="900"/>
      <c r="POT88" s="900"/>
      <c r="POU88" s="900"/>
      <c r="POV88" s="900"/>
      <c r="POW88" s="1171"/>
      <c r="POX88" s="910"/>
      <c r="POY88" s="1191"/>
      <c r="POZ88" s="1189"/>
      <c r="PPA88" s="900"/>
      <c r="PPB88" s="318"/>
      <c r="PPC88" s="900"/>
      <c r="PPD88" s="900"/>
      <c r="PPE88" s="900"/>
      <c r="PPF88" s="900"/>
      <c r="PPG88" s="1171"/>
      <c r="PPH88" s="910"/>
      <c r="PPI88" s="1191"/>
      <c r="PPJ88" s="1189"/>
      <c r="PPK88" s="900"/>
      <c r="PPL88" s="318"/>
      <c r="PPM88" s="900"/>
      <c r="PPN88" s="900"/>
      <c r="PPO88" s="900"/>
      <c r="PPP88" s="900"/>
      <c r="PPQ88" s="1171"/>
      <c r="PPR88" s="910"/>
      <c r="PPS88" s="1191"/>
      <c r="PPT88" s="1189"/>
      <c r="PPU88" s="900"/>
      <c r="PPV88" s="318"/>
      <c r="PPW88" s="900"/>
      <c r="PPX88" s="900"/>
      <c r="PPY88" s="900"/>
      <c r="PPZ88" s="900"/>
      <c r="PQA88" s="1171"/>
      <c r="PQB88" s="910"/>
      <c r="PQC88" s="1191"/>
      <c r="PQD88" s="1189"/>
      <c r="PQE88" s="900"/>
      <c r="PQF88" s="318"/>
      <c r="PQG88" s="900"/>
      <c r="PQH88" s="900"/>
      <c r="PQI88" s="900"/>
      <c r="PQJ88" s="900"/>
      <c r="PQK88" s="1171"/>
      <c r="PQL88" s="910"/>
      <c r="PQM88" s="1191"/>
      <c r="PQN88" s="1189"/>
      <c r="PQO88" s="900"/>
      <c r="PQP88" s="318"/>
      <c r="PQQ88" s="900"/>
      <c r="PQR88" s="900"/>
      <c r="PQS88" s="900"/>
      <c r="PQT88" s="900"/>
      <c r="PQU88" s="1171"/>
      <c r="PQV88" s="910"/>
      <c r="PQW88" s="1191"/>
      <c r="PQX88" s="1189"/>
      <c r="PQY88" s="900"/>
      <c r="PQZ88" s="318"/>
      <c r="PRA88" s="900"/>
      <c r="PRB88" s="900"/>
      <c r="PRC88" s="900"/>
      <c r="PRD88" s="900"/>
      <c r="PRE88" s="1171"/>
      <c r="PRF88" s="910"/>
      <c r="PRG88" s="1191"/>
      <c r="PRH88" s="1189"/>
      <c r="PRI88" s="900"/>
      <c r="PRJ88" s="318"/>
      <c r="PRK88" s="900"/>
      <c r="PRL88" s="900"/>
      <c r="PRM88" s="900"/>
      <c r="PRN88" s="900"/>
      <c r="PRO88" s="1171"/>
      <c r="PRP88" s="910"/>
      <c r="PRQ88" s="1191"/>
      <c r="PRR88" s="1189"/>
      <c r="PRS88" s="900"/>
      <c r="PRT88" s="318"/>
      <c r="PRU88" s="900"/>
      <c r="PRV88" s="900"/>
      <c r="PRW88" s="900"/>
      <c r="PRX88" s="900"/>
      <c r="PRY88" s="1171"/>
      <c r="PRZ88" s="910"/>
      <c r="PSA88" s="1191"/>
      <c r="PSB88" s="1189"/>
      <c r="PSC88" s="900"/>
      <c r="PSD88" s="318"/>
      <c r="PSE88" s="900"/>
      <c r="PSF88" s="900"/>
      <c r="PSG88" s="900"/>
      <c r="PSH88" s="900"/>
      <c r="PSI88" s="1171"/>
      <c r="PSJ88" s="910"/>
      <c r="PSK88" s="1191"/>
      <c r="PSL88" s="1189"/>
      <c r="PSM88" s="900"/>
      <c r="PSN88" s="318"/>
      <c r="PSO88" s="900"/>
      <c r="PSP88" s="900"/>
      <c r="PSQ88" s="900"/>
      <c r="PSR88" s="900"/>
      <c r="PSS88" s="1171"/>
      <c r="PST88" s="910"/>
      <c r="PSU88" s="1191"/>
      <c r="PSV88" s="1189"/>
      <c r="PSW88" s="900"/>
      <c r="PSX88" s="318"/>
      <c r="PSY88" s="900"/>
      <c r="PSZ88" s="900"/>
      <c r="PTA88" s="900"/>
      <c r="PTB88" s="900"/>
      <c r="PTC88" s="1171"/>
      <c r="PTD88" s="910"/>
      <c r="PTE88" s="1191"/>
      <c r="PTF88" s="1189"/>
      <c r="PTG88" s="900"/>
      <c r="PTH88" s="318"/>
      <c r="PTI88" s="900"/>
      <c r="PTJ88" s="900"/>
      <c r="PTK88" s="900"/>
      <c r="PTL88" s="900"/>
      <c r="PTM88" s="1171"/>
      <c r="PTN88" s="910"/>
      <c r="PTO88" s="1191"/>
      <c r="PTP88" s="1189"/>
      <c r="PTQ88" s="900"/>
      <c r="PTR88" s="318"/>
      <c r="PTS88" s="900"/>
      <c r="PTT88" s="900"/>
      <c r="PTU88" s="900"/>
      <c r="PTV88" s="900"/>
      <c r="PTW88" s="1171"/>
      <c r="PTX88" s="910"/>
      <c r="PTY88" s="1191"/>
      <c r="PTZ88" s="1189"/>
      <c r="PUA88" s="900"/>
      <c r="PUB88" s="318"/>
      <c r="PUC88" s="900"/>
      <c r="PUD88" s="900"/>
      <c r="PUE88" s="900"/>
      <c r="PUF88" s="900"/>
      <c r="PUG88" s="1171"/>
      <c r="PUH88" s="910"/>
      <c r="PUI88" s="1191"/>
      <c r="PUJ88" s="1189"/>
      <c r="PUK88" s="900"/>
      <c r="PUL88" s="318"/>
      <c r="PUM88" s="900"/>
      <c r="PUN88" s="900"/>
      <c r="PUO88" s="900"/>
      <c r="PUP88" s="900"/>
      <c r="PUQ88" s="1171"/>
      <c r="PUR88" s="910"/>
      <c r="PUS88" s="1191"/>
      <c r="PUT88" s="1189"/>
      <c r="PUU88" s="900"/>
      <c r="PUV88" s="318"/>
      <c r="PUW88" s="900"/>
      <c r="PUX88" s="900"/>
      <c r="PUY88" s="900"/>
      <c r="PUZ88" s="900"/>
      <c r="PVA88" s="1171"/>
      <c r="PVB88" s="910"/>
      <c r="PVC88" s="1191"/>
      <c r="PVD88" s="1189"/>
      <c r="PVE88" s="900"/>
      <c r="PVF88" s="318"/>
      <c r="PVG88" s="900"/>
      <c r="PVH88" s="900"/>
      <c r="PVI88" s="900"/>
      <c r="PVJ88" s="900"/>
      <c r="PVK88" s="1171"/>
      <c r="PVL88" s="910"/>
      <c r="PVM88" s="1191"/>
      <c r="PVN88" s="1189"/>
      <c r="PVO88" s="900"/>
      <c r="PVP88" s="318"/>
      <c r="PVQ88" s="900"/>
      <c r="PVR88" s="900"/>
      <c r="PVS88" s="900"/>
      <c r="PVT88" s="900"/>
      <c r="PVU88" s="1171"/>
      <c r="PVV88" s="910"/>
      <c r="PVW88" s="1191"/>
      <c r="PVX88" s="1189"/>
      <c r="PVY88" s="900"/>
      <c r="PVZ88" s="318"/>
      <c r="PWA88" s="900"/>
      <c r="PWB88" s="900"/>
      <c r="PWC88" s="900"/>
      <c r="PWD88" s="900"/>
      <c r="PWE88" s="1171"/>
      <c r="PWF88" s="910"/>
      <c r="PWG88" s="1191"/>
      <c r="PWH88" s="1189"/>
      <c r="PWI88" s="900"/>
      <c r="PWJ88" s="318"/>
      <c r="PWK88" s="900"/>
      <c r="PWL88" s="900"/>
      <c r="PWM88" s="900"/>
      <c r="PWN88" s="900"/>
      <c r="PWO88" s="1171"/>
      <c r="PWP88" s="910"/>
      <c r="PWQ88" s="1191"/>
      <c r="PWR88" s="1189"/>
      <c r="PWS88" s="900"/>
      <c r="PWT88" s="318"/>
      <c r="PWU88" s="900"/>
      <c r="PWV88" s="900"/>
      <c r="PWW88" s="900"/>
      <c r="PWX88" s="900"/>
      <c r="PWY88" s="1171"/>
      <c r="PWZ88" s="910"/>
      <c r="PXA88" s="1191"/>
      <c r="PXB88" s="1189"/>
      <c r="PXC88" s="900"/>
      <c r="PXD88" s="318"/>
      <c r="PXE88" s="900"/>
      <c r="PXF88" s="900"/>
      <c r="PXG88" s="900"/>
      <c r="PXH88" s="900"/>
      <c r="PXI88" s="1171"/>
      <c r="PXJ88" s="910"/>
      <c r="PXK88" s="1191"/>
      <c r="PXL88" s="1189"/>
      <c r="PXM88" s="900"/>
      <c r="PXN88" s="318"/>
      <c r="PXO88" s="900"/>
      <c r="PXP88" s="900"/>
      <c r="PXQ88" s="900"/>
      <c r="PXR88" s="900"/>
      <c r="PXS88" s="1171"/>
      <c r="PXT88" s="910"/>
      <c r="PXU88" s="1191"/>
      <c r="PXV88" s="1189"/>
      <c r="PXW88" s="900"/>
      <c r="PXX88" s="318"/>
      <c r="PXY88" s="900"/>
      <c r="PXZ88" s="900"/>
      <c r="PYA88" s="900"/>
      <c r="PYB88" s="900"/>
      <c r="PYC88" s="1171"/>
      <c r="PYD88" s="910"/>
      <c r="PYE88" s="1191"/>
      <c r="PYF88" s="1189"/>
      <c r="PYG88" s="900"/>
      <c r="PYH88" s="318"/>
      <c r="PYI88" s="900"/>
      <c r="PYJ88" s="900"/>
      <c r="PYK88" s="900"/>
      <c r="PYL88" s="900"/>
      <c r="PYM88" s="1171"/>
      <c r="PYN88" s="910"/>
      <c r="PYO88" s="1191"/>
      <c r="PYP88" s="1189"/>
      <c r="PYQ88" s="900"/>
      <c r="PYR88" s="318"/>
      <c r="PYS88" s="900"/>
      <c r="PYT88" s="900"/>
      <c r="PYU88" s="900"/>
      <c r="PYV88" s="900"/>
      <c r="PYW88" s="1171"/>
      <c r="PYX88" s="910"/>
      <c r="PYY88" s="1191"/>
      <c r="PYZ88" s="1189"/>
      <c r="PZA88" s="900"/>
      <c r="PZB88" s="318"/>
      <c r="PZC88" s="900"/>
      <c r="PZD88" s="900"/>
      <c r="PZE88" s="900"/>
      <c r="PZF88" s="900"/>
      <c r="PZG88" s="1171"/>
      <c r="PZH88" s="910"/>
      <c r="PZI88" s="1191"/>
      <c r="PZJ88" s="1189"/>
      <c r="PZK88" s="900"/>
      <c r="PZL88" s="318"/>
      <c r="PZM88" s="900"/>
      <c r="PZN88" s="900"/>
      <c r="PZO88" s="900"/>
      <c r="PZP88" s="900"/>
      <c r="PZQ88" s="1171"/>
      <c r="PZR88" s="910"/>
      <c r="PZS88" s="1191"/>
      <c r="PZT88" s="1189"/>
      <c r="PZU88" s="900"/>
      <c r="PZV88" s="318"/>
      <c r="PZW88" s="900"/>
      <c r="PZX88" s="900"/>
      <c r="PZY88" s="900"/>
      <c r="PZZ88" s="900"/>
      <c r="QAA88" s="1171"/>
      <c r="QAB88" s="910"/>
      <c r="QAC88" s="1191"/>
      <c r="QAD88" s="1189"/>
      <c r="QAE88" s="900"/>
      <c r="QAF88" s="318"/>
      <c r="QAG88" s="900"/>
      <c r="QAH88" s="900"/>
      <c r="QAI88" s="900"/>
      <c r="QAJ88" s="900"/>
      <c r="QAK88" s="1171"/>
      <c r="QAL88" s="910"/>
      <c r="QAM88" s="1191"/>
      <c r="QAN88" s="1189"/>
      <c r="QAO88" s="900"/>
      <c r="QAP88" s="318"/>
      <c r="QAQ88" s="900"/>
      <c r="QAR88" s="900"/>
      <c r="QAS88" s="900"/>
      <c r="QAT88" s="900"/>
      <c r="QAU88" s="1171"/>
      <c r="QAV88" s="910"/>
      <c r="QAW88" s="1191"/>
      <c r="QAX88" s="1189"/>
      <c r="QAY88" s="900"/>
      <c r="QAZ88" s="318"/>
      <c r="QBA88" s="900"/>
      <c r="QBB88" s="900"/>
      <c r="QBC88" s="900"/>
      <c r="QBD88" s="900"/>
      <c r="QBE88" s="1171"/>
      <c r="QBF88" s="910"/>
      <c r="QBG88" s="1191"/>
      <c r="QBH88" s="1189"/>
      <c r="QBI88" s="900"/>
      <c r="QBJ88" s="318"/>
      <c r="QBK88" s="900"/>
      <c r="QBL88" s="900"/>
      <c r="QBM88" s="900"/>
      <c r="QBN88" s="900"/>
      <c r="QBO88" s="1171"/>
      <c r="QBP88" s="910"/>
      <c r="QBQ88" s="1191"/>
      <c r="QBR88" s="1189"/>
      <c r="QBS88" s="900"/>
      <c r="QBT88" s="318"/>
      <c r="QBU88" s="900"/>
      <c r="QBV88" s="900"/>
      <c r="QBW88" s="900"/>
      <c r="QBX88" s="900"/>
      <c r="QBY88" s="1171"/>
      <c r="QBZ88" s="910"/>
      <c r="QCA88" s="1191"/>
      <c r="QCB88" s="1189"/>
      <c r="QCC88" s="900"/>
      <c r="QCD88" s="318"/>
      <c r="QCE88" s="900"/>
      <c r="QCF88" s="900"/>
      <c r="QCG88" s="900"/>
      <c r="QCH88" s="900"/>
      <c r="QCI88" s="1171"/>
      <c r="QCJ88" s="910"/>
      <c r="QCK88" s="1191"/>
      <c r="QCL88" s="1189"/>
      <c r="QCM88" s="900"/>
      <c r="QCN88" s="318"/>
      <c r="QCO88" s="900"/>
      <c r="QCP88" s="900"/>
      <c r="QCQ88" s="900"/>
      <c r="QCR88" s="900"/>
      <c r="QCS88" s="1171"/>
      <c r="QCT88" s="910"/>
      <c r="QCU88" s="1191"/>
      <c r="QCV88" s="1189"/>
      <c r="QCW88" s="900"/>
      <c r="QCX88" s="318"/>
      <c r="QCY88" s="900"/>
      <c r="QCZ88" s="900"/>
      <c r="QDA88" s="900"/>
      <c r="QDB88" s="900"/>
      <c r="QDC88" s="1171"/>
      <c r="QDD88" s="910"/>
      <c r="QDE88" s="1191"/>
      <c r="QDF88" s="1189"/>
      <c r="QDG88" s="900"/>
      <c r="QDH88" s="318"/>
      <c r="QDI88" s="900"/>
      <c r="QDJ88" s="900"/>
      <c r="QDK88" s="900"/>
      <c r="QDL88" s="900"/>
      <c r="QDM88" s="1171"/>
      <c r="QDN88" s="910"/>
      <c r="QDO88" s="1191"/>
      <c r="QDP88" s="1189"/>
      <c r="QDQ88" s="900"/>
      <c r="QDR88" s="318"/>
      <c r="QDS88" s="900"/>
      <c r="QDT88" s="900"/>
      <c r="QDU88" s="900"/>
      <c r="QDV88" s="900"/>
      <c r="QDW88" s="1171"/>
      <c r="QDX88" s="910"/>
      <c r="QDY88" s="1191"/>
      <c r="QDZ88" s="1189"/>
      <c r="QEA88" s="900"/>
      <c r="QEB88" s="318"/>
      <c r="QEC88" s="900"/>
      <c r="QED88" s="900"/>
      <c r="QEE88" s="900"/>
      <c r="QEF88" s="900"/>
      <c r="QEG88" s="1171"/>
      <c r="QEH88" s="910"/>
      <c r="QEI88" s="1191"/>
      <c r="QEJ88" s="1189"/>
      <c r="QEK88" s="900"/>
      <c r="QEL88" s="318"/>
      <c r="QEM88" s="900"/>
      <c r="QEN88" s="900"/>
      <c r="QEO88" s="900"/>
      <c r="QEP88" s="900"/>
      <c r="QEQ88" s="1171"/>
      <c r="QER88" s="910"/>
      <c r="QES88" s="1191"/>
      <c r="QET88" s="1189"/>
      <c r="QEU88" s="900"/>
      <c r="QEV88" s="318"/>
      <c r="QEW88" s="900"/>
      <c r="QEX88" s="900"/>
      <c r="QEY88" s="900"/>
      <c r="QEZ88" s="900"/>
      <c r="QFA88" s="1171"/>
      <c r="QFB88" s="910"/>
      <c r="QFC88" s="1191"/>
      <c r="QFD88" s="1189"/>
      <c r="QFE88" s="900"/>
      <c r="QFF88" s="318"/>
      <c r="QFG88" s="900"/>
      <c r="QFH88" s="900"/>
      <c r="QFI88" s="900"/>
      <c r="QFJ88" s="900"/>
      <c r="QFK88" s="1171"/>
      <c r="QFL88" s="910"/>
      <c r="QFM88" s="1191"/>
      <c r="QFN88" s="1189"/>
      <c r="QFO88" s="900"/>
      <c r="QFP88" s="318"/>
      <c r="QFQ88" s="900"/>
      <c r="QFR88" s="900"/>
      <c r="QFS88" s="900"/>
      <c r="QFT88" s="900"/>
      <c r="QFU88" s="1171"/>
      <c r="QFV88" s="910"/>
      <c r="QFW88" s="1191"/>
      <c r="QFX88" s="1189"/>
      <c r="QFY88" s="900"/>
      <c r="QFZ88" s="318"/>
      <c r="QGA88" s="900"/>
      <c r="QGB88" s="900"/>
      <c r="QGC88" s="900"/>
      <c r="QGD88" s="900"/>
      <c r="QGE88" s="1171"/>
      <c r="QGF88" s="910"/>
      <c r="QGG88" s="1191"/>
      <c r="QGH88" s="1189"/>
      <c r="QGI88" s="900"/>
      <c r="QGJ88" s="318"/>
      <c r="QGK88" s="900"/>
      <c r="QGL88" s="900"/>
      <c r="QGM88" s="900"/>
      <c r="QGN88" s="900"/>
      <c r="QGO88" s="1171"/>
      <c r="QGP88" s="910"/>
      <c r="QGQ88" s="1191"/>
      <c r="QGR88" s="1189"/>
      <c r="QGS88" s="900"/>
      <c r="QGT88" s="318"/>
      <c r="QGU88" s="900"/>
      <c r="QGV88" s="900"/>
      <c r="QGW88" s="900"/>
      <c r="QGX88" s="900"/>
      <c r="QGY88" s="1171"/>
      <c r="QGZ88" s="910"/>
      <c r="QHA88" s="1191"/>
      <c r="QHB88" s="1189"/>
      <c r="QHC88" s="900"/>
      <c r="QHD88" s="318"/>
      <c r="QHE88" s="900"/>
      <c r="QHF88" s="900"/>
      <c r="QHG88" s="900"/>
      <c r="QHH88" s="900"/>
      <c r="QHI88" s="1171"/>
      <c r="QHJ88" s="910"/>
      <c r="QHK88" s="1191"/>
      <c r="QHL88" s="1189"/>
      <c r="QHM88" s="900"/>
      <c r="QHN88" s="318"/>
      <c r="QHO88" s="900"/>
      <c r="QHP88" s="900"/>
      <c r="QHQ88" s="900"/>
      <c r="QHR88" s="900"/>
      <c r="QHS88" s="1171"/>
      <c r="QHT88" s="910"/>
      <c r="QHU88" s="1191"/>
      <c r="QHV88" s="1189"/>
      <c r="QHW88" s="900"/>
      <c r="QHX88" s="318"/>
      <c r="QHY88" s="900"/>
      <c r="QHZ88" s="900"/>
      <c r="QIA88" s="900"/>
      <c r="QIB88" s="900"/>
      <c r="QIC88" s="1171"/>
      <c r="QID88" s="910"/>
      <c r="QIE88" s="1191"/>
      <c r="QIF88" s="1189"/>
      <c r="QIG88" s="900"/>
      <c r="QIH88" s="318"/>
      <c r="QII88" s="900"/>
      <c r="QIJ88" s="900"/>
      <c r="QIK88" s="900"/>
      <c r="QIL88" s="900"/>
      <c r="QIM88" s="1171"/>
      <c r="QIN88" s="910"/>
      <c r="QIO88" s="1191"/>
      <c r="QIP88" s="1189"/>
      <c r="QIQ88" s="900"/>
      <c r="QIR88" s="318"/>
      <c r="QIS88" s="900"/>
      <c r="QIT88" s="900"/>
      <c r="QIU88" s="900"/>
      <c r="QIV88" s="900"/>
      <c r="QIW88" s="1171"/>
      <c r="QIX88" s="910"/>
      <c r="QIY88" s="1191"/>
      <c r="QIZ88" s="1189"/>
      <c r="QJA88" s="900"/>
      <c r="QJB88" s="318"/>
      <c r="QJC88" s="900"/>
      <c r="QJD88" s="900"/>
      <c r="QJE88" s="900"/>
      <c r="QJF88" s="900"/>
      <c r="QJG88" s="1171"/>
      <c r="QJH88" s="910"/>
      <c r="QJI88" s="1191"/>
      <c r="QJJ88" s="1189"/>
      <c r="QJK88" s="900"/>
      <c r="QJL88" s="318"/>
      <c r="QJM88" s="900"/>
      <c r="QJN88" s="900"/>
      <c r="QJO88" s="900"/>
      <c r="QJP88" s="900"/>
      <c r="QJQ88" s="1171"/>
      <c r="QJR88" s="910"/>
      <c r="QJS88" s="1191"/>
      <c r="QJT88" s="1189"/>
      <c r="QJU88" s="900"/>
      <c r="QJV88" s="318"/>
      <c r="QJW88" s="900"/>
      <c r="QJX88" s="900"/>
      <c r="QJY88" s="900"/>
      <c r="QJZ88" s="900"/>
      <c r="QKA88" s="1171"/>
      <c r="QKB88" s="910"/>
      <c r="QKC88" s="1191"/>
      <c r="QKD88" s="1189"/>
      <c r="QKE88" s="900"/>
      <c r="QKF88" s="318"/>
      <c r="QKG88" s="900"/>
      <c r="QKH88" s="900"/>
      <c r="QKI88" s="900"/>
      <c r="QKJ88" s="900"/>
      <c r="QKK88" s="1171"/>
      <c r="QKL88" s="910"/>
      <c r="QKM88" s="1191"/>
      <c r="QKN88" s="1189"/>
      <c r="QKO88" s="900"/>
      <c r="QKP88" s="318"/>
      <c r="QKQ88" s="900"/>
      <c r="QKR88" s="900"/>
      <c r="QKS88" s="900"/>
      <c r="QKT88" s="900"/>
      <c r="QKU88" s="1171"/>
      <c r="QKV88" s="910"/>
      <c r="QKW88" s="1191"/>
      <c r="QKX88" s="1189"/>
      <c r="QKY88" s="900"/>
      <c r="QKZ88" s="318"/>
      <c r="QLA88" s="900"/>
      <c r="QLB88" s="900"/>
      <c r="QLC88" s="900"/>
      <c r="QLD88" s="900"/>
      <c r="QLE88" s="1171"/>
      <c r="QLF88" s="910"/>
      <c r="QLG88" s="1191"/>
      <c r="QLH88" s="1189"/>
      <c r="QLI88" s="900"/>
      <c r="QLJ88" s="318"/>
      <c r="QLK88" s="900"/>
      <c r="QLL88" s="900"/>
      <c r="QLM88" s="900"/>
      <c r="QLN88" s="900"/>
      <c r="QLO88" s="1171"/>
      <c r="QLP88" s="910"/>
      <c r="QLQ88" s="1191"/>
      <c r="QLR88" s="1189"/>
      <c r="QLS88" s="900"/>
      <c r="QLT88" s="318"/>
      <c r="QLU88" s="900"/>
      <c r="QLV88" s="900"/>
      <c r="QLW88" s="900"/>
      <c r="QLX88" s="900"/>
      <c r="QLY88" s="1171"/>
      <c r="QLZ88" s="910"/>
      <c r="QMA88" s="1191"/>
      <c r="QMB88" s="1189"/>
      <c r="QMC88" s="900"/>
      <c r="QMD88" s="318"/>
      <c r="QME88" s="900"/>
      <c r="QMF88" s="900"/>
      <c r="QMG88" s="900"/>
      <c r="QMH88" s="900"/>
      <c r="QMI88" s="1171"/>
      <c r="QMJ88" s="910"/>
      <c r="QMK88" s="1191"/>
      <c r="QML88" s="1189"/>
      <c r="QMM88" s="900"/>
      <c r="QMN88" s="318"/>
      <c r="QMO88" s="900"/>
      <c r="QMP88" s="900"/>
      <c r="QMQ88" s="900"/>
      <c r="QMR88" s="900"/>
      <c r="QMS88" s="1171"/>
      <c r="QMT88" s="910"/>
      <c r="QMU88" s="1191"/>
      <c r="QMV88" s="1189"/>
      <c r="QMW88" s="900"/>
      <c r="QMX88" s="318"/>
      <c r="QMY88" s="900"/>
      <c r="QMZ88" s="900"/>
      <c r="QNA88" s="900"/>
      <c r="QNB88" s="900"/>
      <c r="QNC88" s="1171"/>
      <c r="QND88" s="910"/>
      <c r="QNE88" s="1191"/>
      <c r="QNF88" s="1189"/>
      <c r="QNG88" s="900"/>
      <c r="QNH88" s="318"/>
      <c r="QNI88" s="900"/>
      <c r="QNJ88" s="900"/>
      <c r="QNK88" s="900"/>
      <c r="QNL88" s="900"/>
      <c r="QNM88" s="1171"/>
      <c r="QNN88" s="910"/>
      <c r="QNO88" s="1191"/>
      <c r="QNP88" s="1189"/>
      <c r="QNQ88" s="900"/>
      <c r="QNR88" s="318"/>
      <c r="QNS88" s="900"/>
      <c r="QNT88" s="900"/>
      <c r="QNU88" s="900"/>
      <c r="QNV88" s="900"/>
      <c r="QNW88" s="1171"/>
      <c r="QNX88" s="910"/>
      <c r="QNY88" s="1191"/>
      <c r="QNZ88" s="1189"/>
      <c r="QOA88" s="900"/>
      <c r="QOB88" s="318"/>
      <c r="QOC88" s="900"/>
      <c r="QOD88" s="900"/>
      <c r="QOE88" s="900"/>
      <c r="QOF88" s="900"/>
      <c r="QOG88" s="1171"/>
      <c r="QOH88" s="910"/>
      <c r="QOI88" s="1191"/>
      <c r="QOJ88" s="1189"/>
      <c r="QOK88" s="900"/>
      <c r="QOL88" s="318"/>
      <c r="QOM88" s="900"/>
      <c r="QON88" s="900"/>
      <c r="QOO88" s="900"/>
      <c r="QOP88" s="900"/>
      <c r="QOQ88" s="1171"/>
      <c r="QOR88" s="910"/>
      <c r="QOS88" s="1191"/>
      <c r="QOT88" s="1189"/>
      <c r="QOU88" s="900"/>
      <c r="QOV88" s="318"/>
      <c r="QOW88" s="900"/>
      <c r="QOX88" s="900"/>
      <c r="QOY88" s="900"/>
      <c r="QOZ88" s="900"/>
      <c r="QPA88" s="1171"/>
      <c r="QPB88" s="910"/>
      <c r="QPC88" s="1191"/>
      <c r="QPD88" s="1189"/>
      <c r="QPE88" s="900"/>
      <c r="QPF88" s="318"/>
      <c r="QPG88" s="900"/>
      <c r="QPH88" s="900"/>
      <c r="QPI88" s="900"/>
      <c r="QPJ88" s="900"/>
      <c r="QPK88" s="1171"/>
      <c r="QPL88" s="910"/>
      <c r="QPM88" s="1191"/>
      <c r="QPN88" s="1189"/>
      <c r="QPO88" s="900"/>
      <c r="QPP88" s="318"/>
      <c r="QPQ88" s="900"/>
      <c r="QPR88" s="900"/>
      <c r="QPS88" s="900"/>
      <c r="QPT88" s="900"/>
      <c r="QPU88" s="1171"/>
      <c r="QPV88" s="910"/>
      <c r="QPW88" s="1191"/>
      <c r="QPX88" s="1189"/>
      <c r="QPY88" s="900"/>
      <c r="QPZ88" s="318"/>
      <c r="QQA88" s="900"/>
      <c r="QQB88" s="900"/>
      <c r="QQC88" s="900"/>
      <c r="QQD88" s="900"/>
      <c r="QQE88" s="1171"/>
      <c r="QQF88" s="910"/>
      <c r="QQG88" s="1191"/>
      <c r="QQH88" s="1189"/>
      <c r="QQI88" s="900"/>
      <c r="QQJ88" s="318"/>
      <c r="QQK88" s="900"/>
      <c r="QQL88" s="900"/>
      <c r="QQM88" s="900"/>
      <c r="QQN88" s="900"/>
      <c r="QQO88" s="1171"/>
      <c r="QQP88" s="910"/>
      <c r="QQQ88" s="1191"/>
      <c r="QQR88" s="1189"/>
      <c r="QQS88" s="900"/>
      <c r="QQT88" s="318"/>
      <c r="QQU88" s="900"/>
      <c r="QQV88" s="900"/>
      <c r="QQW88" s="900"/>
      <c r="QQX88" s="900"/>
      <c r="QQY88" s="1171"/>
      <c r="QQZ88" s="910"/>
      <c r="QRA88" s="1191"/>
      <c r="QRB88" s="1189"/>
      <c r="QRC88" s="900"/>
      <c r="QRD88" s="318"/>
      <c r="QRE88" s="900"/>
      <c r="QRF88" s="900"/>
      <c r="QRG88" s="900"/>
      <c r="QRH88" s="900"/>
      <c r="QRI88" s="1171"/>
      <c r="QRJ88" s="910"/>
      <c r="QRK88" s="1191"/>
      <c r="QRL88" s="1189"/>
      <c r="QRM88" s="900"/>
      <c r="QRN88" s="318"/>
      <c r="QRO88" s="900"/>
      <c r="QRP88" s="900"/>
      <c r="QRQ88" s="900"/>
      <c r="QRR88" s="900"/>
      <c r="QRS88" s="1171"/>
      <c r="QRT88" s="910"/>
      <c r="QRU88" s="1191"/>
      <c r="QRV88" s="1189"/>
      <c r="QRW88" s="900"/>
      <c r="QRX88" s="318"/>
      <c r="QRY88" s="900"/>
      <c r="QRZ88" s="900"/>
      <c r="QSA88" s="900"/>
      <c r="QSB88" s="900"/>
      <c r="QSC88" s="1171"/>
      <c r="QSD88" s="910"/>
      <c r="QSE88" s="1191"/>
      <c r="QSF88" s="1189"/>
      <c r="QSG88" s="900"/>
      <c r="QSH88" s="318"/>
      <c r="QSI88" s="900"/>
      <c r="QSJ88" s="900"/>
      <c r="QSK88" s="900"/>
      <c r="QSL88" s="900"/>
      <c r="QSM88" s="1171"/>
      <c r="QSN88" s="910"/>
      <c r="QSO88" s="1191"/>
      <c r="QSP88" s="1189"/>
      <c r="QSQ88" s="900"/>
      <c r="QSR88" s="318"/>
      <c r="QSS88" s="900"/>
      <c r="QST88" s="900"/>
      <c r="QSU88" s="900"/>
      <c r="QSV88" s="900"/>
      <c r="QSW88" s="1171"/>
      <c r="QSX88" s="910"/>
      <c r="QSY88" s="1191"/>
      <c r="QSZ88" s="1189"/>
      <c r="QTA88" s="900"/>
      <c r="QTB88" s="318"/>
      <c r="QTC88" s="900"/>
      <c r="QTD88" s="900"/>
      <c r="QTE88" s="900"/>
      <c r="QTF88" s="900"/>
      <c r="QTG88" s="1171"/>
      <c r="QTH88" s="910"/>
      <c r="QTI88" s="1191"/>
      <c r="QTJ88" s="1189"/>
      <c r="QTK88" s="900"/>
      <c r="QTL88" s="318"/>
      <c r="QTM88" s="900"/>
      <c r="QTN88" s="900"/>
      <c r="QTO88" s="900"/>
      <c r="QTP88" s="900"/>
      <c r="QTQ88" s="1171"/>
      <c r="QTR88" s="910"/>
      <c r="QTS88" s="1191"/>
      <c r="QTT88" s="1189"/>
      <c r="QTU88" s="900"/>
      <c r="QTV88" s="318"/>
      <c r="QTW88" s="900"/>
      <c r="QTX88" s="900"/>
      <c r="QTY88" s="900"/>
      <c r="QTZ88" s="900"/>
      <c r="QUA88" s="1171"/>
      <c r="QUB88" s="910"/>
      <c r="QUC88" s="1191"/>
      <c r="QUD88" s="1189"/>
      <c r="QUE88" s="900"/>
      <c r="QUF88" s="318"/>
      <c r="QUG88" s="900"/>
      <c r="QUH88" s="900"/>
      <c r="QUI88" s="900"/>
      <c r="QUJ88" s="900"/>
      <c r="QUK88" s="1171"/>
      <c r="QUL88" s="910"/>
      <c r="QUM88" s="1191"/>
      <c r="QUN88" s="1189"/>
      <c r="QUO88" s="900"/>
      <c r="QUP88" s="318"/>
      <c r="QUQ88" s="900"/>
      <c r="QUR88" s="900"/>
      <c r="QUS88" s="900"/>
      <c r="QUT88" s="900"/>
      <c r="QUU88" s="1171"/>
      <c r="QUV88" s="910"/>
      <c r="QUW88" s="1191"/>
      <c r="QUX88" s="1189"/>
      <c r="QUY88" s="900"/>
      <c r="QUZ88" s="318"/>
      <c r="QVA88" s="900"/>
      <c r="QVB88" s="900"/>
      <c r="QVC88" s="900"/>
      <c r="QVD88" s="900"/>
      <c r="QVE88" s="1171"/>
      <c r="QVF88" s="910"/>
      <c r="QVG88" s="1191"/>
      <c r="QVH88" s="1189"/>
      <c r="QVI88" s="900"/>
      <c r="QVJ88" s="318"/>
      <c r="QVK88" s="900"/>
      <c r="QVL88" s="900"/>
      <c r="QVM88" s="900"/>
      <c r="QVN88" s="900"/>
      <c r="QVO88" s="1171"/>
      <c r="QVP88" s="910"/>
      <c r="QVQ88" s="1191"/>
      <c r="QVR88" s="1189"/>
      <c r="QVS88" s="900"/>
      <c r="QVT88" s="318"/>
      <c r="QVU88" s="900"/>
      <c r="QVV88" s="900"/>
      <c r="QVW88" s="900"/>
      <c r="QVX88" s="900"/>
      <c r="QVY88" s="1171"/>
      <c r="QVZ88" s="910"/>
      <c r="QWA88" s="1191"/>
      <c r="QWB88" s="1189"/>
      <c r="QWC88" s="900"/>
      <c r="QWD88" s="318"/>
      <c r="QWE88" s="900"/>
      <c r="QWF88" s="900"/>
      <c r="QWG88" s="900"/>
      <c r="QWH88" s="900"/>
      <c r="QWI88" s="1171"/>
      <c r="QWJ88" s="910"/>
      <c r="QWK88" s="1191"/>
      <c r="QWL88" s="1189"/>
      <c r="QWM88" s="900"/>
      <c r="QWN88" s="318"/>
      <c r="QWO88" s="900"/>
      <c r="QWP88" s="900"/>
      <c r="QWQ88" s="900"/>
      <c r="QWR88" s="900"/>
      <c r="QWS88" s="1171"/>
      <c r="QWT88" s="910"/>
      <c r="QWU88" s="1191"/>
      <c r="QWV88" s="1189"/>
      <c r="QWW88" s="900"/>
      <c r="QWX88" s="318"/>
      <c r="QWY88" s="900"/>
      <c r="QWZ88" s="900"/>
      <c r="QXA88" s="900"/>
      <c r="QXB88" s="900"/>
      <c r="QXC88" s="1171"/>
      <c r="QXD88" s="910"/>
      <c r="QXE88" s="1191"/>
      <c r="QXF88" s="1189"/>
      <c r="QXG88" s="900"/>
      <c r="QXH88" s="318"/>
      <c r="QXI88" s="900"/>
      <c r="QXJ88" s="900"/>
      <c r="QXK88" s="900"/>
      <c r="QXL88" s="900"/>
      <c r="QXM88" s="1171"/>
      <c r="QXN88" s="910"/>
      <c r="QXO88" s="1191"/>
      <c r="QXP88" s="1189"/>
      <c r="QXQ88" s="900"/>
      <c r="QXR88" s="318"/>
      <c r="QXS88" s="900"/>
      <c r="QXT88" s="900"/>
      <c r="QXU88" s="900"/>
      <c r="QXV88" s="900"/>
      <c r="QXW88" s="1171"/>
      <c r="QXX88" s="910"/>
      <c r="QXY88" s="1191"/>
      <c r="QXZ88" s="1189"/>
      <c r="QYA88" s="900"/>
      <c r="QYB88" s="318"/>
      <c r="QYC88" s="900"/>
      <c r="QYD88" s="900"/>
      <c r="QYE88" s="900"/>
      <c r="QYF88" s="900"/>
      <c r="QYG88" s="1171"/>
      <c r="QYH88" s="910"/>
      <c r="QYI88" s="1191"/>
      <c r="QYJ88" s="1189"/>
      <c r="QYK88" s="900"/>
      <c r="QYL88" s="318"/>
      <c r="QYM88" s="900"/>
      <c r="QYN88" s="900"/>
      <c r="QYO88" s="900"/>
      <c r="QYP88" s="900"/>
      <c r="QYQ88" s="1171"/>
      <c r="QYR88" s="910"/>
      <c r="QYS88" s="1191"/>
      <c r="QYT88" s="1189"/>
      <c r="QYU88" s="900"/>
      <c r="QYV88" s="318"/>
      <c r="QYW88" s="900"/>
      <c r="QYX88" s="900"/>
      <c r="QYY88" s="900"/>
      <c r="QYZ88" s="900"/>
      <c r="QZA88" s="1171"/>
      <c r="QZB88" s="910"/>
      <c r="QZC88" s="1191"/>
      <c r="QZD88" s="1189"/>
      <c r="QZE88" s="900"/>
      <c r="QZF88" s="318"/>
      <c r="QZG88" s="900"/>
      <c r="QZH88" s="900"/>
      <c r="QZI88" s="900"/>
      <c r="QZJ88" s="900"/>
      <c r="QZK88" s="1171"/>
      <c r="QZL88" s="910"/>
      <c r="QZM88" s="1191"/>
      <c r="QZN88" s="1189"/>
      <c r="QZO88" s="900"/>
      <c r="QZP88" s="318"/>
      <c r="QZQ88" s="900"/>
      <c r="QZR88" s="900"/>
      <c r="QZS88" s="900"/>
      <c r="QZT88" s="900"/>
      <c r="QZU88" s="1171"/>
      <c r="QZV88" s="910"/>
      <c r="QZW88" s="1191"/>
      <c r="QZX88" s="1189"/>
      <c r="QZY88" s="900"/>
      <c r="QZZ88" s="318"/>
      <c r="RAA88" s="900"/>
      <c r="RAB88" s="900"/>
      <c r="RAC88" s="900"/>
      <c r="RAD88" s="900"/>
      <c r="RAE88" s="1171"/>
      <c r="RAF88" s="910"/>
      <c r="RAG88" s="1191"/>
      <c r="RAH88" s="1189"/>
      <c r="RAI88" s="900"/>
      <c r="RAJ88" s="318"/>
      <c r="RAK88" s="900"/>
      <c r="RAL88" s="900"/>
      <c r="RAM88" s="900"/>
      <c r="RAN88" s="900"/>
      <c r="RAO88" s="1171"/>
      <c r="RAP88" s="910"/>
      <c r="RAQ88" s="1191"/>
      <c r="RAR88" s="1189"/>
      <c r="RAS88" s="900"/>
      <c r="RAT88" s="318"/>
      <c r="RAU88" s="900"/>
      <c r="RAV88" s="900"/>
      <c r="RAW88" s="900"/>
      <c r="RAX88" s="900"/>
      <c r="RAY88" s="1171"/>
      <c r="RAZ88" s="910"/>
      <c r="RBA88" s="1191"/>
      <c r="RBB88" s="1189"/>
      <c r="RBC88" s="900"/>
      <c r="RBD88" s="318"/>
      <c r="RBE88" s="900"/>
      <c r="RBF88" s="900"/>
      <c r="RBG88" s="900"/>
      <c r="RBH88" s="900"/>
      <c r="RBI88" s="1171"/>
      <c r="RBJ88" s="910"/>
      <c r="RBK88" s="1191"/>
      <c r="RBL88" s="1189"/>
      <c r="RBM88" s="900"/>
      <c r="RBN88" s="318"/>
      <c r="RBO88" s="900"/>
      <c r="RBP88" s="900"/>
      <c r="RBQ88" s="900"/>
      <c r="RBR88" s="900"/>
      <c r="RBS88" s="1171"/>
      <c r="RBT88" s="910"/>
      <c r="RBU88" s="1191"/>
      <c r="RBV88" s="1189"/>
      <c r="RBW88" s="900"/>
      <c r="RBX88" s="318"/>
      <c r="RBY88" s="900"/>
      <c r="RBZ88" s="900"/>
      <c r="RCA88" s="900"/>
      <c r="RCB88" s="900"/>
      <c r="RCC88" s="1171"/>
      <c r="RCD88" s="910"/>
      <c r="RCE88" s="1191"/>
      <c r="RCF88" s="1189"/>
      <c r="RCG88" s="900"/>
      <c r="RCH88" s="318"/>
      <c r="RCI88" s="900"/>
      <c r="RCJ88" s="900"/>
      <c r="RCK88" s="900"/>
      <c r="RCL88" s="900"/>
      <c r="RCM88" s="1171"/>
      <c r="RCN88" s="910"/>
      <c r="RCO88" s="1191"/>
      <c r="RCP88" s="1189"/>
      <c r="RCQ88" s="900"/>
      <c r="RCR88" s="318"/>
      <c r="RCS88" s="900"/>
      <c r="RCT88" s="900"/>
      <c r="RCU88" s="900"/>
      <c r="RCV88" s="900"/>
      <c r="RCW88" s="1171"/>
      <c r="RCX88" s="910"/>
      <c r="RCY88" s="1191"/>
      <c r="RCZ88" s="1189"/>
      <c r="RDA88" s="900"/>
      <c r="RDB88" s="318"/>
      <c r="RDC88" s="900"/>
      <c r="RDD88" s="900"/>
      <c r="RDE88" s="900"/>
      <c r="RDF88" s="900"/>
      <c r="RDG88" s="1171"/>
      <c r="RDH88" s="910"/>
      <c r="RDI88" s="1191"/>
      <c r="RDJ88" s="1189"/>
      <c r="RDK88" s="900"/>
      <c r="RDL88" s="318"/>
      <c r="RDM88" s="900"/>
      <c r="RDN88" s="900"/>
      <c r="RDO88" s="900"/>
      <c r="RDP88" s="900"/>
      <c r="RDQ88" s="1171"/>
      <c r="RDR88" s="910"/>
      <c r="RDS88" s="1191"/>
      <c r="RDT88" s="1189"/>
      <c r="RDU88" s="900"/>
      <c r="RDV88" s="318"/>
      <c r="RDW88" s="900"/>
      <c r="RDX88" s="900"/>
      <c r="RDY88" s="900"/>
      <c r="RDZ88" s="900"/>
      <c r="REA88" s="1171"/>
      <c r="REB88" s="910"/>
      <c r="REC88" s="1191"/>
      <c r="RED88" s="1189"/>
      <c r="REE88" s="900"/>
      <c r="REF88" s="318"/>
      <c r="REG88" s="900"/>
      <c r="REH88" s="900"/>
      <c r="REI88" s="900"/>
      <c r="REJ88" s="900"/>
      <c r="REK88" s="1171"/>
      <c r="REL88" s="910"/>
      <c r="REM88" s="1191"/>
      <c r="REN88" s="1189"/>
      <c r="REO88" s="900"/>
      <c r="REP88" s="318"/>
      <c r="REQ88" s="900"/>
      <c r="RER88" s="900"/>
      <c r="RES88" s="900"/>
      <c r="RET88" s="900"/>
      <c r="REU88" s="1171"/>
      <c r="REV88" s="910"/>
      <c r="REW88" s="1191"/>
      <c r="REX88" s="1189"/>
      <c r="REY88" s="900"/>
      <c r="REZ88" s="318"/>
      <c r="RFA88" s="900"/>
      <c r="RFB88" s="900"/>
      <c r="RFC88" s="900"/>
      <c r="RFD88" s="900"/>
      <c r="RFE88" s="1171"/>
      <c r="RFF88" s="910"/>
      <c r="RFG88" s="1191"/>
      <c r="RFH88" s="1189"/>
      <c r="RFI88" s="900"/>
      <c r="RFJ88" s="318"/>
      <c r="RFK88" s="900"/>
      <c r="RFL88" s="900"/>
      <c r="RFM88" s="900"/>
      <c r="RFN88" s="900"/>
      <c r="RFO88" s="1171"/>
      <c r="RFP88" s="910"/>
      <c r="RFQ88" s="1191"/>
      <c r="RFR88" s="1189"/>
      <c r="RFS88" s="900"/>
      <c r="RFT88" s="318"/>
      <c r="RFU88" s="900"/>
      <c r="RFV88" s="900"/>
      <c r="RFW88" s="900"/>
      <c r="RFX88" s="900"/>
      <c r="RFY88" s="1171"/>
      <c r="RFZ88" s="910"/>
      <c r="RGA88" s="1191"/>
      <c r="RGB88" s="1189"/>
      <c r="RGC88" s="900"/>
      <c r="RGD88" s="318"/>
      <c r="RGE88" s="900"/>
      <c r="RGF88" s="900"/>
      <c r="RGG88" s="900"/>
      <c r="RGH88" s="900"/>
      <c r="RGI88" s="1171"/>
      <c r="RGJ88" s="910"/>
      <c r="RGK88" s="1191"/>
      <c r="RGL88" s="1189"/>
      <c r="RGM88" s="900"/>
      <c r="RGN88" s="318"/>
      <c r="RGO88" s="900"/>
      <c r="RGP88" s="900"/>
      <c r="RGQ88" s="900"/>
      <c r="RGR88" s="900"/>
      <c r="RGS88" s="1171"/>
      <c r="RGT88" s="910"/>
      <c r="RGU88" s="1191"/>
      <c r="RGV88" s="1189"/>
      <c r="RGW88" s="900"/>
      <c r="RGX88" s="318"/>
      <c r="RGY88" s="900"/>
      <c r="RGZ88" s="900"/>
      <c r="RHA88" s="900"/>
      <c r="RHB88" s="900"/>
      <c r="RHC88" s="1171"/>
      <c r="RHD88" s="910"/>
      <c r="RHE88" s="1191"/>
      <c r="RHF88" s="1189"/>
      <c r="RHG88" s="900"/>
      <c r="RHH88" s="318"/>
      <c r="RHI88" s="900"/>
      <c r="RHJ88" s="900"/>
      <c r="RHK88" s="900"/>
      <c r="RHL88" s="900"/>
      <c r="RHM88" s="1171"/>
      <c r="RHN88" s="910"/>
      <c r="RHO88" s="1191"/>
      <c r="RHP88" s="1189"/>
      <c r="RHQ88" s="900"/>
      <c r="RHR88" s="318"/>
      <c r="RHS88" s="900"/>
      <c r="RHT88" s="900"/>
      <c r="RHU88" s="900"/>
      <c r="RHV88" s="900"/>
      <c r="RHW88" s="1171"/>
      <c r="RHX88" s="910"/>
      <c r="RHY88" s="1191"/>
      <c r="RHZ88" s="1189"/>
      <c r="RIA88" s="900"/>
      <c r="RIB88" s="318"/>
      <c r="RIC88" s="900"/>
      <c r="RID88" s="900"/>
      <c r="RIE88" s="900"/>
      <c r="RIF88" s="900"/>
      <c r="RIG88" s="1171"/>
      <c r="RIH88" s="910"/>
      <c r="RII88" s="1191"/>
      <c r="RIJ88" s="1189"/>
      <c r="RIK88" s="900"/>
      <c r="RIL88" s="318"/>
      <c r="RIM88" s="900"/>
      <c r="RIN88" s="900"/>
      <c r="RIO88" s="900"/>
      <c r="RIP88" s="900"/>
      <c r="RIQ88" s="1171"/>
      <c r="RIR88" s="910"/>
      <c r="RIS88" s="1191"/>
      <c r="RIT88" s="1189"/>
      <c r="RIU88" s="900"/>
      <c r="RIV88" s="318"/>
      <c r="RIW88" s="900"/>
      <c r="RIX88" s="900"/>
      <c r="RIY88" s="900"/>
      <c r="RIZ88" s="900"/>
      <c r="RJA88" s="1171"/>
      <c r="RJB88" s="910"/>
      <c r="RJC88" s="1191"/>
      <c r="RJD88" s="1189"/>
      <c r="RJE88" s="900"/>
      <c r="RJF88" s="318"/>
      <c r="RJG88" s="900"/>
      <c r="RJH88" s="900"/>
      <c r="RJI88" s="900"/>
      <c r="RJJ88" s="900"/>
      <c r="RJK88" s="1171"/>
      <c r="RJL88" s="910"/>
      <c r="RJM88" s="1191"/>
      <c r="RJN88" s="1189"/>
      <c r="RJO88" s="900"/>
      <c r="RJP88" s="318"/>
      <c r="RJQ88" s="900"/>
      <c r="RJR88" s="900"/>
      <c r="RJS88" s="900"/>
      <c r="RJT88" s="900"/>
      <c r="RJU88" s="1171"/>
      <c r="RJV88" s="910"/>
      <c r="RJW88" s="1191"/>
      <c r="RJX88" s="1189"/>
      <c r="RJY88" s="900"/>
      <c r="RJZ88" s="318"/>
      <c r="RKA88" s="900"/>
      <c r="RKB88" s="900"/>
      <c r="RKC88" s="900"/>
      <c r="RKD88" s="900"/>
      <c r="RKE88" s="1171"/>
      <c r="RKF88" s="910"/>
      <c r="RKG88" s="1191"/>
      <c r="RKH88" s="1189"/>
      <c r="RKI88" s="900"/>
      <c r="RKJ88" s="318"/>
      <c r="RKK88" s="900"/>
      <c r="RKL88" s="900"/>
      <c r="RKM88" s="900"/>
      <c r="RKN88" s="900"/>
      <c r="RKO88" s="1171"/>
      <c r="RKP88" s="910"/>
      <c r="RKQ88" s="1191"/>
      <c r="RKR88" s="1189"/>
      <c r="RKS88" s="900"/>
      <c r="RKT88" s="318"/>
      <c r="RKU88" s="900"/>
      <c r="RKV88" s="900"/>
      <c r="RKW88" s="900"/>
      <c r="RKX88" s="900"/>
      <c r="RKY88" s="1171"/>
      <c r="RKZ88" s="910"/>
      <c r="RLA88" s="1191"/>
      <c r="RLB88" s="1189"/>
      <c r="RLC88" s="900"/>
      <c r="RLD88" s="318"/>
      <c r="RLE88" s="900"/>
      <c r="RLF88" s="900"/>
      <c r="RLG88" s="900"/>
      <c r="RLH88" s="900"/>
      <c r="RLI88" s="1171"/>
      <c r="RLJ88" s="910"/>
      <c r="RLK88" s="1191"/>
      <c r="RLL88" s="1189"/>
      <c r="RLM88" s="900"/>
      <c r="RLN88" s="318"/>
      <c r="RLO88" s="900"/>
      <c r="RLP88" s="900"/>
      <c r="RLQ88" s="900"/>
      <c r="RLR88" s="900"/>
      <c r="RLS88" s="1171"/>
      <c r="RLT88" s="910"/>
      <c r="RLU88" s="1191"/>
      <c r="RLV88" s="1189"/>
      <c r="RLW88" s="900"/>
      <c r="RLX88" s="318"/>
      <c r="RLY88" s="900"/>
      <c r="RLZ88" s="900"/>
      <c r="RMA88" s="900"/>
      <c r="RMB88" s="900"/>
      <c r="RMC88" s="1171"/>
      <c r="RMD88" s="910"/>
      <c r="RME88" s="1191"/>
      <c r="RMF88" s="1189"/>
      <c r="RMG88" s="900"/>
      <c r="RMH88" s="318"/>
      <c r="RMI88" s="900"/>
      <c r="RMJ88" s="900"/>
      <c r="RMK88" s="900"/>
      <c r="RML88" s="900"/>
      <c r="RMM88" s="1171"/>
      <c r="RMN88" s="910"/>
      <c r="RMO88" s="1191"/>
      <c r="RMP88" s="1189"/>
      <c r="RMQ88" s="900"/>
      <c r="RMR88" s="318"/>
      <c r="RMS88" s="900"/>
      <c r="RMT88" s="900"/>
      <c r="RMU88" s="900"/>
      <c r="RMV88" s="900"/>
      <c r="RMW88" s="1171"/>
      <c r="RMX88" s="910"/>
      <c r="RMY88" s="1191"/>
      <c r="RMZ88" s="1189"/>
      <c r="RNA88" s="900"/>
      <c r="RNB88" s="318"/>
      <c r="RNC88" s="900"/>
      <c r="RND88" s="900"/>
      <c r="RNE88" s="900"/>
      <c r="RNF88" s="900"/>
      <c r="RNG88" s="1171"/>
      <c r="RNH88" s="910"/>
      <c r="RNI88" s="1191"/>
      <c r="RNJ88" s="1189"/>
      <c r="RNK88" s="900"/>
      <c r="RNL88" s="318"/>
      <c r="RNM88" s="900"/>
      <c r="RNN88" s="900"/>
      <c r="RNO88" s="900"/>
      <c r="RNP88" s="900"/>
      <c r="RNQ88" s="1171"/>
      <c r="RNR88" s="910"/>
      <c r="RNS88" s="1191"/>
      <c r="RNT88" s="1189"/>
      <c r="RNU88" s="900"/>
      <c r="RNV88" s="318"/>
      <c r="RNW88" s="900"/>
      <c r="RNX88" s="900"/>
      <c r="RNY88" s="900"/>
      <c r="RNZ88" s="900"/>
      <c r="ROA88" s="1171"/>
      <c r="ROB88" s="910"/>
      <c r="ROC88" s="1191"/>
      <c r="ROD88" s="1189"/>
      <c r="ROE88" s="900"/>
      <c r="ROF88" s="318"/>
      <c r="ROG88" s="900"/>
      <c r="ROH88" s="900"/>
      <c r="ROI88" s="900"/>
      <c r="ROJ88" s="900"/>
      <c r="ROK88" s="1171"/>
      <c r="ROL88" s="910"/>
      <c r="ROM88" s="1191"/>
      <c r="RON88" s="1189"/>
      <c r="ROO88" s="900"/>
      <c r="ROP88" s="318"/>
      <c r="ROQ88" s="900"/>
      <c r="ROR88" s="900"/>
      <c r="ROS88" s="900"/>
      <c r="ROT88" s="900"/>
      <c r="ROU88" s="1171"/>
      <c r="ROV88" s="910"/>
      <c r="ROW88" s="1191"/>
      <c r="ROX88" s="1189"/>
      <c r="ROY88" s="900"/>
      <c r="ROZ88" s="318"/>
      <c r="RPA88" s="900"/>
      <c r="RPB88" s="900"/>
      <c r="RPC88" s="900"/>
      <c r="RPD88" s="900"/>
      <c r="RPE88" s="1171"/>
      <c r="RPF88" s="910"/>
      <c r="RPG88" s="1191"/>
      <c r="RPH88" s="1189"/>
      <c r="RPI88" s="900"/>
      <c r="RPJ88" s="318"/>
      <c r="RPK88" s="900"/>
      <c r="RPL88" s="900"/>
      <c r="RPM88" s="900"/>
      <c r="RPN88" s="900"/>
      <c r="RPO88" s="1171"/>
      <c r="RPP88" s="910"/>
      <c r="RPQ88" s="1191"/>
      <c r="RPR88" s="1189"/>
      <c r="RPS88" s="900"/>
      <c r="RPT88" s="318"/>
      <c r="RPU88" s="900"/>
      <c r="RPV88" s="900"/>
      <c r="RPW88" s="900"/>
      <c r="RPX88" s="900"/>
      <c r="RPY88" s="1171"/>
      <c r="RPZ88" s="910"/>
      <c r="RQA88" s="1191"/>
      <c r="RQB88" s="1189"/>
      <c r="RQC88" s="900"/>
      <c r="RQD88" s="318"/>
      <c r="RQE88" s="900"/>
      <c r="RQF88" s="900"/>
      <c r="RQG88" s="900"/>
      <c r="RQH88" s="900"/>
      <c r="RQI88" s="1171"/>
      <c r="RQJ88" s="910"/>
      <c r="RQK88" s="1191"/>
      <c r="RQL88" s="1189"/>
      <c r="RQM88" s="900"/>
      <c r="RQN88" s="318"/>
      <c r="RQO88" s="900"/>
      <c r="RQP88" s="900"/>
      <c r="RQQ88" s="900"/>
      <c r="RQR88" s="900"/>
      <c r="RQS88" s="1171"/>
      <c r="RQT88" s="910"/>
      <c r="RQU88" s="1191"/>
      <c r="RQV88" s="1189"/>
      <c r="RQW88" s="900"/>
      <c r="RQX88" s="318"/>
      <c r="RQY88" s="900"/>
      <c r="RQZ88" s="900"/>
      <c r="RRA88" s="900"/>
      <c r="RRB88" s="900"/>
      <c r="RRC88" s="1171"/>
      <c r="RRD88" s="910"/>
      <c r="RRE88" s="1191"/>
      <c r="RRF88" s="1189"/>
      <c r="RRG88" s="900"/>
      <c r="RRH88" s="318"/>
      <c r="RRI88" s="900"/>
      <c r="RRJ88" s="900"/>
      <c r="RRK88" s="900"/>
      <c r="RRL88" s="900"/>
      <c r="RRM88" s="1171"/>
      <c r="RRN88" s="910"/>
      <c r="RRO88" s="1191"/>
      <c r="RRP88" s="1189"/>
      <c r="RRQ88" s="900"/>
      <c r="RRR88" s="318"/>
      <c r="RRS88" s="900"/>
      <c r="RRT88" s="900"/>
      <c r="RRU88" s="900"/>
      <c r="RRV88" s="900"/>
      <c r="RRW88" s="1171"/>
      <c r="RRX88" s="910"/>
      <c r="RRY88" s="1191"/>
      <c r="RRZ88" s="1189"/>
      <c r="RSA88" s="900"/>
      <c r="RSB88" s="318"/>
      <c r="RSC88" s="900"/>
      <c r="RSD88" s="900"/>
      <c r="RSE88" s="900"/>
      <c r="RSF88" s="900"/>
      <c r="RSG88" s="1171"/>
      <c r="RSH88" s="910"/>
      <c r="RSI88" s="1191"/>
      <c r="RSJ88" s="1189"/>
      <c r="RSK88" s="900"/>
      <c r="RSL88" s="318"/>
      <c r="RSM88" s="900"/>
      <c r="RSN88" s="900"/>
      <c r="RSO88" s="900"/>
      <c r="RSP88" s="900"/>
      <c r="RSQ88" s="1171"/>
      <c r="RSR88" s="910"/>
      <c r="RSS88" s="1191"/>
      <c r="RST88" s="1189"/>
      <c r="RSU88" s="900"/>
      <c r="RSV88" s="318"/>
      <c r="RSW88" s="900"/>
      <c r="RSX88" s="900"/>
      <c r="RSY88" s="900"/>
      <c r="RSZ88" s="900"/>
      <c r="RTA88" s="1171"/>
      <c r="RTB88" s="910"/>
      <c r="RTC88" s="1191"/>
      <c r="RTD88" s="1189"/>
      <c r="RTE88" s="900"/>
      <c r="RTF88" s="318"/>
      <c r="RTG88" s="900"/>
      <c r="RTH88" s="900"/>
      <c r="RTI88" s="900"/>
      <c r="RTJ88" s="900"/>
      <c r="RTK88" s="1171"/>
      <c r="RTL88" s="910"/>
      <c r="RTM88" s="1191"/>
      <c r="RTN88" s="1189"/>
      <c r="RTO88" s="900"/>
      <c r="RTP88" s="318"/>
      <c r="RTQ88" s="900"/>
      <c r="RTR88" s="900"/>
      <c r="RTS88" s="900"/>
      <c r="RTT88" s="900"/>
      <c r="RTU88" s="1171"/>
      <c r="RTV88" s="910"/>
      <c r="RTW88" s="1191"/>
      <c r="RTX88" s="1189"/>
      <c r="RTY88" s="900"/>
      <c r="RTZ88" s="318"/>
      <c r="RUA88" s="900"/>
      <c r="RUB88" s="900"/>
      <c r="RUC88" s="900"/>
      <c r="RUD88" s="900"/>
      <c r="RUE88" s="1171"/>
      <c r="RUF88" s="910"/>
      <c r="RUG88" s="1191"/>
      <c r="RUH88" s="1189"/>
      <c r="RUI88" s="900"/>
      <c r="RUJ88" s="318"/>
      <c r="RUK88" s="900"/>
      <c r="RUL88" s="900"/>
      <c r="RUM88" s="900"/>
      <c r="RUN88" s="900"/>
      <c r="RUO88" s="1171"/>
      <c r="RUP88" s="910"/>
      <c r="RUQ88" s="1191"/>
      <c r="RUR88" s="1189"/>
      <c r="RUS88" s="900"/>
      <c r="RUT88" s="318"/>
      <c r="RUU88" s="900"/>
      <c r="RUV88" s="900"/>
      <c r="RUW88" s="900"/>
      <c r="RUX88" s="900"/>
      <c r="RUY88" s="1171"/>
      <c r="RUZ88" s="910"/>
      <c r="RVA88" s="1191"/>
      <c r="RVB88" s="1189"/>
      <c r="RVC88" s="900"/>
      <c r="RVD88" s="318"/>
      <c r="RVE88" s="900"/>
      <c r="RVF88" s="900"/>
      <c r="RVG88" s="900"/>
      <c r="RVH88" s="900"/>
      <c r="RVI88" s="1171"/>
      <c r="RVJ88" s="910"/>
      <c r="RVK88" s="1191"/>
      <c r="RVL88" s="1189"/>
      <c r="RVM88" s="900"/>
      <c r="RVN88" s="318"/>
      <c r="RVO88" s="900"/>
      <c r="RVP88" s="900"/>
      <c r="RVQ88" s="900"/>
      <c r="RVR88" s="900"/>
      <c r="RVS88" s="1171"/>
      <c r="RVT88" s="910"/>
      <c r="RVU88" s="1191"/>
      <c r="RVV88" s="1189"/>
      <c r="RVW88" s="900"/>
      <c r="RVX88" s="318"/>
      <c r="RVY88" s="900"/>
      <c r="RVZ88" s="900"/>
      <c r="RWA88" s="900"/>
      <c r="RWB88" s="900"/>
      <c r="RWC88" s="1171"/>
      <c r="RWD88" s="910"/>
      <c r="RWE88" s="1191"/>
      <c r="RWF88" s="1189"/>
      <c r="RWG88" s="900"/>
      <c r="RWH88" s="318"/>
      <c r="RWI88" s="900"/>
      <c r="RWJ88" s="900"/>
      <c r="RWK88" s="900"/>
      <c r="RWL88" s="900"/>
      <c r="RWM88" s="1171"/>
      <c r="RWN88" s="910"/>
      <c r="RWO88" s="1191"/>
      <c r="RWP88" s="1189"/>
      <c r="RWQ88" s="900"/>
      <c r="RWR88" s="318"/>
      <c r="RWS88" s="900"/>
      <c r="RWT88" s="900"/>
      <c r="RWU88" s="900"/>
      <c r="RWV88" s="900"/>
      <c r="RWW88" s="1171"/>
      <c r="RWX88" s="910"/>
      <c r="RWY88" s="1191"/>
      <c r="RWZ88" s="1189"/>
      <c r="RXA88" s="900"/>
      <c r="RXB88" s="318"/>
      <c r="RXC88" s="900"/>
      <c r="RXD88" s="900"/>
      <c r="RXE88" s="900"/>
      <c r="RXF88" s="900"/>
      <c r="RXG88" s="1171"/>
      <c r="RXH88" s="910"/>
      <c r="RXI88" s="1191"/>
      <c r="RXJ88" s="1189"/>
      <c r="RXK88" s="900"/>
      <c r="RXL88" s="318"/>
      <c r="RXM88" s="900"/>
      <c r="RXN88" s="900"/>
      <c r="RXO88" s="900"/>
      <c r="RXP88" s="900"/>
      <c r="RXQ88" s="1171"/>
      <c r="RXR88" s="910"/>
      <c r="RXS88" s="1191"/>
      <c r="RXT88" s="1189"/>
      <c r="RXU88" s="900"/>
      <c r="RXV88" s="318"/>
      <c r="RXW88" s="900"/>
      <c r="RXX88" s="900"/>
      <c r="RXY88" s="900"/>
      <c r="RXZ88" s="900"/>
      <c r="RYA88" s="1171"/>
      <c r="RYB88" s="910"/>
      <c r="RYC88" s="1191"/>
      <c r="RYD88" s="1189"/>
      <c r="RYE88" s="900"/>
      <c r="RYF88" s="318"/>
      <c r="RYG88" s="900"/>
      <c r="RYH88" s="900"/>
      <c r="RYI88" s="900"/>
      <c r="RYJ88" s="900"/>
      <c r="RYK88" s="1171"/>
      <c r="RYL88" s="910"/>
      <c r="RYM88" s="1191"/>
      <c r="RYN88" s="1189"/>
      <c r="RYO88" s="900"/>
      <c r="RYP88" s="318"/>
      <c r="RYQ88" s="900"/>
      <c r="RYR88" s="900"/>
      <c r="RYS88" s="900"/>
      <c r="RYT88" s="900"/>
      <c r="RYU88" s="1171"/>
      <c r="RYV88" s="910"/>
      <c r="RYW88" s="1191"/>
      <c r="RYX88" s="1189"/>
      <c r="RYY88" s="900"/>
      <c r="RYZ88" s="318"/>
      <c r="RZA88" s="900"/>
      <c r="RZB88" s="900"/>
      <c r="RZC88" s="900"/>
      <c r="RZD88" s="900"/>
      <c r="RZE88" s="1171"/>
      <c r="RZF88" s="910"/>
      <c r="RZG88" s="1191"/>
      <c r="RZH88" s="1189"/>
      <c r="RZI88" s="900"/>
      <c r="RZJ88" s="318"/>
      <c r="RZK88" s="900"/>
      <c r="RZL88" s="900"/>
      <c r="RZM88" s="900"/>
      <c r="RZN88" s="900"/>
      <c r="RZO88" s="1171"/>
      <c r="RZP88" s="910"/>
      <c r="RZQ88" s="1191"/>
      <c r="RZR88" s="1189"/>
      <c r="RZS88" s="900"/>
      <c r="RZT88" s="318"/>
      <c r="RZU88" s="900"/>
      <c r="RZV88" s="900"/>
      <c r="RZW88" s="900"/>
      <c r="RZX88" s="900"/>
      <c r="RZY88" s="1171"/>
      <c r="RZZ88" s="910"/>
      <c r="SAA88" s="1191"/>
      <c r="SAB88" s="1189"/>
      <c r="SAC88" s="900"/>
      <c r="SAD88" s="318"/>
      <c r="SAE88" s="900"/>
      <c r="SAF88" s="900"/>
      <c r="SAG88" s="900"/>
      <c r="SAH88" s="900"/>
      <c r="SAI88" s="1171"/>
      <c r="SAJ88" s="910"/>
      <c r="SAK88" s="1191"/>
      <c r="SAL88" s="1189"/>
      <c r="SAM88" s="900"/>
      <c r="SAN88" s="318"/>
      <c r="SAO88" s="900"/>
      <c r="SAP88" s="900"/>
      <c r="SAQ88" s="900"/>
      <c r="SAR88" s="900"/>
      <c r="SAS88" s="1171"/>
      <c r="SAT88" s="910"/>
      <c r="SAU88" s="1191"/>
      <c r="SAV88" s="1189"/>
      <c r="SAW88" s="900"/>
      <c r="SAX88" s="318"/>
      <c r="SAY88" s="900"/>
      <c r="SAZ88" s="900"/>
      <c r="SBA88" s="900"/>
      <c r="SBB88" s="900"/>
      <c r="SBC88" s="1171"/>
      <c r="SBD88" s="910"/>
      <c r="SBE88" s="1191"/>
      <c r="SBF88" s="1189"/>
      <c r="SBG88" s="900"/>
      <c r="SBH88" s="318"/>
      <c r="SBI88" s="900"/>
      <c r="SBJ88" s="900"/>
      <c r="SBK88" s="900"/>
      <c r="SBL88" s="900"/>
      <c r="SBM88" s="1171"/>
      <c r="SBN88" s="910"/>
      <c r="SBO88" s="1191"/>
      <c r="SBP88" s="1189"/>
      <c r="SBQ88" s="900"/>
      <c r="SBR88" s="318"/>
      <c r="SBS88" s="900"/>
      <c r="SBT88" s="900"/>
      <c r="SBU88" s="900"/>
      <c r="SBV88" s="900"/>
      <c r="SBW88" s="1171"/>
      <c r="SBX88" s="910"/>
      <c r="SBY88" s="1191"/>
      <c r="SBZ88" s="1189"/>
      <c r="SCA88" s="900"/>
      <c r="SCB88" s="318"/>
      <c r="SCC88" s="900"/>
      <c r="SCD88" s="900"/>
      <c r="SCE88" s="900"/>
      <c r="SCF88" s="900"/>
      <c r="SCG88" s="1171"/>
      <c r="SCH88" s="910"/>
      <c r="SCI88" s="1191"/>
      <c r="SCJ88" s="1189"/>
      <c r="SCK88" s="900"/>
      <c r="SCL88" s="318"/>
      <c r="SCM88" s="900"/>
      <c r="SCN88" s="900"/>
      <c r="SCO88" s="900"/>
      <c r="SCP88" s="900"/>
      <c r="SCQ88" s="1171"/>
      <c r="SCR88" s="910"/>
      <c r="SCS88" s="1191"/>
      <c r="SCT88" s="1189"/>
      <c r="SCU88" s="900"/>
      <c r="SCV88" s="318"/>
      <c r="SCW88" s="900"/>
      <c r="SCX88" s="900"/>
      <c r="SCY88" s="900"/>
      <c r="SCZ88" s="900"/>
      <c r="SDA88" s="1171"/>
      <c r="SDB88" s="910"/>
      <c r="SDC88" s="1191"/>
      <c r="SDD88" s="1189"/>
      <c r="SDE88" s="900"/>
      <c r="SDF88" s="318"/>
      <c r="SDG88" s="900"/>
      <c r="SDH88" s="900"/>
      <c r="SDI88" s="900"/>
      <c r="SDJ88" s="900"/>
      <c r="SDK88" s="1171"/>
      <c r="SDL88" s="910"/>
      <c r="SDM88" s="1191"/>
      <c r="SDN88" s="1189"/>
      <c r="SDO88" s="900"/>
      <c r="SDP88" s="318"/>
      <c r="SDQ88" s="900"/>
      <c r="SDR88" s="900"/>
      <c r="SDS88" s="900"/>
      <c r="SDT88" s="900"/>
      <c r="SDU88" s="1171"/>
      <c r="SDV88" s="910"/>
      <c r="SDW88" s="1191"/>
      <c r="SDX88" s="1189"/>
      <c r="SDY88" s="900"/>
      <c r="SDZ88" s="318"/>
      <c r="SEA88" s="900"/>
      <c r="SEB88" s="900"/>
      <c r="SEC88" s="900"/>
      <c r="SED88" s="900"/>
      <c r="SEE88" s="1171"/>
      <c r="SEF88" s="910"/>
      <c r="SEG88" s="1191"/>
      <c r="SEH88" s="1189"/>
      <c r="SEI88" s="900"/>
      <c r="SEJ88" s="318"/>
      <c r="SEK88" s="900"/>
      <c r="SEL88" s="900"/>
      <c r="SEM88" s="900"/>
      <c r="SEN88" s="900"/>
      <c r="SEO88" s="1171"/>
      <c r="SEP88" s="910"/>
      <c r="SEQ88" s="1191"/>
      <c r="SER88" s="1189"/>
      <c r="SES88" s="900"/>
      <c r="SET88" s="318"/>
      <c r="SEU88" s="900"/>
      <c r="SEV88" s="900"/>
      <c r="SEW88" s="900"/>
      <c r="SEX88" s="900"/>
      <c r="SEY88" s="1171"/>
      <c r="SEZ88" s="910"/>
      <c r="SFA88" s="1191"/>
      <c r="SFB88" s="1189"/>
      <c r="SFC88" s="900"/>
      <c r="SFD88" s="318"/>
      <c r="SFE88" s="900"/>
      <c r="SFF88" s="900"/>
      <c r="SFG88" s="900"/>
      <c r="SFH88" s="900"/>
      <c r="SFI88" s="1171"/>
      <c r="SFJ88" s="910"/>
      <c r="SFK88" s="1191"/>
      <c r="SFL88" s="1189"/>
      <c r="SFM88" s="900"/>
      <c r="SFN88" s="318"/>
      <c r="SFO88" s="900"/>
      <c r="SFP88" s="900"/>
      <c r="SFQ88" s="900"/>
      <c r="SFR88" s="900"/>
      <c r="SFS88" s="1171"/>
      <c r="SFT88" s="910"/>
      <c r="SFU88" s="1191"/>
      <c r="SFV88" s="1189"/>
      <c r="SFW88" s="900"/>
      <c r="SFX88" s="318"/>
      <c r="SFY88" s="900"/>
      <c r="SFZ88" s="900"/>
      <c r="SGA88" s="900"/>
      <c r="SGB88" s="900"/>
      <c r="SGC88" s="1171"/>
      <c r="SGD88" s="910"/>
      <c r="SGE88" s="1191"/>
      <c r="SGF88" s="1189"/>
      <c r="SGG88" s="900"/>
      <c r="SGH88" s="318"/>
      <c r="SGI88" s="900"/>
      <c r="SGJ88" s="900"/>
      <c r="SGK88" s="900"/>
      <c r="SGL88" s="900"/>
      <c r="SGM88" s="1171"/>
      <c r="SGN88" s="910"/>
      <c r="SGO88" s="1191"/>
      <c r="SGP88" s="1189"/>
      <c r="SGQ88" s="900"/>
      <c r="SGR88" s="318"/>
      <c r="SGS88" s="900"/>
      <c r="SGT88" s="900"/>
      <c r="SGU88" s="900"/>
      <c r="SGV88" s="900"/>
      <c r="SGW88" s="1171"/>
      <c r="SGX88" s="910"/>
      <c r="SGY88" s="1191"/>
      <c r="SGZ88" s="1189"/>
      <c r="SHA88" s="900"/>
      <c r="SHB88" s="318"/>
      <c r="SHC88" s="900"/>
      <c r="SHD88" s="900"/>
      <c r="SHE88" s="900"/>
      <c r="SHF88" s="900"/>
      <c r="SHG88" s="1171"/>
      <c r="SHH88" s="910"/>
      <c r="SHI88" s="1191"/>
      <c r="SHJ88" s="1189"/>
      <c r="SHK88" s="900"/>
      <c r="SHL88" s="318"/>
      <c r="SHM88" s="900"/>
      <c r="SHN88" s="900"/>
      <c r="SHO88" s="900"/>
      <c r="SHP88" s="900"/>
      <c r="SHQ88" s="1171"/>
      <c r="SHR88" s="910"/>
      <c r="SHS88" s="1191"/>
      <c r="SHT88" s="1189"/>
      <c r="SHU88" s="900"/>
      <c r="SHV88" s="318"/>
      <c r="SHW88" s="900"/>
      <c r="SHX88" s="900"/>
      <c r="SHY88" s="900"/>
      <c r="SHZ88" s="900"/>
      <c r="SIA88" s="1171"/>
      <c r="SIB88" s="910"/>
      <c r="SIC88" s="1191"/>
      <c r="SID88" s="1189"/>
      <c r="SIE88" s="900"/>
      <c r="SIF88" s="318"/>
      <c r="SIG88" s="900"/>
      <c r="SIH88" s="900"/>
      <c r="SII88" s="900"/>
      <c r="SIJ88" s="900"/>
      <c r="SIK88" s="1171"/>
      <c r="SIL88" s="910"/>
      <c r="SIM88" s="1191"/>
      <c r="SIN88" s="1189"/>
      <c r="SIO88" s="900"/>
      <c r="SIP88" s="318"/>
      <c r="SIQ88" s="900"/>
      <c r="SIR88" s="900"/>
      <c r="SIS88" s="900"/>
      <c r="SIT88" s="900"/>
      <c r="SIU88" s="1171"/>
      <c r="SIV88" s="910"/>
      <c r="SIW88" s="1191"/>
      <c r="SIX88" s="1189"/>
      <c r="SIY88" s="900"/>
      <c r="SIZ88" s="318"/>
      <c r="SJA88" s="900"/>
      <c r="SJB88" s="900"/>
      <c r="SJC88" s="900"/>
      <c r="SJD88" s="900"/>
      <c r="SJE88" s="1171"/>
      <c r="SJF88" s="910"/>
      <c r="SJG88" s="1191"/>
      <c r="SJH88" s="1189"/>
      <c r="SJI88" s="900"/>
      <c r="SJJ88" s="318"/>
      <c r="SJK88" s="900"/>
      <c r="SJL88" s="900"/>
      <c r="SJM88" s="900"/>
      <c r="SJN88" s="900"/>
      <c r="SJO88" s="1171"/>
      <c r="SJP88" s="910"/>
      <c r="SJQ88" s="1191"/>
      <c r="SJR88" s="1189"/>
      <c r="SJS88" s="900"/>
      <c r="SJT88" s="318"/>
      <c r="SJU88" s="900"/>
      <c r="SJV88" s="900"/>
      <c r="SJW88" s="900"/>
      <c r="SJX88" s="900"/>
      <c r="SJY88" s="1171"/>
      <c r="SJZ88" s="910"/>
      <c r="SKA88" s="1191"/>
      <c r="SKB88" s="1189"/>
      <c r="SKC88" s="900"/>
      <c r="SKD88" s="318"/>
      <c r="SKE88" s="900"/>
      <c r="SKF88" s="900"/>
      <c r="SKG88" s="900"/>
      <c r="SKH88" s="900"/>
      <c r="SKI88" s="1171"/>
      <c r="SKJ88" s="910"/>
      <c r="SKK88" s="1191"/>
      <c r="SKL88" s="1189"/>
      <c r="SKM88" s="900"/>
      <c r="SKN88" s="318"/>
      <c r="SKO88" s="900"/>
      <c r="SKP88" s="900"/>
      <c r="SKQ88" s="900"/>
      <c r="SKR88" s="900"/>
      <c r="SKS88" s="1171"/>
      <c r="SKT88" s="910"/>
      <c r="SKU88" s="1191"/>
      <c r="SKV88" s="1189"/>
      <c r="SKW88" s="900"/>
      <c r="SKX88" s="318"/>
      <c r="SKY88" s="900"/>
      <c r="SKZ88" s="900"/>
      <c r="SLA88" s="900"/>
      <c r="SLB88" s="900"/>
      <c r="SLC88" s="1171"/>
      <c r="SLD88" s="910"/>
      <c r="SLE88" s="1191"/>
      <c r="SLF88" s="1189"/>
      <c r="SLG88" s="900"/>
      <c r="SLH88" s="318"/>
      <c r="SLI88" s="900"/>
      <c r="SLJ88" s="900"/>
      <c r="SLK88" s="900"/>
      <c r="SLL88" s="900"/>
      <c r="SLM88" s="1171"/>
      <c r="SLN88" s="910"/>
      <c r="SLO88" s="1191"/>
      <c r="SLP88" s="1189"/>
      <c r="SLQ88" s="900"/>
      <c r="SLR88" s="318"/>
      <c r="SLS88" s="900"/>
      <c r="SLT88" s="900"/>
      <c r="SLU88" s="900"/>
      <c r="SLV88" s="900"/>
      <c r="SLW88" s="1171"/>
      <c r="SLX88" s="910"/>
      <c r="SLY88" s="1191"/>
      <c r="SLZ88" s="1189"/>
      <c r="SMA88" s="900"/>
      <c r="SMB88" s="318"/>
      <c r="SMC88" s="900"/>
      <c r="SMD88" s="900"/>
      <c r="SME88" s="900"/>
      <c r="SMF88" s="900"/>
      <c r="SMG88" s="1171"/>
      <c r="SMH88" s="910"/>
      <c r="SMI88" s="1191"/>
      <c r="SMJ88" s="1189"/>
      <c r="SMK88" s="900"/>
      <c r="SML88" s="318"/>
      <c r="SMM88" s="900"/>
      <c r="SMN88" s="900"/>
      <c r="SMO88" s="900"/>
      <c r="SMP88" s="900"/>
      <c r="SMQ88" s="1171"/>
      <c r="SMR88" s="910"/>
      <c r="SMS88" s="1191"/>
      <c r="SMT88" s="1189"/>
      <c r="SMU88" s="900"/>
      <c r="SMV88" s="318"/>
      <c r="SMW88" s="900"/>
      <c r="SMX88" s="900"/>
      <c r="SMY88" s="900"/>
      <c r="SMZ88" s="900"/>
      <c r="SNA88" s="1171"/>
      <c r="SNB88" s="910"/>
      <c r="SNC88" s="1191"/>
      <c r="SND88" s="1189"/>
      <c r="SNE88" s="900"/>
      <c r="SNF88" s="318"/>
      <c r="SNG88" s="900"/>
      <c r="SNH88" s="900"/>
      <c r="SNI88" s="900"/>
      <c r="SNJ88" s="900"/>
      <c r="SNK88" s="1171"/>
      <c r="SNL88" s="910"/>
      <c r="SNM88" s="1191"/>
      <c r="SNN88" s="1189"/>
      <c r="SNO88" s="900"/>
      <c r="SNP88" s="318"/>
      <c r="SNQ88" s="900"/>
      <c r="SNR88" s="900"/>
      <c r="SNS88" s="900"/>
      <c r="SNT88" s="900"/>
      <c r="SNU88" s="1171"/>
      <c r="SNV88" s="910"/>
      <c r="SNW88" s="1191"/>
      <c r="SNX88" s="1189"/>
      <c r="SNY88" s="900"/>
      <c r="SNZ88" s="318"/>
      <c r="SOA88" s="900"/>
      <c r="SOB88" s="900"/>
      <c r="SOC88" s="900"/>
      <c r="SOD88" s="900"/>
      <c r="SOE88" s="1171"/>
      <c r="SOF88" s="910"/>
      <c r="SOG88" s="1191"/>
      <c r="SOH88" s="1189"/>
      <c r="SOI88" s="900"/>
      <c r="SOJ88" s="318"/>
      <c r="SOK88" s="900"/>
      <c r="SOL88" s="900"/>
      <c r="SOM88" s="900"/>
      <c r="SON88" s="900"/>
      <c r="SOO88" s="1171"/>
      <c r="SOP88" s="910"/>
      <c r="SOQ88" s="1191"/>
      <c r="SOR88" s="1189"/>
      <c r="SOS88" s="900"/>
      <c r="SOT88" s="318"/>
      <c r="SOU88" s="900"/>
      <c r="SOV88" s="900"/>
      <c r="SOW88" s="900"/>
      <c r="SOX88" s="900"/>
      <c r="SOY88" s="1171"/>
      <c r="SOZ88" s="910"/>
      <c r="SPA88" s="1191"/>
      <c r="SPB88" s="1189"/>
      <c r="SPC88" s="900"/>
      <c r="SPD88" s="318"/>
      <c r="SPE88" s="900"/>
      <c r="SPF88" s="900"/>
      <c r="SPG88" s="900"/>
      <c r="SPH88" s="900"/>
      <c r="SPI88" s="1171"/>
      <c r="SPJ88" s="910"/>
      <c r="SPK88" s="1191"/>
      <c r="SPL88" s="1189"/>
      <c r="SPM88" s="900"/>
      <c r="SPN88" s="318"/>
      <c r="SPO88" s="900"/>
      <c r="SPP88" s="900"/>
      <c r="SPQ88" s="900"/>
      <c r="SPR88" s="900"/>
      <c r="SPS88" s="1171"/>
      <c r="SPT88" s="910"/>
      <c r="SPU88" s="1191"/>
      <c r="SPV88" s="1189"/>
      <c r="SPW88" s="900"/>
      <c r="SPX88" s="318"/>
      <c r="SPY88" s="900"/>
      <c r="SPZ88" s="900"/>
      <c r="SQA88" s="900"/>
      <c r="SQB88" s="900"/>
      <c r="SQC88" s="1171"/>
      <c r="SQD88" s="910"/>
      <c r="SQE88" s="1191"/>
      <c r="SQF88" s="1189"/>
      <c r="SQG88" s="900"/>
      <c r="SQH88" s="318"/>
      <c r="SQI88" s="900"/>
      <c r="SQJ88" s="900"/>
      <c r="SQK88" s="900"/>
      <c r="SQL88" s="900"/>
      <c r="SQM88" s="1171"/>
      <c r="SQN88" s="910"/>
      <c r="SQO88" s="1191"/>
      <c r="SQP88" s="1189"/>
      <c r="SQQ88" s="900"/>
      <c r="SQR88" s="318"/>
      <c r="SQS88" s="900"/>
      <c r="SQT88" s="900"/>
      <c r="SQU88" s="900"/>
      <c r="SQV88" s="900"/>
      <c r="SQW88" s="1171"/>
      <c r="SQX88" s="910"/>
      <c r="SQY88" s="1191"/>
      <c r="SQZ88" s="1189"/>
      <c r="SRA88" s="900"/>
      <c r="SRB88" s="318"/>
      <c r="SRC88" s="900"/>
      <c r="SRD88" s="900"/>
      <c r="SRE88" s="900"/>
      <c r="SRF88" s="900"/>
      <c r="SRG88" s="1171"/>
      <c r="SRH88" s="910"/>
      <c r="SRI88" s="1191"/>
      <c r="SRJ88" s="1189"/>
      <c r="SRK88" s="900"/>
      <c r="SRL88" s="318"/>
      <c r="SRM88" s="900"/>
      <c r="SRN88" s="900"/>
      <c r="SRO88" s="900"/>
      <c r="SRP88" s="900"/>
      <c r="SRQ88" s="1171"/>
      <c r="SRR88" s="910"/>
      <c r="SRS88" s="1191"/>
      <c r="SRT88" s="1189"/>
      <c r="SRU88" s="900"/>
      <c r="SRV88" s="318"/>
      <c r="SRW88" s="900"/>
      <c r="SRX88" s="900"/>
      <c r="SRY88" s="900"/>
      <c r="SRZ88" s="900"/>
      <c r="SSA88" s="1171"/>
      <c r="SSB88" s="910"/>
      <c r="SSC88" s="1191"/>
      <c r="SSD88" s="1189"/>
      <c r="SSE88" s="900"/>
      <c r="SSF88" s="318"/>
      <c r="SSG88" s="900"/>
      <c r="SSH88" s="900"/>
      <c r="SSI88" s="900"/>
      <c r="SSJ88" s="900"/>
      <c r="SSK88" s="1171"/>
      <c r="SSL88" s="910"/>
      <c r="SSM88" s="1191"/>
      <c r="SSN88" s="1189"/>
      <c r="SSO88" s="900"/>
      <c r="SSP88" s="318"/>
      <c r="SSQ88" s="900"/>
      <c r="SSR88" s="900"/>
      <c r="SSS88" s="900"/>
      <c r="SST88" s="900"/>
      <c r="SSU88" s="1171"/>
      <c r="SSV88" s="910"/>
      <c r="SSW88" s="1191"/>
      <c r="SSX88" s="1189"/>
      <c r="SSY88" s="900"/>
      <c r="SSZ88" s="318"/>
      <c r="STA88" s="900"/>
      <c r="STB88" s="900"/>
      <c r="STC88" s="900"/>
      <c r="STD88" s="900"/>
      <c r="STE88" s="1171"/>
      <c r="STF88" s="910"/>
      <c r="STG88" s="1191"/>
      <c r="STH88" s="1189"/>
      <c r="STI88" s="900"/>
      <c r="STJ88" s="318"/>
      <c r="STK88" s="900"/>
      <c r="STL88" s="900"/>
      <c r="STM88" s="900"/>
      <c r="STN88" s="900"/>
      <c r="STO88" s="1171"/>
      <c r="STP88" s="910"/>
      <c r="STQ88" s="1191"/>
      <c r="STR88" s="1189"/>
      <c r="STS88" s="900"/>
      <c r="STT88" s="318"/>
      <c r="STU88" s="900"/>
      <c r="STV88" s="900"/>
      <c r="STW88" s="900"/>
      <c r="STX88" s="900"/>
      <c r="STY88" s="1171"/>
      <c r="STZ88" s="910"/>
      <c r="SUA88" s="1191"/>
      <c r="SUB88" s="1189"/>
      <c r="SUC88" s="900"/>
      <c r="SUD88" s="318"/>
      <c r="SUE88" s="900"/>
      <c r="SUF88" s="900"/>
      <c r="SUG88" s="900"/>
      <c r="SUH88" s="900"/>
      <c r="SUI88" s="1171"/>
      <c r="SUJ88" s="910"/>
      <c r="SUK88" s="1191"/>
      <c r="SUL88" s="1189"/>
      <c r="SUM88" s="900"/>
      <c r="SUN88" s="318"/>
      <c r="SUO88" s="900"/>
      <c r="SUP88" s="900"/>
      <c r="SUQ88" s="900"/>
      <c r="SUR88" s="900"/>
      <c r="SUS88" s="1171"/>
      <c r="SUT88" s="910"/>
      <c r="SUU88" s="1191"/>
      <c r="SUV88" s="1189"/>
      <c r="SUW88" s="900"/>
      <c r="SUX88" s="318"/>
      <c r="SUY88" s="900"/>
      <c r="SUZ88" s="900"/>
      <c r="SVA88" s="900"/>
      <c r="SVB88" s="900"/>
      <c r="SVC88" s="1171"/>
      <c r="SVD88" s="910"/>
      <c r="SVE88" s="1191"/>
      <c r="SVF88" s="1189"/>
      <c r="SVG88" s="900"/>
      <c r="SVH88" s="318"/>
      <c r="SVI88" s="900"/>
      <c r="SVJ88" s="900"/>
      <c r="SVK88" s="900"/>
      <c r="SVL88" s="900"/>
      <c r="SVM88" s="1171"/>
      <c r="SVN88" s="910"/>
      <c r="SVO88" s="1191"/>
      <c r="SVP88" s="1189"/>
      <c r="SVQ88" s="900"/>
      <c r="SVR88" s="318"/>
      <c r="SVS88" s="900"/>
      <c r="SVT88" s="900"/>
      <c r="SVU88" s="900"/>
      <c r="SVV88" s="900"/>
      <c r="SVW88" s="1171"/>
      <c r="SVX88" s="910"/>
      <c r="SVY88" s="1191"/>
      <c r="SVZ88" s="1189"/>
      <c r="SWA88" s="900"/>
      <c r="SWB88" s="318"/>
      <c r="SWC88" s="900"/>
      <c r="SWD88" s="900"/>
      <c r="SWE88" s="900"/>
      <c r="SWF88" s="900"/>
      <c r="SWG88" s="1171"/>
      <c r="SWH88" s="910"/>
      <c r="SWI88" s="1191"/>
      <c r="SWJ88" s="1189"/>
      <c r="SWK88" s="900"/>
      <c r="SWL88" s="318"/>
      <c r="SWM88" s="900"/>
      <c r="SWN88" s="900"/>
      <c r="SWO88" s="900"/>
      <c r="SWP88" s="900"/>
      <c r="SWQ88" s="1171"/>
      <c r="SWR88" s="910"/>
      <c r="SWS88" s="1191"/>
      <c r="SWT88" s="1189"/>
      <c r="SWU88" s="900"/>
      <c r="SWV88" s="318"/>
      <c r="SWW88" s="900"/>
      <c r="SWX88" s="900"/>
      <c r="SWY88" s="900"/>
      <c r="SWZ88" s="900"/>
      <c r="SXA88" s="1171"/>
      <c r="SXB88" s="910"/>
      <c r="SXC88" s="1191"/>
      <c r="SXD88" s="1189"/>
      <c r="SXE88" s="900"/>
      <c r="SXF88" s="318"/>
      <c r="SXG88" s="900"/>
      <c r="SXH88" s="900"/>
      <c r="SXI88" s="900"/>
      <c r="SXJ88" s="900"/>
      <c r="SXK88" s="1171"/>
      <c r="SXL88" s="910"/>
      <c r="SXM88" s="1191"/>
      <c r="SXN88" s="1189"/>
      <c r="SXO88" s="900"/>
      <c r="SXP88" s="318"/>
      <c r="SXQ88" s="900"/>
      <c r="SXR88" s="900"/>
      <c r="SXS88" s="900"/>
      <c r="SXT88" s="900"/>
      <c r="SXU88" s="1171"/>
      <c r="SXV88" s="910"/>
      <c r="SXW88" s="1191"/>
      <c r="SXX88" s="1189"/>
      <c r="SXY88" s="900"/>
      <c r="SXZ88" s="318"/>
      <c r="SYA88" s="900"/>
      <c r="SYB88" s="900"/>
      <c r="SYC88" s="900"/>
      <c r="SYD88" s="900"/>
      <c r="SYE88" s="1171"/>
      <c r="SYF88" s="910"/>
      <c r="SYG88" s="1191"/>
      <c r="SYH88" s="1189"/>
      <c r="SYI88" s="900"/>
      <c r="SYJ88" s="318"/>
      <c r="SYK88" s="900"/>
      <c r="SYL88" s="900"/>
      <c r="SYM88" s="900"/>
      <c r="SYN88" s="900"/>
      <c r="SYO88" s="1171"/>
      <c r="SYP88" s="910"/>
      <c r="SYQ88" s="1191"/>
      <c r="SYR88" s="1189"/>
      <c r="SYS88" s="900"/>
      <c r="SYT88" s="318"/>
      <c r="SYU88" s="900"/>
      <c r="SYV88" s="900"/>
      <c r="SYW88" s="900"/>
      <c r="SYX88" s="900"/>
      <c r="SYY88" s="1171"/>
      <c r="SYZ88" s="910"/>
      <c r="SZA88" s="1191"/>
      <c r="SZB88" s="1189"/>
      <c r="SZC88" s="900"/>
      <c r="SZD88" s="318"/>
      <c r="SZE88" s="900"/>
      <c r="SZF88" s="900"/>
      <c r="SZG88" s="900"/>
      <c r="SZH88" s="900"/>
      <c r="SZI88" s="1171"/>
      <c r="SZJ88" s="910"/>
      <c r="SZK88" s="1191"/>
      <c r="SZL88" s="1189"/>
      <c r="SZM88" s="900"/>
      <c r="SZN88" s="318"/>
      <c r="SZO88" s="900"/>
      <c r="SZP88" s="900"/>
      <c r="SZQ88" s="900"/>
      <c r="SZR88" s="900"/>
      <c r="SZS88" s="1171"/>
      <c r="SZT88" s="910"/>
      <c r="SZU88" s="1191"/>
      <c r="SZV88" s="1189"/>
      <c r="SZW88" s="900"/>
      <c r="SZX88" s="318"/>
      <c r="SZY88" s="900"/>
      <c r="SZZ88" s="900"/>
      <c r="TAA88" s="900"/>
      <c r="TAB88" s="900"/>
      <c r="TAC88" s="1171"/>
      <c r="TAD88" s="910"/>
      <c r="TAE88" s="1191"/>
      <c r="TAF88" s="1189"/>
      <c r="TAG88" s="900"/>
      <c r="TAH88" s="318"/>
      <c r="TAI88" s="900"/>
      <c r="TAJ88" s="900"/>
      <c r="TAK88" s="900"/>
      <c r="TAL88" s="900"/>
      <c r="TAM88" s="1171"/>
      <c r="TAN88" s="910"/>
      <c r="TAO88" s="1191"/>
      <c r="TAP88" s="1189"/>
      <c r="TAQ88" s="900"/>
      <c r="TAR88" s="318"/>
      <c r="TAS88" s="900"/>
      <c r="TAT88" s="900"/>
      <c r="TAU88" s="900"/>
      <c r="TAV88" s="900"/>
      <c r="TAW88" s="1171"/>
      <c r="TAX88" s="910"/>
      <c r="TAY88" s="1191"/>
      <c r="TAZ88" s="1189"/>
      <c r="TBA88" s="900"/>
      <c r="TBB88" s="318"/>
      <c r="TBC88" s="900"/>
      <c r="TBD88" s="900"/>
      <c r="TBE88" s="900"/>
      <c r="TBF88" s="900"/>
      <c r="TBG88" s="1171"/>
      <c r="TBH88" s="910"/>
      <c r="TBI88" s="1191"/>
      <c r="TBJ88" s="1189"/>
      <c r="TBK88" s="900"/>
      <c r="TBL88" s="318"/>
      <c r="TBM88" s="900"/>
      <c r="TBN88" s="900"/>
      <c r="TBO88" s="900"/>
      <c r="TBP88" s="900"/>
      <c r="TBQ88" s="1171"/>
      <c r="TBR88" s="910"/>
      <c r="TBS88" s="1191"/>
      <c r="TBT88" s="1189"/>
      <c r="TBU88" s="900"/>
      <c r="TBV88" s="318"/>
      <c r="TBW88" s="900"/>
      <c r="TBX88" s="900"/>
      <c r="TBY88" s="900"/>
      <c r="TBZ88" s="900"/>
      <c r="TCA88" s="1171"/>
      <c r="TCB88" s="910"/>
      <c r="TCC88" s="1191"/>
      <c r="TCD88" s="1189"/>
      <c r="TCE88" s="900"/>
      <c r="TCF88" s="318"/>
      <c r="TCG88" s="900"/>
      <c r="TCH88" s="900"/>
      <c r="TCI88" s="900"/>
      <c r="TCJ88" s="900"/>
      <c r="TCK88" s="1171"/>
      <c r="TCL88" s="910"/>
      <c r="TCM88" s="1191"/>
      <c r="TCN88" s="1189"/>
      <c r="TCO88" s="900"/>
      <c r="TCP88" s="318"/>
      <c r="TCQ88" s="900"/>
      <c r="TCR88" s="900"/>
      <c r="TCS88" s="900"/>
      <c r="TCT88" s="900"/>
      <c r="TCU88" s="1171"/>
      <c r="TCV88" s="910"/>
      <c r="TCW88" s="1191"/>
      <c r="TCX88" s="1189"/>
      <c r="TCY88" s="900"/>
      <c r="TCZ88" s="318"/>
      <c r="TDA88" s="900"/>
      <c r="TDB88" s="900"/>
      <c r="TDC88" s="900"/>
      <c r="TDD88" s="900"/>
      <c r="TDE88" s="1171"/>
      <c r="TDF88" s="910"/>
      <c r="TDG88" s="1191"/>
      <c r="TDH88" s="1189"/>
      <c r="TDI88" s="900"/>
      <c r="TDJ88" s="318"/>
      <c r="TDK88" s="900"/>
      <c r="TDL88" s="900"/>
      <c r="TDM88" s="900"/>
      <c r="TDN88" s="900"/>
      <c r="TDO88" s="1171"/>
      <c r="TDP88" s="910"/>
      <c r="TDQ88" s="1191"/>
      <c r="TDR88" s="1189"/>
      <c r="TDS88" s="900"/>
      <c r="TDT88" s="318"/>
      <c r="TDU88" s="900"/>
      <c r="TDV88" s="900"/>
      <c r="TDW88" s="900"/>
      <c r="TDX88" s="900"/>
      <c r="TDY88" s="1171"/>
      <c r="TDZ88" s="910"/>
      <c r="TEA88" s="1191"/>
      <c r="TEB88" s="1189"/>
      <c r="TEC88" s="900"/>
      <c r="TED88" s="318"/>
      <c r="TEE88" s="900"/>
      <c r="TEF88" s="900"/>
      <c r="TEG88" s="900"/>
      <c r="TEH88" s="900"/>
      <c r="TEI88" s="1171"/>
      <c r="TEJ88" s="910"/>
      <c r="TEK88" s="1191"/>
      <c r="TEL88" s="1189"/>
      <c r="TEM88" s="900"/>
      <c r="TEN88" s="318"/>
      <c r="TEO88" s="900"/>
      <c r="TEP88" s="900"/>
      <c r="TEQ88" s="900"/>
      <c r="TER88" s="900"/>
      <c r="TES88" s="1171"/>
      <c r="TET88" s="910"/>
      <c r="TEU88" s="1191"/>
      <c r="TEV88" s="1189"/>
      <c r="TEW88" s="900"/>
      <c r="TEX88" s="318"/>
      <c r="TEY88" s="900"/>
      <c r="TEZ88" s="900"/>
      <c r="TFA88" s="900"/>
      <c r="TFB88" s="900"/>
      <c r="TFC88" s="1171"/>
      <c r="TFD88" s="910"/>
      <c r="TFE88" s="1191"/>
      <c r="TFF88" s="1189"/>
      <c r="TFG88" s="900"/>
      <c r="TFH88" s="318"/>
      <c r="TFI88" s="900"/>
      <c r="TFJ88" s="900"/>
      <c r="TFK88" s="900"/>
      <c r="TFL88" s="900"/>
      <c r="TFM88" s="1171"/>
      <c r="TFN88" s="910"/>
      <c r="TFO88" s="1191"/>
      <c r="TFP88" s="1189"/>
      <c r="TFQ88" s="900"/>
      <c r="TFR88" s="318"/>
      <c r="TFS88" s="900"/>
      <c r="TFT88" s="900"/>
      <c r="TFU88" s="900"/>
      <c r="TFV88" s="900"/>
      <c r="TFW88" s="1171"/>
      <c r="TFX88" s="910"/>
      <c r="TFY88" s="1191"/>
      <c r="TFZ88" s="1189"/>
      <c r="TGA88" s="900"/>
      <c r="TGB88" s="318"/>
      <c r="TGC88" s="900"/>
      <c r="TGD88" s="900"/>
      <c r="TGE88" s="900"/>
      <c r="TGF88" s="900"/>
      <c r="TGG88" s="1171"/>
      <c r="TGH88" s="910"/>
      <c r="TGI88" s="1191"/>
      <c r="TGJ88" s="1189"/>
      <c r="TGK88" s="900"/>
      <c r="TGL88" s="318"/>
      <c r="TGM88" s="900"/>
      <c r="TGN88" s="900"/>
      <c r="TGO88" s="900"/>
      <c r="TGP88" s="900"/>
      <c r="TGQ88" s="1171"/>
      <c r="TGR88" s="910"/>
      <c r="TGS88" s="1191"/>
      <c r="TGT88" s="1189"/>
      <c r="TGU88" s="900"/>
      <c r="TGV88" s="318"/>
      <c r="TGW88" s="900"/>
      <c r="TGX88" s="900"/>
      <c r="TGY88" s="900"/>
      <c r="TGZ88" s="900"/>
      <c r="THA88" s="1171"/>
      <c r="THB88" s="910"/>
      <c r="THC88" s="1191"/>
      <c r="THD88" s="1189"/>
      <c r="THE88" s="900"/>
      <c r="THF88" s="318"/>
      <c r="THG88" s="900"/>
      <c r="THH88" s="900"/>
      <c r="THI88" s="900"/>
      <c r="THJ88" s="900"/>
      <c r="THK88" s="1171"/>
      <c r="THL88" s="910"/>
      <c r="THM88" s="1191"/>
      <c r="THN88" s="1189"/>
      <c r="THO88" s="900"/>
      <c r="THP88" s="318"/>
      <c r="THQ88" s="900"/>
      <c r="THR88" s="900"/>
      <c r="THS88" s="900"/>
      <c r="THT88" s="900"/>
      <c r="THU88" s="1171"/>
      <c r="THV88" s="910"/>
      <c r="THW88" s="1191"/>
      <c r="THX88" s="1189"/>
      <c r="THY88" s="900"/>
      <c r="THZ88" s="318"/>
      <c r="TIA88" s="900"/>
      <c r="TIB88" s="900"/>
      <c r="TIC88" s="900"/>
      <c r="TID88" s="900"/>
      <c r="TIE88" s="1171"/>
      <c r="TIF88" s="910"/>
      <c r="TIG88" s="1191"/>
      <c r="TIH88" s="1189"/>
      <c r="TII88" s="900"/>
      <c r="TIJ88" s="318"/>
      <c r="TIK88" s="900"/>
      <c r="TIL88" s="900"/>
      <c r="TIM88" s="900"/>
      <c r="TIN88" s="900"/>
      <c r="TIO88" s="1171"/>
      <c r="TIP88" s="910"/>
      <c r="TIQ88" s="1191"/>
      <c r="TIR88" s="1189"/>
      <c r="TIS88" s="900"/>
      <c r="TIT88" s="318"/>
      <c r="TIU88" s="900"/>
      <c r="TIV88" s="900"/>
      <c r="TIW88" s="900"/>
      <c r="TIX88" s="900"/>
      <c r="TIY88" s="1171"/>
      <c r="TIZ88" s="910"/>
      <c r="TJA88" s="1191"/>
      <c r="TJB88" s="1189"/>
      <c r="TJC88" s="900"/>
      <c r="TJD88" s="318"/>
      <c r="TJE88" s="900"/>
      <c r="TJF88" s="900"/>
      <c r="TJG88" s="900"/>
      <c r="TJH88" s="900"/>
      <c r="TJI88" s="1171"/>
      <c r="TJJ88" s="910"/>
      <c r="TJK88" s="1191"/>
      <c r="TJL88" s="1189"/>
      <c r="TJM88" s="900"/>
      <c r="TJN88" s="318"/>
      <c r="TJO88" s="900"/>
      <c r="TJP88" s="900"/>
      <c r="TJQ88" s="900"/>
      <c r="TJR88" s="900"/>
      <c r="TJS88" s="1171"/>
      <c r="TJT88" s="910"/>
      <c r="TJU88" s="1191"/>
      <c r="TJV88" s="1189"/>
      <c r="TJW88" s="900"/>
      <c r="TJX88" s="318"/>
      <c r="TJY88" s="900"/>
      <c r="TJZ88" s="900"/>
      <c r="TKA88" s="900"/>
      <c r="TKB88" s="900"/>
      <c r="TKC88" s="1171"/>
      <c r="TKD88" s="910"/>
      <c r="TKE88" s="1191"/>
      <c r="TKF88" s="1189"/>
      <c r="TKG88" s="900"/>
      <c r="TKH88" s="318"/>
      <c r="TKI88" s="900"/>
      <c r="TKJ88" s="900"/>
      <c r="TKK88" s="900"/>
      <c r="TKL88" s="900"/>
      <c r="TKM88" s="1171"/>
      <c r="TKN88" s="910"/>
      <c r="TKO88" s="1191"/>
      <c r="TKP88" s="1189"/>
      <c r="TKQ88" s="900"/>
      <c r="TKR88" s="318"/>
      <c r="TKS88" s="900"/>
      <c r="TKT88" s="900"/>
      <c r="TKU88" s="900"/>
      <c r="TKV88" s="900"/>
      <c r="TKW88" s="1171"/>
      <c r="TKX88" s="910"/>
      <c r="TKY88" s="1191"/>
      <c r="TKZ88" s="1189"/>
      <c r="TLA88" s="900"/>
      <c r="TLB88" s="318"/>
      <c r="TLC88" s="900"/>
      <c r="TLD88" s="900"/>
      <c r="TLE88" s="900"/>
      <c r="TLF88" s="900"/>
      <c r="TLG88" s="1171"/>
      <c r="TLH88" s="910"/>
      <c r="TLI88" s="1191"/>
      <c r="TLJ88" s="1189"/>
      <c r="TLK88" s="900"/>
      <c r="TLL88" s="318"/>
      <c r="TLM88" s="900"/>
      <c r="TLN88" s="900"/>
      <c r="TLO88" s="900"/>
      <c r="TLP88" s="900"/>
      <c r="TLQ88" s="1171"/>
      <c r="TLR88" s="910"/>
      <c r="TLS88" s="1191"/>
      <c r="TLT88" s="1189"/>
      <c r="TLU88" s="900"/>
      <c r="TLV88" s="318"/>
      <c r="TLW88" s="900"/>
      <c r="TLX88" s="900"/>
      <c r="TLY88" s="900"/>
      <c r="TLZ88" s="900"/>
      <c r="TMA88" s="1171"/>
      <c r="TMB88" s="910"/>
      <c r="TMC88" s="1191"/>
      <c r="TMD88" s="1189"/>
      <c r="TME88" s="900"/>
      <c r="TMF88" s="318"/>
      <c r="TMG88" s="900"/>
      <c r="TMH88" s="900"/>
      <c r="TMI88" s="900"/>
      <c r="TMJ88" s="900"/>
      <c r="TMK88" s="1171"/>
      <c r="TML88" s="910"/>
      <c r="TMM88" s="1191"/>
      <c r="TMN88" s="1189"/>
      <c r="TMO88" s="900"/>
      <c r="TMP88" s="318"/>
      <c r="TMQ88" s="900"/>
      <c r="TMR88" s="900"/>
      <c r="TMS88" s="900"/>
      <c r="TMT88" s="900"/>
      <c r="TMU88" s="1171"/>
      <c r="TMV88" s="910"/>
      <c r="TMW88" s="1191"/>
      <c r="TMX88" s="1189"/>
      <c r="TMY88" s="900"/>
      <c r="TMZ88" s="318"/>
      <c r="TNA88" s="900"/>
      <c r="TNB88" s="900"/>
      <c r="TNC88" s="900"/>
      <c r="TND88" s="900"/>
      <c r="TNE88" s="1171"/>
      <c r="TNF88" s="910"/>
      <c r="TNG88" s="1191"/>
      <c r="TNH88" s="1189"/>
      <c r="TNI88" s="900"/>
      <c r="TNJ88" s="318"/>
      <c r="TNK88" s="900"/>
      <c r="TNL88" s="900"/>
      <c r="TNM88" s="900"/>
      <c r="TNN88" s="900"/>
      <c r="TNO88" s="1171"/>
      <c r="TNP88" s="910"/>
      <c r="TNQ88" s="1191"/>
      <c r="TNR88" s="1189"/>
      <c r="TNS88" s="900"/>
      <c r="TNT88" s="318"/>
      <c r="TNU88" s="900"/>
      <c r="TNV88" s="900"/>
      <c r="TNW88" s="900"/>
      <c r="TNX88" s="900"/>
      <c r="TNY88" s="1171"/>
      <c r="TNZ88" s="910"/>
      <c r="TOA88" s="1191"/>
      <c r="TOB88" s="1189"/>
      <c r="TOC88" s="900"/>
      <c r="TOD88" s="318"/>
      <c r="TOE88" s="900"/>
      <c r="TOF88" s="900"/>
      <c r="TOG88" s="900"/>
      <c r="TOH88" s="900"/>
      <c r="TOI88" s="1171"/>
      <c r="TOJ88" s="910"/>
      <c r="TOK88" s="1191"/>
      <c r="TOL88" s="1189"/>
      <c r="TOM88" s="900"/>
      <c r="TON88" s="318"/>
      <c r="TOO88" s="900"/>
      <c r="TOP88" s="900"/>
      <c r="TOQ88" s="900"/>
      <c r="TOR88" s="900"/>
      <c r="TOS88" s="1171"/>
      <c r="TOT88" s="910"/>
      <c r="TOU88" s="1191"/>
      <c r="TOV88" s="1189"/>
      <c r="TOW88" s="900"/>
      <c r="TOX88" s="318"/>
      <c r="TOY88" s="900"/>
      <c r="TOZ88" s="900"/>
      <c r="TPA88" s="900"/>
      <c r="TPB88" s="900"/>
      <c r="TPC88" s="1171"/>
      <c r="TPD88" s="910"/>
      <c r="TPE88" s="1191"/>
      <c r="TPF88" s="1189"/>
      <c r="TPG88" s="900"/>
      <c r="TPH88" s="318"/>
      <c r="TPI88" s="900"/>
      <c r="TPJ88" s="900"/>
      <c r="TPK88" s="900"/>
      <c r="TPL88" s="900"/>
      <c r="TPM88" s="1171"/>
      <c r="TPN88" s="910"/>
      <c r="TPO88" s="1191"/>
      <c r="TPP88" s="1189"/>
      <c r="TPQ88" s="900"/>
      <c r="TPR88" s="318"/>
      <c r="TPS88" s="900"/>
      <c r="TPT88" s="900"/>
      <c r="TPU88" s="900"/>
      <c r="TPV88" s="900"/>
      <c r="TPW88" s="1171"/>
      <c r="TPX88" s="910"/>
      <c r="TPY88" s="1191"/>
      <c r="TPZ88" s="1189"/>
      <c r="TQA88" s="900"/>
      <c r="TQB88" s="318"/>
      <c r="TQC88" s="900"/>
      <c r="TQD88" s="900"/>
      <c r="TQE88" s="900"/>
      <c r="TQF88" s="900"/>
      <c r="TQG88" s="1171"/>
      <c r="TQH88" s="910"/>
      <c r="TQI88" s="1191"/>
      <c r="TQJ88" s="1189"/>
      <c r="TQK88" s="900"/>
      <c r="TQL88" s="318"/>
      <c r="TQM88" s="900"/>
      <c r="TQN88" s="900"/>
      <c r="TQO88" s="900"/>
      <c r="TQP88" s="900"/>
      <c r="TQQ88" s="1171"/>
      <c r="TQR88" s="910"/>
      <c r="TQS88" s="1191"/>
      <c r="TQT88" s="1189"/>
      <c r="TQU88" s="900"/>
      <c r="TQV88" s="318"/>
      <c r="TQW88" s="900"/>
      <c r="TQX88" s="900"/>
      <c r="TQY88" s="900"/>
      <c r="TQZ88" s="900"/>
      <c r="TRA88" s="1171"/>
      <c r="TRB88" s="910"/>
      <c r="TRC88" s="1191"/>
      <c r="TRD88" s="1189"/>
      <c r="TRE88" s="900"/>
      <c r="TRF88" s="318"/>
      <c r="TRG88" s="900"/>
      <c r="TRH88" s="900"/>
      <c r="TRI88" s="900"/>
      <c r="TRJ88" s="900"/>
      <c r="TRK88" s="1171"/>
      <c r="TRL88" s="910"/>
      <c r="TRM88" s="1191"/>
      <c r="TRN88" s="1189"/>
      <c r="TRO88" s="900"/>
      <c r="TRP88" s="318"/>
      <c r="TRQ88" s="900"/>
      <c r="TRR88" s="900"/>
      <c r="TRS88" s="900"/>
      <c r="TRT88" s="900"/>
      <c r="TRU88" s="1171"/>
      <c r="TRV88" s="910"/>
      <c r="TRW88" s="1191"/>
      <c r="TRX88" s="1189"/>
      <c r="TRY88" s="900"/>
      <c r="TRZ88" s="318"/>
      <c r="TSA88" s="900"/>
      <c r="TSB88" s="900"/>
      <c r="TSC88" s="900"/>
      <c r="TSD88" s="900"/>
      <c r="TSE88" s="1171"/>
      <c r="TSF88" s="910"/>
      <c r="TSG88" s="1191"/>
      <c r="TSH88" s="1189"/>
      <c r="TSI88" s="900"/>
      <c r="TSJ88" s="318"/>
      <c r="TSK88" s="900"/>
      <c r="TSL88" s="900"/>
      <c r="TSM88" s="900"/>
      <c r="TSN88" s="900"/>
      <c r="TSO88" s="1171"/>
      <c r="TSP88" s="910"/>
      <c r="TSQ88" s="1191"/>
      <c r="TSR88" s="1189"/>
      <c r="TSS88" s="900"/>
      <c r="TST88" s="318"/>
      <c r="TSU88" s="900"/>
      <c r="TSV88" s="900"/>
      <c r="TSW88" s="900"/>
      <c r="TSX88" s="900"/>
      <c r="TSY88" s="1171"/>
      <c r="TSZ88" s="910"/>
      <c r="TTA88" s="1191"/>
      <c r="TTB88" s="1189"/>
      <c r="TTC88" s="900"/>
      <c r="TTD88" s="318"/>
      <c r="TTE88" s="900"/>
      <c r="TTF88" s="900"/>
      <c r="TTG88" s="900"/>
      <c r="TTH88" s="900"/>
      <c r="TTI88" s="1171"/>
      <c r="TTJ88" s="910"/>
      <c r="TTK88" s="1191"/>
      <c r="TTL88" s="1189"/>
      <c r="TTM88" s="900"/>
      <c r="TTN88" s="318"/>
      <c r="TTO88" s="900"/>
      <c r="TTP88" s="900"/>
      <c r="TTQ88" s="900"/>
      <c r="TTR88" s="900"/>
      <c r="TTS88" s="1171"/>
      <c r="TTT88" s="910"/>
      <c r="TTU88" s="1191"/>
      <c r="TTV88" s="1189"/>
      <c r="TTW88" s="900"/>
      <c r="TTX88" s="318"/>
      <c r="TTY88" s="900"/>
      <c r="TTZ88" s="900"/>
      <c r="TUA88" s="900"/>
      <c r="TUB88" s="900"/>
      <c r="TUC88" s="1171"/>
      <c r="TUD88" s="910"/>
      <c r="TUE88" s="1191"/>
      <c r="TUF88" s="1189"/>
      <c r="TUG88" s="900"/>
      <c r="TUH88" s="318"/>
      <c r="TUI88" s="900"/>
      <c r="TUJ88" s="900"/>
      <c r="TUK88" s="900"/>
      <c r="TUL88" s="900"/>
      <c r="TUM88" s="1171"/>
      <c r="TUN88" s="910"/>
      <c r="TUO88" s="1191"/>
      <c r="TUP88" s="1189"/>
      <c r="TUQ88" s="900"/>
      <c r="TUR88" s="318"/>
      <c r="TUS88" s="900"/>
      <c r="TUT88" s="900"/>
      <c r="TUU88" s="900"/>
      <c r="TUV88" s="900"/>
      <c r="TUW88" s="1171"/>
      <c r="TUX88" s="910"/>
      <c r="TUY88" s="1191"/>
      <c r="TUZ88" s="1189"/>
      <c r="TVA88" s="900"/>
      <c r="TVB88" s="318"/>
      <c r="TVC88" s="900"/>
      <c r="TVD88" s="900"/>
      <c r="TVE88" s="900"/>
      <c r="TVF88" s="900"/>
      <c r="TVG88" s="1171"/>
      <c r="TVH88" s="910"/>
      <c r="TVI88" s="1191"/>
      <c r="TVJ88" s="1189"/>
      <c r="TVK88" s="900"/>
      <c r="TVL88" s="318"/>
      <c r="TVM88" s="900"/>
      <c r="TVN88" s="900"/>
      <c r="TVO88" s="900"/>
      <c r="TVP88" s="900"/>
      <c r="TVQ88" s="1171"/>
      <c r="TVR88" s="910"/>
      <c r="TVS88" s="1191"/>
      <c r="TVT88" s="1189"/>
      <c r="TVU88" s="900"/>
      <c r="TVV88" s="318"/>
      <c r="TVW88" s="900"/>
      <c r="TVX88" s="900"/>
      <c r="TVY88" s="900"/>
      <c r="TVZ88" s="900"/>
      <c r="TWA88" s="1171"/>
      <c r="TWB88" s="910"/>
      <c r="TWC88" s="1191"/>
      <c r="TWD88" s="1189"/>
      <c r="TWE88" s="900"/>
      <c r="TWF88" s="318"/>
      <c r="TWG88" s="900"/>
      <c r="TWH88" s="900"/>
      <c r="TWI88" s="900"/>
      <c r="TWJ88" s="900"/>
      <c r="TWK88" s="1171"/>
      <c r="TWL88" s="910"/>
      <c r="TWM88" s="1191"/>
      <c r="TWN88" s="1189"/>
      <c r="TWO88" s="900"/>
      <c r="TWP88" s="318"/>
      <c r="TWQ88" s="900"/>
      <c r="TWR88" s="900"/>
      <c r="TWS88" s="900"/>
      <c r="TWT88" s="900"/>
      <c r="TWU88" s="1171"/>
      <c r="TWV88" s="910"/>
      <c r="TWW88" s="1191"/>
      <c r="TWX88" s="1189"/>
      <c r="TWY88" s="900"/>
      <c r="TWZ88" s="318"/>
      <c r="TXA88" s="900"/>
      <c r="TXB88" s="900"/>
      <c r="TXC88" s="900"/>
      <c r="TXD88" s="900"/>
      <c r="TXE88" s="1171"/>
      <c r="TXF88" s="910"/>
      <c r="TXG88" s="1191"/>
      <c r="TXH88" s="1189"/>
      <c r="TXI88" s="900"/>
      <c r="TXJ88" s="318"/>
      <c r="TXK88" s="900"/>
      <c r="TXL88" s="900"/>
      <c r="TXM88" s="900"/>
      <c r="TXN88" s="900"/>
      <c r="TXO88" s="1171"/>
      <c r="TXP88" s="910"/>
      <c r="TXQ88" s="1191"/>
      <c r="TXR88" s="1189"/>
      <c r="TXS88" s="900"/>
      <c r="TXT88" s="318"/>
      <c r="TXU88" s="900"/>
      <c r="TXV88" s="900"/>
      <c r="TXW88" s="900"/>
      <c r="TXX88" s="900"/>
      <c r="TXY88" s="1171"/>
      <c r="TXZ88" s="910"/>
      <c r="TYA88" s="1191"/>
      <c r="TYB88" s="1189"/>
      <c r="TYC88" s="900"/>
      <c r="TYD88" s="318"/>
      <c r="TYE88" s="900"/>
      <c r="TYF88" s="900"/>
      <c r="TYG88" s="900"/>
      <c r="TYH88" s="900"/>
      <c r="TYI88" s="1171"/>
      <c r="TYJ88" s="910"/>
      <c r="TYK88" s="1191"/>
      <c r="TYL88" s="1189"/>
      <c r="TYM88" s="900"/>
      <c r="TYN88" s="318"/>
      <c r="TYO88" s="900"/>
      <c r="TYP88" s="900"/>
      <c r="TYQ88" s="900"/>
      <c r="TYR88" s="900"/>
      <c r="TYS88" s="1171"/>
      <c r="TYT88" s="910"/>
      <c r="TYU88" s="1191"/>
      <c r="TYV88" s="1189"/>
      <c r="TYW88" s="900"/>
      <c r="TYX88" s="318"/>
      <c r="TYY88" s="900"/>
      <c r="TYZ88" s="900"/>
      <c r="TZA88" s="900"/>
      <c r="TZB88" s="900"/>
      <c r="TZC88" s="1171"/>
      <c r="TZD88" s="910"/>
      <c r="TZE88" s="1191"/>
      <c r="TZF88" s="1189"/>
      <c r="TZG88" s="900"/>
      <c r="TZH88" s="318"/>
      <c r="TZI88" s="900"/>
      <c r="TZJ88" s="900"/>
      <c r="TZK88" s="900"/>
      <c r="TZL88" s="900"/>
      <c r="TZM88" s="1171"/>
      <c r="TZN88" s="910"/>
      <c r="TZO88" s="1191"/>
      <c r="TZP88" s="1189"/>
      <c r="TZQ88" s="900"/>
      <c r="TZR88" s="318"/>
      <c r="TZS88" s="900"/>
      <c r="TZT88" s="900"/>
      <c r="TZU88" s="900"/>
      <c r="TZV88" s="900"/>
      <c r="TZW88" s="1171"/>
      <c r="TZX88" s="910"/>
      <c r="TZY88" s="1191"/>
      <c r="TZZ88" s="1189"/>
      <c r="UAA88" s="900"/>
      <c r="UAB88" s="318"/>
      <c r="UAC88" s="900"/>
      <c r="UAD88" s="900"/>
      <c r="UAE88" s="900"/>
      <c r="UAF88" s="900"/>
      <c r="UAG88" s="1171"/>
      <c r="UAH88" s="910"/>
      <c r="UAI88" s="1191"/>
      <c r="UAJ88" s="1189"/>
      <c r="UAK88" s="900"/>
      <c r="UAL88" s="318"/>
      <c r="UAM88" s="900"/>
      <c r="UAN88" s="900"/>
      <c r="UAO88" s="900"/>
      <c r="UAP88" s="900"/>
      <c r="UAQ88" s="1171"/>
      <c r="UAR88" s="910"/>
      <c r="UAS88" s="1191"/>
      <c r="UAT88" s="1189"/>
      <c r="UAU88" s="900"/>
      <c r="UAV88" s="318"/>
      <c r="UAW88" s="900"/>
      <c r="UAX88" s="900"/>
      <c r="UAY88" s="900"/>
      <c r="UAZ88" s="900"/>
      <c r="UBA88" s="1171"/>
      <c r="UBB88" s="910"/>
      <c r="UBC88" s="1191"/>
      <c r="UBD88" s="1189"/>
      <c r="UBE88" s="900"/>
      <c r="UBF88" s="318"/>
      <c r="UBG88" s="900"/>
      <c r="UBH88" s="900"/>
      <c r="UBI88" s="900"/>
      <c r="UBJ88" s="900"/>
      <c r="UBK88" s="1171"/>
      <c r="UBL88" s="910"/>
      <c r="UBM88" s="1191"/>
      <c r="UBN88" s="1189"/>
      <c r="UBO88" s="900"/>
      <c r="UBP88" s="318"/>
      <c r="UBQ88" s="900"/>
      <c r="UBR88" s="900"/>
      <c r="UBS88" s="900"/>
      <c r="UBT88" s="900"/>
      <c r="UBU88" s="1171"/>
      <c r="UBV88" s="910"/>
      <c r="UBW88" s="1191"/>
      <c r="UBX88" s="1189"/>
      <c r="UBY88" s="900"/>
      <c r="UBZ88" s="318"/>
      <c r="UCA88" s="900"/>
      <c r="UCB88" s="900"/>
      <c r="UCC88" s="900"/>
      <c r="UCD88" s="900"/>
      <c r="UCE88" s="1171"/>
      <c r="UCF88" s="910"/>
      <c r="UCG88" s="1191"/>
      <c r="UCH88" s="1189"/>
      <c r="UCI88" s="900"/>
      <c r="UCJ88" s="318"/>
      <c r="UCK88" s="900"/>
      <c r="UCL88" s="900"/>
      <c r="UCM88" s="900"/>
      <c r="UCN88" s="900"/>
      <c r="UCO88" s="1171"/>
      <c r="UCP88" s="910"/>
      <c r="UCQ88" s="1191"/>
      <c r="UCR88" s="1189"/>
      <c r="UCS88" s="900"/>
      <c r="UCT88" s="318"/>
      <c r="UCU88" s="900"/>
      <c r="UCV88" s="900"/>
      <c r="UCW88" s="900"/>
      <c r="UCX88" s="900"/>
      <c r="UCY88" s="1171"/>
      <c r="UCZ88" s="910"/>
      <c r="UDA88" s="1191"/>
      <c r="UDB88" s="1189"/>
      <c r="UDC88" s="900"/>
      <c r="UDD88" s="318"/>
      <c r="UDE88" s="900"/>
      <c r="UDF88" s="900"/>
      <c r="UDG88" s="900"/>
      <c r="UDH88" s="900"/>
      <c r="UDI88" s="1171"/>
      <c r="UDJ88" s="910"/>
      <c r="UDK88" s="1191"/>
      <c r="UDL88" s="1189"/>
      <c r="UDM88" s="900"/>
      <c r="UDN88" s="318"/>
      <c r="UDO88" s="900"/>
      <c r="UDP88" s="900"/>
      <c r="UDQ88" s="900"/>
      <c r="UDR88" s="900"/>
      <c r="UDS88" s="1171"/>
      <c r="UDT88" s="910"/>
      <c r="UDU88" s="1191"/>
      <c r="UDV88" s="1189"/>
      <c r="UDW88" s="900"/>
      <c r="UDX88" s="318"/>
      <c r="UDY88" s="900"/>
      <c r="UDZ88" s="900"/>
      <c r="UEA88" s="900"/>
      <c r="UEB88" s="900"/>
      <c r="UEC88" s="1171"/>
      <c r="UED88" s="910"/>
      <c r="UEE88" s="1191"/>
      <c r="UEF88" s="1189"/>
      <c r="UEG88" s="900"/>
      <c r="UEH88" s="318"/>
      <c r="UEI88" s="900"/>
      <c r="UEJ88" s="900"/>
      <c r="UEK88" s="900"/>
      <c r="UEL88" s="900"/>
      <c r="UEM88" s="1171"/>
      <c r="UEN88" s="910"/>
      <c r="UEO88" s="1191"/>
      <c r="UEP88" s="1189"/>
      <c r="UEQ88" s="900"/>
      <c r="UER88" s="318"/>
      <c r="UES88" s="900"/>
      <c r="UET88" s="900"/>
      <c r="UEU88" s="900"/>
      <c r="UEV88" s="900"/>
      <c r="UEW88" s="1171"/>
      <c r="UEX88" s="910"/>
      <c r="UEY88" s="1191"/>
      <c r="UEZ88" s="1189"/>
      <c r="UFA88" s="900"/>
      <c r="UFB88" s="318"/>
      <c r="UFC88" s="900"/>
      <c r="UFD88" s="900"/>
      <c r="UFE88" s="900"/>
      <c r="UFF88" s="900"/>
      <c r="UFG88" s="1171"/>
      <c r="UFH88" s="910"/>
      <c r="UFI88" s="1191"/>
      <c r="UFJ88" s="1189"/>
      <c r="UFK88" s="900"/>
      <c r="UFL88" s="318"/>
      <c r="UFM88" s="900"/>
      <c r="UFN88" s="900"/>
      <c r="UFO88" s="900"/>
      <c r="UFP88" s="900"/>
      <c r="UFQ88" s="1171"/>
      <c r="UFR88" s="910"/>
      <c r="UFS88" s="1191"/>
      <c r="UFT88" s="1189"/>
      <c r="UFU88" s="900"/>
      <c r="UFV88" s="318"/>
      <c r="UFW88" s="900"/>
      <c r="UFX88" s="900"/>
      <c r="UFY88" s="900"/>
      <c r="UFZ88" s="900"/>
      <c r="UGA88" s="1171"/>
      <c r="UGB88" s="910"/>
      <c r="UGC88" s="1191"/>
      <c r="UGD88" s="1189"/>
      <c r="UGE88" s="900"/>
      <c r="UGF88" s="318"/>
      <c r="UGG88" s="900"/>
      <c r="UGH88" s="900"/>
      <c r="UGI88" s="900"/>
      <c r="UGJ88" s="900"/>
      <c r="UGK88" s="1171"/>
      <c r="UGL88" s="910"/>
      <c r="UGM88" s="1191"/>
      <c r="UGN88" s="1189"/>
      <c r="UGO88" s="900"/>
      <c r="UGP88" s="318"/>
      <c r="UGQ88" s="900"/>
      <c r="UGR88" s="900"/>
      <c r="UGS88" s="900"/>
      <c r="UGT88" s="900"/>
      <c r="UGU88" s="1171"/>
      <c r="UGV88" s="910"/>
      <c r="UGW88" s="1191"/>
      <c r="UGX88" s="1189"/>
      <c r="UGY88" s="900"/>
      <c r="UGZ88" s="318"/>
      <c r="UHA88" s="900"/>
      <c r="UHB88" s="900"/>
      <c r="UHC88" s="900"/>
      <c r="UHD88" s="900"/>
      <c r="UHE88" s="1171"/>
      <c r="UHF88" s="910"/>
      <c r="UHG88" s="1191"/>
      <c r="UHH88" s="1189"/>
      <c r="UHI88" s="900"/>
      <c r="UHJ88" s="318"/>
      <c r="UHK88" s="900"/>
      <c r="UHL88" s="900"/>
      <c r="UHM88" s="900"/>
      <c r="UHN88" s="900"/>
      <c r="UHO88" s="1171"/>
      <c r="UHP88" s="910"/>
      <c r="UHQ88" s="1191"/>
      <c r="UHR88" s="1189"/>
      <c r="UHS88" s="900"/>
      <c r="UHT88" s="318"/>
      <c r="UHU88" s="900"/>
      <c r="UHV88" s="900"/>
      <c r="UHW88" s="900"/>
      <c r="UHX88" s="900"/>
      <c r="UHY88" s="1171"/>
      <c r="UHZ88" s="910"/>
      <c r="UIA88" s="1191"/>
      <c r="UIB88" s="1189"/>
      <c r="UIC88" s="900"/>
      <c r="UID88" s="318"/>
      <c r="UIE88" s="900"/>
      <c r="UIF88" s="900"/>
      <c r="UIG88" s="900"/>
      <c r="UIH88" s="900"/>
      <c r="UII88" s="1171"/>
      <c r="UIJ88" s="910"/>
      <c r="UIK88" s="1191"/>
      <c r="UIL88" s="1189"/>
      <c r="UIM88" s="900"/>
      <c r="UIN88" s="318"/>
      <c r="UIO88" s="900"/>
      <c r="UIP88" s="900"/>
      <c r="UIQ88" s="900"/>
      <c r="UIR88" s="900"/>
      <c r="UIS88" s="1171"/>
      <c r="UIT88" s="910"/>
      <c r="UIU88" s="1191"/>
      <c r="UIV88" s="1189"/>
      <c r="UIW88" s="900"/>
      <c r="UIX88" s="318"/>
      <c r="UIY88" s="900"/>
      <c r="UIZ88" s="900"/>
      <c r="UJA88" s="900"/>
      <c r="UJB88" s="900"/>
      <c r="UJC88" s="1171"/>
      <c r="UJD88" s="910"/>
      <c r="UJE88" s="1191"/>
      <c r="UJF88" s="1189"/>
      <c r="UJG88" s="900"/>
      <c r="UJH88" s="318"/>
      <c r="UJI88" s="900"/>
      <c r="UJJ88" s="900"/>
      <c r="UJK88" s="900"/>
      <c r="UJL88" s="900"/>
      <c r="UJM88" s="1171"/>
      <c r="UJN88" s="910"/>
      <c r="UJO88" s="1191"/>
      <c r="UJP88" s="1189"/>
      <c r="UJQ88" s="900"/>
      <c r="UJR88" s="318"/>
      <c r="UJS88" s="900"/>
      <c r="UJT88" s="900"/>
      <c r="UJU88" s="900"/>
      <c r="UJV88" s="900"/>
      <c r="UJW88" s="1171"/>
      <c r="UJX88" s="910"/>
      <c r="UJY88" s="1191"/>
      <c r="UJZ88" s="1189"/>
      <c r="UKA88" s="900"/>
      <c r="UKB88" s="318"/>
      <c r="UKC88" s="900"/>
      <c r="UKD88" s="900"/>
      <c r="UKE88" s="900"/>
      <c r="UKF88" s="900"/>
      <c r="UKG88" s="1171"/>
      <c r="UKH88" s="910"/>
      <c r="UKI88" s="1191"/>
      <c r="UKJ88" s="1189"/>
      <c r="UKK88" s="900"/>
      <c r="UKL88" s="318"/>
      <c r="UKM88" s="900"/>
      <c r="UKN88" s="900"/>
      <c r="UKO88" s="900"/>
      <c r="UKP88" s="900"/>
      <c r="UKQ88" s="1171"/>
      <c r="UKR88" s="910"/>
      <c r="UKS88" s="1191"/>
      <c r="UKT88" s="1189"/>
      <c r="UKU88" s="900"/>
      <c r="UKV88" s="318"/>
      <c r="UKW88" s="900"/>
      <c r="UKX88" s="900"/>
      <c r="UKY88" s="900"/>
      <c r="UKZ88" s="900"/>
      <c r="ULA88" s="1171"/>
      <c r="ULB88" s="910"/>
      <c r="ULC88" s="1191"/>
      <c r="ULD88" s="1189"/>
      <c r="ULE88" s="900"/>
      <c r="ULF88" s="318"/>
      <c r="ULG88" s="900"/>
      <c r="ULH88" s="900"/>
      <c r="ULI88" s="900"/>
      <c r="ULJ88" s="900"/>
      <c r="ULK88" s="1171"/>
      <c r="ULL88" s="910"/>
      <c r="ULM88" s="1191"/>
      <c r="ULN88" s="1189"/>
      <c r="ULO88" s="900"/>
      <c r="ULP88" s="318"/>
      <c r="ULQ88" s="900"/>
      <c r="ULR88" s="900"/>
      <c r="ULS88" s="900"/>
      <c r="ULT88" s="900"/>
      <c r="ULU88" s="1171"/>
      <c r="ULV88" s="910"/>
      <c r="ULW88" s="1191"/>
      <c r="ULX88" s="1189"/>
      <c r="ULY88" s="900"/>
      <c r="ULZ88" s="318"/>
      <c r="UMA88" s="900"/>
      <c r="UMB88" s="900"/>
      <c r="UMC88" s="900"/>
      <c r="UMD88" s="900"/>
      <c r="UME88" s="1171"/>
      <c r="UMF88" s="910"/>
      <c r="UMG88" s="1191"/>
      <c r="UMH88" s="1189"/>
      <c r="UMI88" s="900"/>
      <c r="UMJ88" s="318"/>
      <c r="UMK88" s="900"/>
      <c r="UML88" s="900"/>
      <c r="UMM88" s="900"/>
      <c r="UMN88" s="900"/>
      <c r="UMO88" s="1171"/>
      <c r="UMP88" s="910"/>
      <c r="UMQ88" s="1191"/>
      <c r="UMR88" s="1189"/>
      <c r="UMS88" s="900"/>
      <c r="UMT88" s="318"/>
      <c r="UMU88" s="900"/>
      <c r="UMV88" s="900"/>
      <c r="UMW88" s="900"/>
      <c r="UMX88" s="900"/>
      <c r="UMY88" s="1171"/>
      <c r="UMZ88" s="910"/>
      <c r="UNA88" s="1191"/>
      <c r="UNB88" s="1189"/>
      <c r="UNC88" s="900"/>
      <c r="UND88" s="318"/>
      <c r="UNE88" s="900"/>
      <c r="UNF88" s="900"/>
      <c r="UNG88" s="900"/>
      <c r="UNH88" s="900"/>
      <c r="UNI88" s="1171"/>
      <c r="UNJ88" s="910"/>
      <c r="UNK88" s="1191"/>
      <c r="UNL88" s="1189"/>
      <c r="UNM88" s="900"/>
      <c r="UNN88" s="318"/>
      <c r="UNO88" s="900"/>
      <c r="UNP88" s="900"/>
      <c r="UNQ88" s="900"/>
      <c r="UNR88" s="900"/>
      <c r="UNS88" s="1171"/>
      <c r="UNT88" s="910"/>
      <c r="UNU88" s="1191"/>
      <c r="UNV88" s="1189"/>
      <c r="UNW88" s="900"/>
      <c r="UNX88" s="318"/>
      <c r="UNY88" s="900"/>
      <c r="UNZ88" s="900"/>
      <c r="UOA88" s="900"/>
      <c r="UOB88" s="900"/>
      <c r="UOC88" s="1171"/>
      <c r="UOD88" s="910"/>
      <c r="UOE88" s="1191"/>
      <c r="UOF88" s="1189"/>
      <c r="UOG88" s="900"/>
      <c r="UOH88" s="318"/>
      <c r="UOI88" s="900"/>
      <c r="UOJ88" s="900"/>
      <c r="UOK88" s="900"/>
      <c r="UOL88" s="900"/>
      <c r="UOM88" s="1171"/>
      <c r="UON88" s="910"/>
      <c r="UOO88" s="1191"/>
      <c r="UOP88" s="1189"/>
      <c r="UOQ88" s="900"/>
      <c r="UOR88" s="318"/>
      <c r="UOS88" s="900"/>
      <c r="UOT88" s="900"/>
      <c r="UOU88" s="900"/>
      <c r="UOV88" s="900"/>
      <c r="UOW88" s="1171"/>
      <c r="UOX88" s="910"/>
      <c r="UOY88" s="1191"/>
      <c r="UOZ88" s="1189"/>
      <c r="UPA88" s="900"/>
      <c r="UPB88" s="318"/>
      <c r="UPC88" s="900"/>
      <c r="UPD88" s="900"/>
      <c r="UPE88" s="900"/>
      <c r="UPF88" s="900"/>
      <c r="UPG88" s="1171"/>
      <c r="UPH88" s="910"/>
      <c r="UPI88" s="1191"/>
      <c r="UPJ88" s="1189"/>
      <c r="UPK88" s="900"/>
      <c r="UPL88" s="318"/>
      <c r="UPM88" s="900"/>
      <c r="UPN88" s="900"/>
      <c r="UPO88" s="900"/>
      <c r="UPP88" s="900"/>
      <c r="UPQ88" s="1171"/>
      <c r="UPR88" s="910"/>
      <c r="UPS88" s="1191"/>
      <c r="UPT88" s="1189"/>
      <c r="UPU88" s="900"/>
      <c r="UPV88" s="318"/>
      <c r="UPW88" s="900"/>
      <c r="UPX88" s="900"/>
      <c r="UPY88" s="900"/>
      <c r="UPZ88" s="900"/>
      <c r="UQA88" s="1171"/>
      <c r="UQB88" s="910"/>
      <c r="UQC88" s="1191"/>
      <c r="UQD88" s="1189"/>
      <c r="UQE88" s="900"/>
      <c r="UQF88" s="318"/>
      <c r="UQG88" s="900"/>
      <c r="UQH88" s="900"/>
      <c r="UQI88" s="900"/>
      <c r="UQJ88" s="900"/>
      <c r="UQK88" s="1171"/>
      <c r="UQL88" s="910"/>
      <c r="UQM88" s="1191"/>
      <c r="UQN88" s="1189"/>
      <c r="UQO88" s="900"/>
      <c r="UQP88" s="318"/>
      <c r="UQQ88" s="900"/>
      <c r="UQR88" s="900"/>
      <c r="UQS88" s="900"/>
      <c r="UQT88" s="900"/>
      <c r="UQU88" s="1171"/>
      <c r="UQV88" s="910"/>
      <c r="UQW88" s="1191"/>
      <c r="UQX88" s="1189"/>
      <c r="UQY88" s="900"/>
      <c r="UQZ88" s="318"/>
      <c r="URA88" s="900"/>
      <c r="URB88" s="900"/>
      <c r="URC88" s="900"/>
      <c r="URD88" s="900"/>
      <c r="URE88" s="1171"/>
      <c r="URF88" s="910"/>
      <c r="URG88" s="1191"/>
      <c r="URH88" s="1189"/>
      <c r="URI88" s="900"/>
      <c r="URJ88" s="318"/>
      <c r="URK88" s="900"/>
      <c r="URL88" s="900"/>
      <c r="URM88" s="900"/>
      <c r="URN88" s="900"/>
      <c r="URO88" s="1171"/>
      <c r="URP88" s="910"/>
      <c r="URQ88" s="1191"/>
      <c r="URR88" s="1189"/>
      <c r="URS88" s="900"/>
      <c r="URT88" s="318"/>
      <c r="URU88" s="900"/>
      <c r="URV88" s="900"/>
      <c r="URW88" s="900"/>
      <c r="URX88" s="900"/>
      <c r="URY88" s="1171"/>
      <c r="URZ88" s="910"/>
      <c r="USA88" s="1191"/>
      <c r="USB88" s="1189"/>
      <c r="USC88" s="900"/>
      <c r="USD88" s="318"/>
      <c r="USE88" s="900"/>
      <c r="USF88" s="900"/>
      <c r="USG88" s="900"/>
      <c r="USH88" s="900"/>
      <c r="USI88" s="1171"/>
      <c r="USJ88" s="910"/>
      <c r="USK88" s="1191"/>
      <c r="USL88" s="1189"/>
      <c r="USM88" s="900"/>
      <c r="USN88" s="318"/>
      <c r="USO88" s="900"/>
      <c r="USP88" s="900"/>
      <c r="USQ88" s="900"/>
      <c r="USR88" s="900"/>
      <c r="USS88" s="1171"/>
      <c r="UST88" s="910"/>
      <c r="USU88" s="1191"/>
      <c r="USV88" s="1189"/>
      <c r="USW88" s="900"/>
      <c r="USX88" s="318"/>
      <c r="USY88" s="900"/>
      <c r="USZ88" s="900"/>
      <c r="UTA88" s="900"/>
      <c r="UTB88" s="900"/>
      <c r="UTC88" s="1171"/>
      <c r="UTD88" s="910"/>
      <c r="UTE88" s="1191"/>
      <c r="UTF88" s="1189"/>
      <c r="UTG88" s="900"/>
      <c r="UTH88" s="318"/>
      <c r="UTI88" s="900"/>
      <c r="UTJ88" s="900"/>
      <c r="UTK88" s="900"/>
      <c r="UTL88" s="900"/>
      <c r="UTM88" s="1171"/>
      <c r="UTN88" s="910"/>
      <c r="UTO88" s="1191"/>
      <c r="UTP88" s="1189"/>
      <c r="UTQ88" s="900"/>
      <c r="UTR88" s="318"/>
      <c r="UTS88" s="900"/>
      <c r="UTT88" s="900"/>
      <c r="UTU88" s="900"/>
      <c r="UTV88" s="900"/>
      <c r="UTW88" s="1171"/>
      <c r="UTX88" s="910"/>
      <c r="UTY88" s="1191"/>
      <c r="UTZ88" s="1189"/>
      <c r="UUA88" s="900"/>
      <c r="UUB88" s="318"/>
      <c r="UUC88" s="900"/>
      <c r="UUD88" s="900"/>
      <c r="UUE88" s="900"/>
      <c r="UUF88" s="900"/>
      <c r="UUG88" s="1171"/>
      <c r="UUH88" s="910"/>
      <c r="UUI88" s="1191"/>
      <c r="UUJ88" s="1189"/>
      <c r="UUK88" s="900"/>
      <c r="UUL88" s="318"/>
      <c r="UUM88" s="900"/>
      <c r="UUN88" s="900"/>
      <c r="UUO88" s="900"/>
      <c r="UUP88" s="900"/>
      <c r="UUQ88" s="1171"/>
      <c r="UUR88" s="910"/>
      <c r="UUS88" s="1191"/>
      <c r="UUT88" s="1189"/>
      <c r="UUU88" s="900"/>
      <c r="UUV88" s="318"/>
      <c r="UUW88" s="900"/>
      <c r="UUX88" s="900"/>
      <c r="UUY88" s="900"/>
      <c r="UUZ88" s="900"/>
      <c r="UVA88" s="1171"/>
      <c r="UVB88" s="910"/>
      <c r="UVC88" s="1191"/>
      <c r="UVD88" s="1189"/>
      <c r="UVE88" s="900"/>
      <c r="UVF88" s="318"/>
      <c r="UVG88" s="900"/>
      <c r="UVH88" s="900"/>
      <c r="UVI88" s="900"/>
      <c r="UVJ88" s="900"/>
      <c r="UVK88" s="1171"/>
      <c r="UVL88" s="910"/>
      <c r="UVM88" s="1191"/>
      <c r="UVN88" s="1189"/>
      <c r="UVO88" s="900"/>
      <c r="UVP88" s="318"/>
      <c r="UVQ88" s="900"/>
      <c r="UVR88" s="900"/>
      <c r="UVS88" s="900"/>
      <c r="UVT88" s="900"/>
      <c r="UVU88" s="1171"/>
      <c r="UVV88" s="910"/>
      <c r="UVW88" s="1191"/>
      <c r="UVX88" s="1189"/>
      <c r="UVY88" s="900"/>
      <c r="UVZ88" s="318"/>
      <c r="UWA88" s="900"/>
      <c r="UWB88" s="900"/>
      <c r="UWC88" s="900"/>
      <c r="UWD88" s="900"/>
      <c r="UWE88" s="1171"/>
      <c r="UWF88" s="910"/>
      <c r="UWG88" s="1191"/>
      <c r="UWH88" s="1189"/>
      <c r="UWI88" s="900"/>
      <c r="UWJ88" s="318"/>
      <c r="UWK88" s="900"/>
      <c r="UWL88" s="900"/>
      <c r="UWM88" s="900"/>
      <c r="UWN88" s="900"/>
      <c r="UWO88" s="1171"/>
      <c r="UWP88" s="910"/>
      <c r="UWQ88" s="1191"/>
      <c r="UWR88" s="1189"/>
      <c r="UWS88" s="900"/>
      <c r="UWT88" s="318"/>
      <c r="UWU88" s="900"/>
      <c r="UWV88" s="900"/>
      <c r="UWW88" s="900"/>
      <c r="UWX88" s="900"/>
      <c r="UWY88" s="1171"/>
      <c r="UWZ88" s="910"/>
      <c r="UXA88" s="1191"/>
      <c r="UXB88" s="1189"/>
      <c r="UXC88" s="900"/>
      <c r="UXD88" s="318"/>
      <c r="UXE88" s="900"/>
      <c r="UXF88" s="900"/>
      <c r="UXG88" s="900"/>
      <c r="UXH88" s="900"/>
      <c r="UXI88" s="1171"/>
      <c r="UXJ88" s="910"/>
      <c r="UXK88" s="1191"/>
      <c r="UXL88" s="1189"/>
      <c r="UXM88" s="900"/>
      <c r="UXN88" s="318"/>
      <c r="UXO88" s="900"/>
      <c r="UXP88" s="900"/>
      <c r="UXQ88" s="900"/>
      <c r="UXR88" s="900"/>
      <c r="UXS88" s="1171"/>
      <c r="UXT88" s="910"/>
      <c r="UXU88" s="1191"/>
      <c r="UXV88" s="1189"/>
      <c r="UXW88" s="900"/>
      <c r="UXX88" s="318"/>
      <c r="UXY88" s="900"/>
      <c r="UXZ88" s="900"/>
      <c r="UYA88" s="900"/>
      <c r="UYB88" s="900"/>
      <c r="UYC88" s="1171"/>
      <c r="UYD88" s="910"/>
      <c r="UYE88" s="1191"/>
      <c r="UYF88" s="1189"/>
      <c r="UYG88" s="900"/>
      <c r="UYH88" s="318"/>
      <c r="UYI88" s="900"/>
      <c r="UYJ88" s="900"/>
      <c r="UYK88" s="900"/>
      <c r="UYL88" s="900"/>
      <c r="UYM88" s="1171"/>
      <c r="UYN88" s="910"/>
      <c r="UYO88" s="1191"/>
      <c r="UYP88" s="1189"/>
      <c r="UYQ88" s="900"/>
      <c r="UYR88" s="318"/>
      <c r="UYS88" s="900"/>
      <c r="UYT88" s="900"/>
      <c r="UYU88" s="900"/>
      <c r="UYV88" s="900"/>
      <c r="UYW88" s="1171"/>
      <c r="UYX88" s="910"/>
      <c r="UYY88" s="1191"/>
      <c r="UYZ88" s="1189"/>
      <c r="UZA88" s="900"/>
      <c r="UZB88" s="318"/>
      <c r="UZC88" s="900"/>
      <c r="UZD88" s="900"/>
      <c r="UZE88" s="900"/>
      <c r="UZF88" s="900"/>
      <c r="UZG88" s="1171"/>
      <c r="UZH88" s="910"/>
      <c r="UZI88" s="1191"/>
      <c r="UZJ88" s="1189"/>
      <c r="UZK88" s="900"/>
      <c r="UZL88" s="318"/>
      <c r="UZM88" s="900"/>
      <c r="UZN88" s="900"/>
      <c r="UZO88" s="900"/>
      <c r="UZP88" s="900"/>
      <c r="UZQ88" s="1171"/>
      <c r="UZR88" s="910"/>
      <c r="UZS88" s="1191"/>
      <c r="UZT88" s="1189"/>
      <c r="UZU88" s="900"/>
      <c r="UZV88" s="318"/>
      <c r="UZW88" s="900"/>
      <c r="UZX88" s="900"/>
      <c r="UZY88" s="900"/>
      <c r="UZZ88" s="900"/>
      <c r="VAA88" s="1171"/>
      <c r="VAB88" s="910"/>
      <c r="VAC88" s="1191"/>
      <c r="VAD88" s="1189"/>
      <c r="VAE88" s="900"/>
      <c r="VAF88" s="318"/>
      <c r="VAG88" s="900"/>
      <c r="VAH88" s="900"/>
      <c r="VAI88" s="900"/>
      <c r="VAJ88" s="900"/>
      <c r="VAK88" s="1171"/>
      <c r="VAL88" s="910"/>
      <c r="VAM88" s="1191"/>
      <c r="VAN88" s="1189"/>
      <c r="VAO88" s="900"/>
      <c r="VAP88" s="318"/>
      <c r="VAQ88" s="900"/>
      <c r="VAR88" s="900"/>
      <c r="VAS88" s="900"/>
      <c r="VAT88" s="900"/>
      <c r="VAU88" s="1171"/>
      <c r="VAV88" s="910"/>
      <c r="VAW88" s="1191"/>
      <c r="VAX88" s="1189"/>
      <c r="VAY88" s="900"/>
      <c r="VAZ88" s="318"/>
      <c r="VBA88" s="900"/>
      <c r="VBB88" s="900"/>
      <c r="VBC88" s="900"/>
      <c r="VBD88" s="900"/>
      <c r="VBE88" s="1171"/>
      <c r="VBF88" s="910"/>
      <c r="VBG88" s="1191"/>
      <c r="VBH88" s="1189"/>
      <c r="VBI88" s="900"/>
      <c r="VBJ88" s="318"/>
      <c r="VBK88" s="900"/>
      <c r="VBL88" s="900"/>
      <c r="VBM88" s="900"/>
      <c r="VBN88" s="900"/>
      <c r="VBO88" s="1171"/>
      <c r="VBP88" s="910"/>
      <c r="VBQ88" s="1191"/>
      <c r="VBR88" s="1189"/>
      <c r="VBS88" s="900"/>
      <c r="VBT88" s="318"/>
      <c r="VBU88" s="900"/>
      <c r="VBV88" s="900"/>
      <c r="VBW88" s="900"/>
      <c r="VBX88" s="900"/>
      <c r="VBY88" s="1171"/>
      <c r="VBZ88" s="910"/>
      <c r="VCA88" s="1191"/>
      <c r="VCB88" s="1189"/>
      <c r="VCC88" s="900"/>
      <c r="VCD88" s="318"/>
      <c r="VCE88" s="900"/>
      <c r="VCF88" s="900"/>
      <c r="VCG88" s="900"/>
      <c r="VCH88" s="900"/>
      <c r="VCI88" s="1171"/>
      <c r="VCJ88" s="910"/>
      <c r="VCK88" s="1191"/>
      <c r="VCL88" s="1189"/>
      <c r="VCM88" s="900"/>
      <c r="VCN88" s="318"/>
      <c r="VCO88" s="900"/>
      <c r="VCP88" s="900"/>
      <c r="VCQ88" s="900"/>
      <c r="VCR88" s="900"/>
      <c r="VCS88" s="1171"/>
      <c r="VCT88" s="910"/>
      <c r="VCU88" s="1191"/>
      <c r="VCV88" s="1189"/>
      <c r="VCW88" s="900"/>
      <c r="VCX88" s="318"/>
      <c r="VCY88" s="900"/>
      <c r="VCZ88" s="900"/>
      <c r="VDA88" s="900"/>
      <c r="VDB88" s="900"/>
      <c r="VDC88" s="1171"/>
      <c r="VDD88" s="910"/>
      <c r="VDE88" s="1191"/>
      <c r="VDF88" s="1189"/>
      <c r="VDG88" s="900"/>
      <c r="VDH88" s="318"/>
      <c r="VDI88" s="900"/>
      <c r="VDJ88" s="900"/>
      <c r="VDK88" s="900"/>
      <c r="VDL88" s="900"/>
      <c r="VDM88" s="1171"/>
      <c r="VDN88" s="910"/>
      <c r="VDO88" s="1191"/>
      <c r="VDP88" s="1189"/>
      <c r="VDQ88" s="900"/>
      <c r="VDR88" s="318"/>
      <c r="VDS88" s="900"/>
      <c r="VDT88" s="900"/>
      <c r="VDU88" s="900"/>
      <c r="VDV88" s="900"/>
      <c r="VDW88" s="1171"/>
      <c r="VDX88" s="910"/>
      <c r="VDY88" s="1191"/>
      <c r="VDZ88" s="1189"/>
      <c r="VEA88" s="900"/>
      <c r="VEB88" s="318"/>
      <c r="VEC88" s="900"/>
      <c r="VED88" s="900"/>
      <c r="VEE88" s="900"/>
      <c r="VEF88" s="900"/>
      <c r="VEG88" s="1171"/>
      <c r="VEH88" s="910"/>
      <c r="VEI88" s="1191"/>
      <c r="VEJ88" s="1189"/>
      <c r="VEK88" s="900"/>
      <c r="VEL88" s="318"/>
      <c r="VEM88" s="900"/>
      <c r="VEN88" s="900"/>
      <c r="VEO88" s="900"/>
      <c r="VEP88" s="900"/>
      <c r="VEQ88" s="1171"/>
      <c r="VER88" s="910"/>
      <c r="VES88" s="1191"/>
      <c r="VET88" s="1189"/>
      <c r="VEU88" s="900"/>
      <c r="VEV88" s="318"/>
      <c r="VEW88" s="900"/>
      <c r="VEX88" s="900"/>
      <c r="VEY88" s="900"/>
      <c r="VEZ88" s="900"/>
      <c r="VFA88" s="1171"/>
      <c r="VFB88" s="910"/>
      <c r="VFC88" s="1191"/>
      <c r="VFD88" s="1189"/>
      <c r="VFE88" s="900"/>
      <c r="VFF88" s="318"/>
      <c r="VFG88" s="900"/>
      <c r="VFH88" s="900"/>
      <c r="VFI88" s="900"/>
      <c r="VFJ88" s="900"/>
      <c r="VFK88" s="1171"/>
      <c r="VFL88" s="910"/>
      <c r="VFM88" s="1191"/>
      <c r="VFN88" s="1189"/>
      <c r="VFO88" s="900"/>
      <c r="VFP88" s="318"/>
      <c r="VFQ88" s="900"/>
      <c r="VFR88" s="900"/>
      <c r="VFS88" s="900"/>
      <c r="VFT88" s="900"/>
      <c r="VFU88" s="1171"/>
      <c r="VFV88" s="910"/>
      <c r="VFW88" s="1191"/>
      <c r="VFX88" s="1189"/>
      <c r="VFY88" s="900"/>
      <c r="VFZ88" s="318"/>
      <c r="VGA88" s="900"/>
      <c r="VGB88" s="900"/>
      <c r="VGC88" s="900"/>
      <c r="VGD88" s="900"/>
      <c r="VGE88" s="1171"/>
      <c r="VGF88" s="910"/>
      <c r="VGG88" s="1191"/>
      <c r="VGH88" s="1189"/>
      <c r="VGI88" s="900"/>
      <c r="VGJ88" s="318"/>
      <c r="VGK88" s="900"/>
      <c r="VGL88" s="900"/>
      <c r="VGM88" s="900"/>
      <c r="VGN88" s="900"/>
      <c r="VGO88" s="1171"/>
      <c r="VGP88" s="910"/>
      <c r="VGQ88" s="1191"/>
      <c r="VGR88" s="1189"/>
      <c r="VGS88" s="900"/>
      <c r="VGT88" s="318"/>
      <c r="VGU88" s="900"/>
      <c r="VGV88" s="900"/>
      <c r="VGW88" s="900"/>
      <c r="VGX88" s="900"/>
      <c r="VGY88" s="1171"/>
      <c r="VGZ88" s="910"/>
      <c r="VHA88" s="1191"/>
      <c r="VHB88" s="1189"/>
      <c r="VHC88" s="900"/>
      <c r="VHD88" s="318"/>
      <c r="VHE88" s="900"/>
      <c r="VHF88" s="900"/>
      <c r="VHG88" s="900"/>
      <c r="VHH88" s="900"/>
      <c r="VHI88" s="1171"/>
      <c r="VHJ88" s="910"/>
      <c r="VHK88" s="1191"/>
      <c r="VHL88" s="1189"/>
      <c r="VHM88" s="900"/>
      <c r="VHN88" s="318"/>
      <c r="VHO88" s="900"/>
      <c r="VHP88" s="900"/>
      <c r="VHQ88" s="900"/>
      <c r="VHR88" s="900"/>
      <c r="VHS88" s="1171"/>
      <c r="VHT88" s="910"/>
      <c r="VHU88" s="1191"/>
      <c r="VHV88" s="1189"/>
      <c r="VHW88" s="900"/>
      <c r="VHX88" s="318"/>
      <c r="VHY88" s="900"/>
      <c r="VHZ88" s="900"/>
      <c r="VIA88" s="900"/>
      <c r="VIB88" s="900"/>
      <c r="VIC88" s="1171"/>
      <c r="VID88" s="910"/>
      <c r="VIE88" s="1191"/>
      <c r="VIF88" s="1189"/>
      <c r="VIG88" s="900"/>
      <c r="VIH88" s="318"/>
      <c r="VII88" s="900"/>
      <c r="VIJ88" s="900"/>
      <c r="VIK88" s="900"/>
      <c r="VIL88" s="900"/>
      <c r="VIM88" s="1171"/>
      <c r="VIN88" s="910"/>
      <c r="VIO88" s="1191"/>
      <c r="VIP88" s="1189"/>
      <c r="VIQ88" s="900"/>
      <c r="VIR88" s="318"/>
      <c r="VIS88" s="900"/>
      <c r="VIT88" s="900"/>
      <c r="VIU88" s="900"/>
      <c r="VIV88" s="900"/>
      <c r="VIW88" s="1171"/>
      <c r="VIX88" s="910"/>
      <c r="VIY88" s="1191"/>
      <c r="VIZ88" s="1189"/>
      <c r="VJA88" s="900"/>
      <c r="VJB88" s="318"/>
      <c r="VJC88" s="900"/>
      <c r="VJD88" s="900"/>
      <c r="VJE88" s="900"/>
      <c r="VJF88" s="900"/>
      <c r="VJG88" s="1171"/>
      <c r="VJH88" s="910"/>
      <c r="VJI88" s="1191"/>
      <c r="VJJ88" s="1189"/>
      <c r="VJK88" s="900"/>
      <c r="VJL88" s="318"/>
      <c r="VJM88" s="900"/>
      <c r="VJN88" s="900"/>
      <c r="VJO88" s="900"/>
      <c r="VJP88" s="900"/>
      <c r="VJQ88" s="1171"/>
      <c r="VJR88" s="910"/>
      <c r="VJS88" s="1191"/>
      <c r="VJT88" s="1189"/>
      <c r="VJU88" s="900"/>
      <c r="VJV88" s="318"/>
      <c r="VJW88" s="900"/>
      <c r="VJX88" s="900"/>
      <c r="VJY88" s="900"/>
      <c r="VJZ88" s="900"/>
      <c r="VKA88" s="1171"/>
      <c r="VKB88" s="910"/>
      <c r="VKC88" s="1191"/>
      <c r="VKD88" s="1189"/>
      <c r="VKE88" s="900"/>
      <c r="VKF88" s="318"/>
      <c r="VKG88" s="900"/>
      <c r="VKH88" s="900"/>
      <c r="VKI88" s="900"/>
      <c r="VKJ88" s="900"/>
      <c r="VKK88" s="1171"/>
      <c r="VKL88" s="910"/>
      <c r="VKM88" s="1191"/>
      <c r="VKN88" s="1189"/>
      <c r="VKO88" s="900"/>
      <c r="VKP88" s="318"/>
      <c r="VKQ88" s="900"/>
      <c r="VKR88" s="900"/>
      <c r="VKS88" s="900"/>
      <c r="VKT88" s="900"/>
      <c r="VKU88" s="1171"/>
      <c r="VKV88" s="910"/>
      <c r="VKW88" s="1191"/>
      <c r="VKX88" s="1189"/>
      <c r="VKY88" s="900"/>
      <c r="VKZ88" s="318"/>
      <c r="VLA88" s="900"/>
      <c r="VLB88" s="900"/>
      <c r="VLC88" s="900"/>
      <c r="VLD88" s="900"/>
      <c r="VLE88" s="1171"/>
      <c r="VLF88" s="910"/>
      <c r="VLG88" s="1191"/>
      <c r="VLH88" s="1189"/>
      <c r="VLI88" s="900"/>
      <c r="VLJ88" s="318"/>
      <c r="VLK88" s="900"/>
      <c r="VLL88" s="900"/>
      <c r="VLM88" s="900"/>
      <c r="VLN88" s="900"/>
      <c r="VLO88" s="1171"/>
      <c r="VLP88" s="910"/>
      <c r="VLQ88" s="1191"/>
      <c r="VLR88" s="1189"/>
      <c r="VLS88" s="900"/>
      <c r="VLT88" s="318"/>
      <c r="VLU88" s="900"/>
      <c r="VLV88" s="900"/>
      <c r="VLW88" s="900"/>
      <c r="VLX88" s="900"/>
      <c r="VLY88" s="1171"/>
      <c r="VLZ88" s="910"/>
      <c r="VMA88" s="1191"/>
      <c r="VMB88" s="1189"/>
      <c r="VMC88" s="900"/>
      <c r="VMD88" s="318"/>
      <c r="VME88" s="900"/>
      <c r="VMF88" s="900"/>
      <c r="VMG88" s="900"/>
      <c r="VMH88" s="900"/>
      <c r="VMI88" s="1171"/>
      <c r="VMJ88" s="910"/>
      <c r="VMK88" s="1191"/>
      <c r="VML88" s="1189"/>
      <c r="VMM88" s="900"/>
      <c r="VMN88" s="318"/>
      <c r="VMO88" s="900"/>
      <c r="VMP88" s="900"/>
      <c r="VMQ88" s="900"/>
      <c r="VMR88" s="900"/>
      <c r="VMS88" s="1171"/>
      <c r="VMT88" s="910"/>
      <c r="VMU88" s="1191"/>
      <c r="VMV88" s="1189"/>
      <c r="VMW88" s="900"/>
      <c r="VMX88" s="318"/>
      <c r="VMY88" s="900"/>
      <c r="VMZ88" s="900"/>
      <c r="VNA88" s="900"/>
      <c r="VNB88" s="900"/>
      <c r="VNC88" s="1171"/>
      <c r="VND88" s="910"/>
      <c r="VNE88" s="1191"/>
      <c r="VNF88" s="1189"/>
      <c r="VNG88" s="900"/>
      <c r="VNH88" s="318"/>
      <c r="VNI88" s="900"/>
      <c r="VNJ88" s="900"/>
      <c r="VNK88" s="900"/>
      <c r="VNL88" s="900"/>
      <c r="VNM88" s="1171"/>
      <c r="VNN88" s="910"/>
      <c r="VNO88" s="1191"/>
      <c r="VNP88" s="1189"/>
      <c r="VNQ88" s="900"/>
      <c r="VNR88" s="318"/>
      <c r="VNS88" s="900"/>
      <c r="VNT88" s="900"/>
      <c r="VNU88" s="900"/>
      <c r="VNV88" s="900"/>
      <c r="VNW88" s="1171"/>
      <c r="VNX88" s="910"/>
      <c r="VNY88" s="1191"/>
      <c r="VNZ88" s="1189"/>
      <c r="VOA88" s="900"/>
      <c r="VOB88" s="318"/>
      <c r="VOC88" s="900"/>
      <c r="VOD88" s="900"/>
      <c r="VOE88" s="900"/>
      <c r="VOF88" s="900"/>
      <c r="VOG88" s="1171"/>
      <c r="VOH88" s="910"/>
      <c r="VOI88" s="1191"/>
      <c r="VOJ88" s="1189"/>
      <c r="VOK88" s="900"/>
      <c r="VOL88" s="318"/>
      <c r="VOM88" s="900"/>
      <c r="VON88" s="900"/>
      <c r="VOO88" s="900"/>
      <c r="VOP88" s="900"/>
      <c r="VOQ88" s="1171"/>
      <c r="VOR88" s="910"/>
      <c r="VOS88" s="1191"/>
      <c r="VOT88" s="1189"/>
      <c r="VOU88" s="900"/>
      <c r="VOV88" s="318"/>
      <c r="VOW88" s="900"/>
      <c r="VOX88" s="900"/>
      <c r="VOY88" s="900"/>
      <c r="VOZ88" s="900"/>
      <c r="VPA88" s="1171"/>
      <c r="VPB88" s="910"/>
      <c r="VPC88" s="1191"/>
      <c r="VPD88" s="1189"/>
      <c r="VPE88" s="900"/>
      <c r="VPF88" s="318"/>
      <c r="VPG88" s="900"/>
      <c r="VPH88" s="900"/>
      <c r="VPI88" s="900"/>
      <c r="VPJ88" s="900"/>
      <c r="VPK88" s="1171"/>
      <c r="VPL88" s="910"/>
      <c r="VPM88" s="1191"/>
      <c r="VPN88" s="1189"/>
      <c r="VPO88" s="900"/>
      <c r="VPP88" s="318"/>
      <c r="VPQ88" s="900"/>
      <c r="VPR88" s="900"/>
      <c r="VPS88" s="900"/>
      <c r="VPT88" s="900"/>
      <c r="VPU88" s="1171"/>
      <c r="VPV88" s="910"/>
      <c r="VPW88" s="1191"/>
      <c r="VPX88" s="1189"/>
      <c r="VPY88" s="900"/>
      <c r="VPZ88" s="318"/>
      <c r="VQA88" s="900"/>
      <c r="VQB88" s="900"/>
      <c r="VQC88" s="900"/>
      <c r="VQD88" s="900"/>
      <c r="VQE88" s="1171"/>
      <c r="VQF88" s="910"/>
      <c r="VQG88" s="1191"/>
      <c r="VQH88" s="1189"/>
      <c r="VQI88" s="900"/>
      <c r="VQJ88" s="318"/>
      <c r="VQK88" s="900"/>
      <c r="VQL88" s="900"/>
      <c r="VQM88" s="900"/>
      <c r="VQN88" s="900"/>
      <c r="VQO88" s="1171"/>
      <c r="VQP88" s="910"/>
      <c r="VQQ88" s="1191"/>
      <c r="VQR88" s="1189"/>
      <c r="VQS88" s="900"/>
      <c r="VQT88" s="318"/>
      <c r="VQU88" s="900"/>
      <c r="VQV88" s="900"/>
      <c r="VQW88" s="900"/>
      <c r="VQX88" s="900"/>
      <c r="VQY88" s="1171"/>
      <c r="VQZ88" s="910"/>
      <c r="VRA88" s="1191"/>
      <c r="VRB88" s="1189"/>
      <c r="VRC88" s="900"/>
      <c r="VRD88" s="318"/>
      <c r="VRE88" s="900"/>
      <c r="VRF88" s="900"/>
      <c r="VRG88" s="900"/>
      <c r="VRH88" s="900"/>
      <c r="VRI88" s="1171"/>
      <c r="VRJ88" s="910"/>
      <c r="VRK88" s="1191"/>
      <c r="VRL88" s="1189"/>
      <c r="VRM88" s="900"/>
      <c r="VRN88" s="318"/>
      <c r="VRO88" s="900"/>
      <c r="VRP88" s="900"/>
      <c r="VRQ88" s="900"/>
      <c r="VRR88" s="900"/>
      <c r="VRS88" s="1171"/>
      <c r="VRT88" s="910"/>
      <c r="VRU88" s="1191"/>
      <c r="VRV88" s="1189"/>
      <c r="VRW88" s="900"/>
      <c r="VRX88" s="318"/>
      <c r="VRY88" s="900"/>
      <c r="VRZ88" s="900"/>
      <c r="VSA88" s="900"/>
      <c r="VSB88" s="900"/>
      <c r="VSC88" s="1171"/>
      <c r="VSD88" s="910"/>
      <c r="VSE88" s="1191"/>
      <c r="VSF88" s="1189"/>
      <c r="VSG88" s="900"/>
      <c r="VSH88" s="318"/>
      <c r="VSI88" s="900"/>
      <c r="VSJ88" s="900"/>
      <c r="VSK88" s="900"/>
      <c r="VSL88" s="900"/>
      <c r="VSM88" s="1171"/>
      <c r="VSN88" s="910"/>
      <c r="VSO88" s="1191"/>
      <c r="VSP88" s="1189"/>
      <c r="VSQ88" s="900"/>
      <c r="VSR88" s="318"/>
      <c r="VSS88" s="900"/>
      <c r="VST88" s="900"/>
      <c r="VSU88" s="900"/>
      <c r="VSV88" s="900"/>
      <c r="VSW88" s="1171"/>
      <c r="VSX88" s="910"/>
      <c r="VSY88" s="1191"/>
      <c r="VSZ88" s="1189"/>
      <c r="VTA88" s="900"/>
      <c r="VTB88" s="318"/>
      <c r="VTC88" s="900"/>
      <c r="VTD88" s="900"/>
      <c r="VTE88" s="900"/>
      <c r="VTF88" s="900"/>
      <c r="VTG88" s="1171"/>
      <c r="VTH88" s="910"/>
      <c r="VTI88" s="1191"/>
      <c r="VTJ88" s="1189"/>
      <c r="VTK88" s="900"/>
      <c r="VTL88" s="318"/>
      <c r="VTM88" s="900"/>
      <c r="VTN88" s="900"/>
      <c r="VTO88" s="900"/>
      <c r="VTP88" s="900"/>
      <c r="VTQ88" s="1171"/>
      <c r="VTR88" s="910"/>
      <c r="VTS88" s="1191"/>
      <c r="VTT88" s="1189"/>
      <c r="VTU88" s="900"/>
      <c r="VTV88" s="318"/>
      <c r="VTW88" s="900"/>
      <c r="VTX88" s="900"/>
      <c r="VTY88" s="900"/>
      <c r="VTZ88" s="900"/>
      <c r="VUA88" s="1171"/>
      <c r="VUB88" s="910"/>
      <c r="VUC88" s="1191"/>
      <c r="VUD88" s="1189"/>
      <c r="VUE88" s="900"/>
      <c r="VUF88" s="318"/>
      <c r="VUG88" s="900"/>
      <c r="VUH88" s="900"/>
      <c r="VUI88" s="900"/>
      <c r="VUJ88" s="900"/>
      <c r="VUK88" s="1171"/>
      <c r="VUL88" s="910"/>
      <c r="VUM88" s="1191"/>
      <c r="VUN88" s="1189"/>
      <c r="VUO88" s="900"/>
      <c r="VUP88" s="318"/>
      <c r="VUQ88" s="900"/>
      <c r="VUR88" s="900"/>
      <c r="VUS88" s="900"/>
      <c r="VUT88" s="900"/>
      <c r="VUU88" s="1171"/>
      <c r="VUV88" s="910"/>
      <c r="VUW88" s="1191"/>
      <c r="VUX88" s="1189"/>
      <c r="VUY88" s="900"/>
      <c r="VUZ88" s="318"/>
      <c r="VVA88" s="900"/>
      <c r="VVB88" s="900"/>
      <c r="VVC88" s="900"/>
      <c r="VVD88" s="900"/>
      <c r="VVE88" s="1171"/>
      <c r="VVF88" s="910"/>
      <c r="VVG88" s="1191"/>
      <c r="VVH88" s="1189"/>
      <c r="VVI88" s="900"/>
      <c r="VVJ88" s="318"/>
      <c r="VVK88" s="900"/>
      <c r="VVL88" s="900"/>
      <c r="VVM88" s="900"/>
      <c r="VVN88" s="900"/>
      <c r="VVO88" s="1171"/>
      <c r="VVP88" s="910"/>
      <c r="VVQ88" s="1191"/>
      <c r="VVR88" s="1189"/>
      <c r="VVS88" s="900"/>
      <c r="VVT88" s="318"/>
      <c r="VVU88" s="900"/>
      <c r="VVV88" s="900"/>
      <c r="VVW88" s="900"/>
      <c r="VVX88" s="900"/>
      <c r="VVY88" s="1171"/>
      <c r="VVZ88" s="910"/>
      <c r="VWA88" s="1191"/>
      <c r="VWB88" s="1189"/>
      <c r="VWC88" s="900"/>
      <c r="VWD88" s="318"/>
      <c r="VWE88" s="900"/>
      <c r="VWF88" s="900"/>
      <c r="VWG88" s="900"/>
      <c r="VWH88" s="900"/>
      <c r="VWI88" s="1171"/>
      <c r="VWJ88" s="910"/>
      <c r="VWK88" s="1191"/>
      <c r="VWL88" s="1189"/>
      <c r="VWM88" s="900"/>
      <c r="VWN88" s="318"/>
      <c r="VWO88" s="900"/>
      <c r="VWP88" s="900"/>
      <c r="VWQ88" s="900"/>
      <c r="VWR88" s="900"/>
      <c r="VWS88" s="1171"/>
      <c r="VWT88" s="910"/>
      <c r="VWU88" s="1191"/>
      <c r="VWV88" s="1189"/>
      <c r="VWW88" s="900"/>
      <c r="VWX88" s="318"/>
      <c r="VWY88" s="900"/>
      <c r="VWZ88" s="900"/>
      <c r="VXA88" s="900"/>
      <c r="VXB88" s="900"/>
      <c r="VXC88" s="1171"/>
      <c r="VXD88" s="910"/>
      <c r="VXE88" s="1191"/>
      <c r="VXF88" s="1189"/>
      <c r="VXG88" s="900"/>
      <c r="VXH88" s="318"/>
      <c r="VXI88" s="900"/>
      <c r="VXJ88" s="900"/>
      <c r="VXK88" s="900"/>
      <c r="VXL88" s="900"/>
      <c r="VXM88" s="1171"/>
      <c r="VXN88" s="910"/>
      <c r="VXO88" s="1191"/>
      <c r="VXP88" s="1189"/>
      <c r="VXQ88" s="900"/>
      <c r="VXR88" s="318"/>
      <c r="VXS88" s="900"/>
      <c r="VXT88" s="900"/>
      <c r="VXU88" s="900"/>
      <c r="VXV88" s="900"/>
      <c r="VXW88" s="1171"/>
      <c r="VXX88" s="910"/>
      <c r="VXY88" s="1191"/>
      <c r="VXZ88" s="1189"/>
      <c r="VYA88" s="900"/>
      <c r="VYB88" s="318"/>
      <c r="VYC88" s="900"/>
      <c r="VYD88" s="900"/>
      <c r="VYE88" s="900"/>
      <c r="VYF88" s="900"/>
      <c r="VYG88" s="1171"/>
      <c r="VYH88" s="910"/>
      <c r="VYI88" s="1191"/>
      <c r="VYJ88" s="1189"/>
      <c r="VYK88" s="900"/>
      <c r="VYL88" s="318"/>
      <c r="VYM88" s="900"/>
      <c r="VYN88" s="900"/>
      <c r="VYO88" s="900"/>
      <c r="VYP88" s="900"/>
      <c r="VYQ88" s="1171"/>
      <c r="VYR88" s="910"/>
      <c r="VYS88" s="1191"/>
      <c r="VYT88" s="1189"/>
      <c r="VYU88" s="900"/>
      <c r="VYV88" s="318"/>
      <c r="VYW88" s="900"/>
      <c r="VYX88" s="900"/>
      <c r="VYY88" s="900"/>
      <c r="VYZ88" s="900"/>
      <c r="VZA88" s="1171"/>
      <c r="VZB88" s="910"/>
      <c r="VZC88" s="1191"/>
      <c r="VZD88" s="1189"/>
      <c r="VZE88" s="900"/>
      <c r="VZF88" s="318"/>
      <c r="VZG88" s="900"/>
      <c r="VZH88" s="900"/>
      <c r="VZI88" s="900"/>
      <c r="VZJ88" s="900"/>
      <c r="VZK88" s="1171"/>
      <c r="VZL88" s="910"/>
      <c r="VZM88" s="1191"/>
      <c r="VZN88" s="1189"/>
      <c r="VZO88" s="900"/>
      <c r="VZP88" s="318"/>
      <c r="VZQ88" s="900"/>
      <c r="VZR88" s="900"/>
      <c r="VZS88" s="900"/>
      <c r="VZT88" s="900"/>
      <c r="VZU88" s="1171"/>
      <c r="VZV88" s="910"/>
      <c r="VZW88" s="1191"/>
      <c r="VZX88" s="1189"/>
      <c r="VZY88" s="900"/>
      <c r="VZZ88" s="318"/>
      <c r="WAA88" s="900"/>
      <c r="WAB88" s="900"/>
      <c r="WAC88" s="900"/>
      <c r="WAD88" s="900"/>
      <c r="WAE88" s="1171"/>
      <c r="WAF88" s="910"/>
      <c r="WAG88" s="1191"/>
      <c r="WAH88" s="1189"/>
      <c r="WAI88" s="900"/>
      <c r="WAJ88" s="318"/>
      <c r="WAK88" s="900"/>
      <c r="WAL88" s="900"/>
      <c r="WAM88" s="900"/>
      <c r="WAN88" s="900"/>
      <c r="WAO88" s="1171"/>
      <c r="WAP88" s="910"/>
      <c r="WAQ88" s="1191"/>
      <c r="WAR88" s="1189"/>
      <c r="WAS88" s="900"/>
      <c r="WAT88" s="318"/>
      <c r="WAU88" s="900"/>
      <c r="WAV88" s="900"/>
      <c r="WAW88" s="900"/>
      <c r="WAX88" s="900"/>
      <c r="WAY88" s="1171"/>
      <c r="WAZ88" s="910"/>
      <c r="WBA88" s="1191"/>
      <c r="WBB88" s="1189"/>
      <c r="WBC88" s="900"/>
      <c r="WBD88" s="318"/>
      <c r="WBE88" s="900"/>
      <c r="WBF88" s="900"/>
      <c r="WBG88" s="900"/>
      <c r="WBH88" s="900"/>
      <c r="WBI88" s="1171"/>
      <c r="WBJ88" s="910"/>
      <c r="WBK88" s="1191"/>
      <c r="WBL88" s="1189"/>
      <c r="WBM88" s="900"/>
      <c r="WBN88" s="318"/>
      <c r="WBO88" s="900"/>
      <c r="WBP88" s="900"/>
      <c r="WBQ88" s="900"/>
      <c r="WBR88" s="900"/>
      <c r="WBS88" s="1171"/>
      <c r="WBT88" s="910"/>
      <c r="WBU88" s="1191"/>
      <c r="WBV88" s="1189"/>
      <c r="WBW88" s="900"/>
      <c r="WBX88" s="318"/>
      <c r="WBY88" s="900"/>
      <c r="WBZ88" s="900"/>
      <c r="WCA88" s="900"/>
      <c r="WCB88" s="900"/>
      <c r="WCC88" s="1171"/>
      <c r="WCD88" s="910"/>
      <c r="WCE88" s="1191"/>
      <c r="WCF88" s="1189"/>
      <c r="WCG88" s="900"/>
      <c r="WCH88" s="318"/>
      <c r="WCI88" s="900"/>
      <c r="WCJ88" s="900"/>
      <c r="WCK88" s="900"/>
      <c r="WCL88" s="900"/>
      <c r="WCM88" s="1171"/>
      <c r="WCN88" s="910"/>
      <c r="WCO88" s="1191"/>
      <c r="WCP88" s="1189"/>
      <c r="WCQ88" s="900"/>
      <c r="WCR88" s="318"/>
      <c r="WCS88" s="900"/>
      <c r="WCT88" s="900"/>
      <c r="WCU88" s="900"/>
      <c r="WCV88" s="900"/>
      <c r="WCW88" s="1171"/>
      <c r="WCX88" s="910"/>
      <c r="WCY88" s="1191"/>
      <c r="WCZ88" s="1189"/>
      <c r="WDA88" s="900"/>
      <c r="WDB88" s="318"/>
      <c r="WDC88" s="900"/>
      <c r="WDD88" s="900"/>
      <c r="WDE88" s="900"/>
      <c r="WDF88" s="900"/>
      <c r="WDG88" s="1171"/>
      <c r="WDH88" s="910"/>
      <c r="WDI88" s="1191"/>
      <c r="WDJ88" s="1189"/>
      <c r="WDK88" s="900"/>
      <c r="WDL88" s="318"/>
      <c r="WDM88" s="900"/>
      <c r="WDN88" s="900"/>
      <c r="WDO88" s="900"/>
      <c r="WDP88" s="900"/>
      <c r="WDQ88" s="1171"/>
      <c r="WDR88" s="910"/>
      <c r="WDS88" s="1191"/>
      <c r="WDT88" s="1189"/>
      <c r="WDU88" s="900"/>
      <c r="WDV88" s="318"/>
      <c r="WDW88" s="900"/>
      <c r="WDX88" s="900"/>
      <c r="WDY88" s="900"/>
      <c r="WDZ88" s="900"/>
      <c r="WEA88" s="1171"/>
      <c r="WEB88" s="910"/>
      <c r="WEC88" s="1191"/>
      <c r="WED88" s="1189"/>
      <c r="WEE88" s="900"/>
      <c r="WEF88" s="318"/>
      <c r="WEG88" s="900"/>
      <c r="WEH88" s="900"/>
      <c r="WEI88" s="900"/>
      <c r="WEJ88" s="900"/>
      <c r="WEK88" s="1171"/>
      <c r="WEL88" s="910"/>
      <c r="WEM88" s="1191"/>
      <c r="WEN88" s="1189"/>
      <c r="WEO88" s="900"/>
      <c r="WEP88" s="318"/>
      <c r="WEQ88" s="900"/>
      <c r="WER88" s="900"/>
      <c r="WES88" s="900"/>
      <c r="WET88" s="900"/>
      <c r="WEU88" s="1171"/>
      <c r="WEV88" s="910"/>
      <c r="WEW88" s="1191"/>
      <c r="WEX88" s="1189"/>
      <c r="WEY88" s="900"/>
      <c r="WEZ88" s="318"/>
      <c r="WFA88" s="900"/>
      <c r="WFB88" s="900"/>
      <c r="WFC88" s="900"/>
      <c r="WFD88" s="900"/>
      <c r="WFE88" s="1171"/>
      <c r="WFF88" s="910"/>
      <c r="WFG88" s="1191"/>
      <c r="WFH88" s="1189"/>
      <c r="WFI88" s="900"/>
      <c r="WFJ88" s="318"/>
      <c r="WFK88" s="900"/>
      <c r="WFL88" s="900"/>
      <c r="WFM88" s="900"/>
      <c r="WFN88" s="900"/>
      <c r="WFO88" s="1171"/>
      <c r="WFP88" s="910"/>
      <c r="WFQ88" s="1191"/>
      <c r="WFR88" s="1189"/>
      <c r="WFS88" s="900"/>
      <c r="WFT88" s="318"/>
      <c r="WFU88" s="900"/>
      <c r="WFV88" s="900"/>
      <c r="WFW88" s="900"/>
      <c r="WFX88" s="900"/>
      <c r="WFY88" s="1171"/>
      <c r="WFZ88" s="910"/>
      <c r="WGA88" s="1191"/>
      <c r="WGB88" s="1189"/>
      <c r="WGC88" s="900"/>
      <c r="WGD88" s="318"/>
      <c r="WGE88" s="900"/>
      <c r="WGF88" s="900"/>
      <c r="WGG88" s="900"/>
      <c r="WGH88" s="900"/>
      <c r="WGI88" s="1171"/>
      <c r="WGJ88" s="910"/>
      <c r="WGK88" s="1191"/>
      <c r="WGL88" s="1189"/>
      <c r="WGM88" s="900"/>
      <c r="WGN88" s="318"/>
      <c r="WGO88" s="900"/>
      <c r="WGP88" s="900"/>
      <c r="WGQ88" s="900"/>
      <c r="WGR88" s="900"/>
      <c r="WGS88" s="1171"/>
      <c r="WGT88" s="910"/>
      <c r="WGU88" s="1191"/>
      <c r="WGV88" s="1189"/>
      <c r="WGW88" s="900"/>
      <c r="WGX88" s="318"/>
      <c r="WGY88" s="900"/>
      <c r="WGZ88" s="900"/>
      <c r="WHA88" s="900"/>
      <c r="WHB88" s="900"/>
      <c r="WHC88" s="1171"/>
      <c r="WHD88" s="910"/>
      <c r="WHE88" s="1191"/>
      <c r="WHF88" s="1189"/>
      <c r="WHG88" s="900"/>
      <c r="WHH88" s="318"/>
      <c r="WHI88" s="900"/>
      <c r="WHJ88" s="900"/>
      <c r="WHK88" s="900"/>
      <c r="WHL88" s="900"/>
      <c r="WHM88" s="1171"/>
      <c r="WHN88" s="910"/>
      <c r="WHO88" s="1191"/>
      <c r="WHP88" s="1189"/>
      <c r="WHQ88" s="900"/>
      <c r="WHR88" s="318"/>
      <c r="WHS88" s="900"/>
      <c r="WHT88" s="900"/>
      <c r="WHU88" s="900"/>
      <c r="WHV88" s="900"/>
      <c r="WHW88" s="1171"/>
      <c r="WHX88" s="910"/>
      <c r="WHY88" s="1191"/>
      <c r="WHZ88" s="1189"/>
      <c r="WIA88" s="900"/>
      <c r="WIB88" s="318"/>
      <c r="WIC88" s="900"/>
      <c r="WID88" s="900"/>
      <c r="WIE88" s="900"/>
      <c r="WIF88" s="900"/>
      <c r="WIG88" s="1171"/>
      <c r="WIH88" s="910"/>
      <c r="WII88" s="1191"/>
      <c r="WIJ88" s="1189"/>
      <c r="WIK88" s="900"/>
      <c r="WIL88" s="318"/>
      <c r="WIM88" s="900"/>
      <c r="WIN88" s="900"/>
      <c r="WIO88" s="900"/>
      <c r="WIP88" s="900"/>
      <c r="WIQ88" s="1171"/>
      <c r="WIR88" s="910"/>
      <c r="WIS88" s="1191"/>
      <c r="WIT88" s="1189"/>
      <c r="WIU88" s="900"/>
      <c r="WIV88" s="318"/>
      <c r="WIW88" s="900"/>
      <c r="WIX88" s="900"/>
      <c r="WIY88" s="900"/>
      <c r="WIZ88" s="900"/>
      <c r="WJA88" s="1171"/>
      <c r="WJB88" s="910"/>
      <c r="WJC88" s="1191"/>
      <c r="WJD88" s="1189"/>
      <c r="WJE88" s="900"/>
      <c r="WJF88" s="318"/>
      <c r="WJG88" s="900"/>
      <c r="WJH88" s="900"/>
      <c r="WJI88" s="900"/>
      <c r="WJJ88" s="900"/>
      <c r="WJK88" s="1171"/>
      <c r="WJL88" s="910"/>
      <c r="WJM88" s="1191"/>
      <c r="WJN88" s="1189"/>
      <c r="WJO88" s="900"/>
      <c r="WJP88" s="318"/>
      <c r="WJQ88" s="900"/>
      <c r="WJR88" s="900"/>
      <c r="WJS88" s="900"/>
      <c r="WJT88" s="900"/>
      <c r="WJU88" s="1171"/>
      <c r="WJV88" s="910"/>
      <c r="WJW88" s="1191"/>
      <c r="WJX88" s="1189"/>
      <c r="WJY88" s="900"/>
      <c r="WJZ88" s="318"/>
      <c r="WKA88" s="900"/>
      <c r="WKB88" s="900"/>
      <c r="WKC88" s="900"/>
      <c r="WKD88" s="900"/>
      <c r="WKE88" s="1171"/>
      <c r="WKF88" s="910"/>
      <c r="WKG88" s="1191"/>
      <c r="WKH88" s="1189"/>
      <c r="WKI88" s="900"/>
      <c r="WKJ88" s="318"/>
      <c r="WKK88" s="900"/>
      <c r="WKL88" s="900"/>
      <c r="WKM88" s="900"/>
      <c r="WKN88" s="900"/>
      <c r="WKO88" s="1171"/>
      <c r="WKP88" s="910"/>
      <c r="WKQ88" s="1191"/>
      <c r="WKR88" s="1189"/>
      <c r="WKS88" s="900"/>
      <c r="WKT88" s="318"/>
      <c r="WKU88" s="900"/>
      <c r="WKV88" s="900"/>
      <c r="WKW88" s="900"/>
      <c r="WKX88" s="900"/>
      <c r="WKY88" s="1171"/>
      <c r="WKZ88" s="910"/>
      <c r="WLA88" s="1191"/>
      <c r="WLB88" s="1189"/>
      <c r="WLC88" s="900"/>
      <c r="WLD88" s="318"/>
      <c r="WLE88" s="900"/>
      <c r="WLF88" s="900"/>
      <c r="WLG88" s="900"/>
      <c r="WLH88" s="900"/>
      <c r="WLI88" s="1171"/>
      <c r="WLJ88" s="910"/>
      <c r="WLK88" s="1191"/>
      <c r="WLL88" s="1189"/>
      <c r="WLM88" s="900"/>
      <c r="WLN88" s="318"/>
      <c r="WLO88" s="900"/>
      <c r="WLP88" s="900"/>
      <c r="WLQ88" s="900"/>
      <c r="WLR88" s="900"/>
      <c r="WLS88" s="1171"/>
      <c r="WLT88" s="910"/>
      <c r="WLU88" s="1191"/>
      <c r="WLV88" s="1189"/>
      <c r="WLW88" s="900"/>
      <c r="WLX88" s="318"/>
      <c r="WLY88" s="900"/>
      <c r="WLZ88" s="900"/>
      <c r="WMA88" s="900"/>
      <c r="WMB88" s="900"/>
      <c r="WMC88" s="1171"/>
      <c r="WMD88" s="910"/>
      <c r="WME88" s="1191"/>
      <c r="WMF88" s="1189"/>
      <c r="WMG88" s="900"/>
      <c r="WMH88" s="318"/>
      <c r="WMI88" s="900"/>
      <c r="WMJ88" s="900"/>
      <c r="WMK88" s="900"/>
      <c r="WML88" s="900"/>
      <c r="WMM88" s="1171"/>
      <c r="WMN88" s="910"/>
      <c r="WMO88" s="1191"/>
      <c r="WMP88" s="1189"/>
      <c r="WMQ88" s="900"/>
      <c r="WMR88" s="318"/>
      <c r="WMS88" s="900"/>
      <c r="WMT88" s="900"/>
      <c r="WMU88" s="900"/>
      <c r="WMV88" s="900"/>
      <c r="WMW88" s="1171"/>
      <c r="WMX88" s="910"/>
      <c r="WMY88" s="1191"/>
      <c r="WMZ88" s="1189"/>
      <c r="WNA88" s="900"/>
      <c r="WNB88" s="318"/>
      <c r="WNC88" s="900"/>
      <c r="WND88" s="900"/>
      <c r="WNE88" s="900"/>
      <c r="WNF88" s="900"/>
      <c r="WNG88" s="1171"/>
      <c r="WNH88" s="910"/>
      <c r="WNI88" s="1191"/>
      <c r="WNJ88" s="1189"/>
      <c r="WNK88" s="900"/>
      <c r="WNL88" s="318"/>
      <c r="WNM88" s="900"/>
      <c r="WNN88" s="900"/>
      <c r="WNO88" s="900"/>
      <c r="WNP88" s="900"/>
      <c r="WNQ88" s="1171"/>
      <c r="WNR88" s="910"/>
      <c r="WNS88" s="1191"/>
      <c r="WNT88" s="1189"/>
      <c r="WNU88" s="900"/>
      <c r="WNV88" s="318"/>
      <c r="WNW88" s="900"/>
      <c r="WNX88" s="900"/>
      <c r="WNY88" s="900"/>
      <c r="WNZ88" s="900"/>
      <c r="WOA88" s="1171"/>
      <c r="WOB88" s="910"/>
      <c r="WOC88" s="1191"/>
      <c r="WOD88" s="1189"/>
      <c r="WOE88" s="900"/>
      <c r="WOF88" s="318"/>
      <c r="WOG88" s="900"/>
      <c r="WOH88" s="900"/>
      <c r="WOI88" s="900"/>
      <c r="WOJ88" s="900"/>
      <c r="WOK88" s="1171"/>
      <c r="WOL88" s="910"/>
      <c r="WOM88" s="1191"/>
      <c r="WON88" s="1189"/>
      <c r="WOO88" s="900"/>
      <c r="WOP88" s="318"/>
      <c r="WOQ88" s="900"/>
      <c r="WOR88" s="900"/>
      <c r="WOS88" s="900"/>
      <c r="WOT88" s="900"/>
      <c r="WOU88" s="1171"/>
      <c r="WOV88" s="910"/>
      <c r="WOW88" s="1191"/>
      <c r="WOX88" s="1189"/>
      <c r="WOY88" s="900"/>
      <c r="WOZ88" s="318"/>
      <c r="WPA88" s="900"/>
      <c r="WPB88" s="900"/>
      <c r="WPC88" s="900"/>
      <c r="WPD88" s="900"/>
      <c r="WPE88" s="1171"/>
      <c r="WPF88" s="910"/>
      <c r="WPG88" s="1191"/>
      <c r="WPH88" s="1189"/>
      <c r="WPI88" s="900"/>
      <c r="WPJ88" s="318"/>
      <c r="WPK88" s="900"/>
      <c r="WPL88" s="900"/>
      <c r="WPM88" s="900"/>
      <c r="WPN88" s="900"/>
      <c r="WPO88" s="1171"/>
      <c r="WPP88" s="910"/>
      <c r="WPQ88" s="1191"/>
      <c r="WPR88" s="1189"/>
      <c r="WPS88" s="900"/>
      <c r="WPT88" s="318"/>
      <c r="WPU88" s="900"/>
      <c r="WPV88" s="900"/>
      <c r="WPW88" s="900"/>
      <c r="WPX88" s="900"/>
      <c r="WPY88" s="1171"/>
      <c r="WPZ88" s="910"/>
      <c r="WQA88" s="1191"/>
      <c r="WQB88" s="1189"/>
      <c r="WQC88" s="900"/>
      <c r="WQD88" s="318"/>
      <c r="WQE88" s="900"/>
      <c r="WQF88" s="900"/>
      <c r="WQG88" s="900"/>
      <c r="WQH88" s="900"/>
      <c r="WQI88" s="1171"/>
      <c r="WQJ88" s="910"/>
      <c r="WQK88" s="1191"/>
      <c r="WQL88" s="1189"/>
      <c r="WQM88" s="900"/>
      <c r="WQN88" s="318"/>
      <c r="WQO88" s="900"/>
      <c r="WQP88" s="900"/>
      <c r="WQQ88" s="900"/>
      <c r="WQR88" s="900"/>
      <c r="WQS88" s="1171"/>
      <c r="WQT88" s="910"/>
      <c r="WQU88" s="1191"/>
      <c r="WQV88" s="1189"/>
      <c r="WQW88" s="900"/>
      <c r="WQX88" s="318"/>
      <c r="WQY88" s="900"/>
      <c r="WQZ88" s="900"/>
      <c r="WRA88" s="900"/>
      <c r="WRB88" s="900"/>
      <c r="WRC88" s="1171"/>
      <c r="WRD88" s="910"/>
      <c r="WRE88" s="1191"/>
      <c r="WRF88" s="1189"/>
      <c r="WRG88" s="900"/>
      <c r="WRH88" s="318"/>
      <c r="WRI88" s="900"/>
      <c r="WRJ88" s="900"/>
      <c r="WRK88" s="900"/>
      <c r="WRL88" s="900"/>
      <c r="WRM88" s="1171"/>
      <c r="WRN88" s="910"/>
      <c r="WRO88" s="1191"/>
      <c r="WRP88" s="1189"/>
      <c r="WRQ88" s="900"/>
      <c r="WRR88" s="318"/>
      <c r="WRS88" s="900"/>
      <c r="WRT88" s="900"/>
      <c r="WRU88" s="900"/>
      <c r="WRV88" s="900"/>
      <c r="WRW88" s="1171"/>
      <c r="WRX88" s="910"/>
      <c r="WRY88" s="1191"/>
      <c r="WRZ88" s="1189"/>
      <c r="WSA88" s="900"/>
      <c r="WSB88" s="318"/>
      <c r="WSC88" s="900"/>
      <c r="WSD88" s="900"/>
      <c r="WSE88" s="900"/>
      <c r="WSF88" s="900"/>
      <c r="WSG88" s="1171"/>
      <c r="WSH88" s="910"/>
      <c r="WSI88" s="1191"/>
      <c r="WSJ88" s="1189"/>
      <c r="WSK88" s="900"/>
      <c r="WSL88" s="318"/>
      <c r="WSM88" s="900"/>
      <c r="WSN88" s="900"/>
      <c r="WSO88" s="900"/>
      <c r="WSP88" s="900"/>
      <c r="WSQ88" s="1171"/>
      <c r="WSR88" s="910"/>
      <c r="WSS88" s="1191"/>
      <c r="WST88" s="1189"/>
      <c r="WSU88" s="900"/>
      <c r="WSV88" s="318"/>
      <c r="WSW88" s="900"/>
      <c r="WSX88" s="900"/>
      <c r="WSY88" s="900"/>
      <c r="WSZ88" s="900"/>
      <c r="WTA88" s="1171"/>
      <c r="WTB88" s="910"/>
      <c r="WTC88" s="1191"/>
      <c r="WTD88" s="1189"/>
      <c r="WTE88" s="900"/>
      <c r="WTF88" s="318"/>
      <c r="WTG88" s="900"/>
      <c r="WTH88" s="900"/>
      <c r="WTI88" s="900"/>
      <c r="WTJ88" s="900"/>
      <c r="WTK88" s="1171"/>
      <c r="WTL88" s="910"/>
      <c r="WTM88" s="1191"/>
      <c r="WTN88" s="1189"/>
      <c r="WTO88" s="900"/>
      <c r="WTP88" s="318"/>
      <c r="WTQ88" s="900"/>
      <c r="WTR88" s="900"/>
      <c r="WTS88" s="900"/>
      <c r="WTT88" s="900"/>
      <c r="WTU88" s="1171"/>
      <c r="WTV88" s="910"/>
      <c r="WTW88" s="1191"/>
      <c r="WTX88" s="1189"/>
      <c r="WTY88" s="900"/>
      <c r="WTZ88" s="318"/>
      <c r="WUA88" s="900"/>
      <c r="WUB88" s="900"/>
      <c r="WUC88" s="900"/>
      <c r="WUD88" s="900"/>
      <c r="WUE88" s="1171"/>
      <c r="WUF88" s="910"/>
      <c r="WUG88" s="1191"/>
      <c r="WUH88" s="1189"/>
      <c r="WUI88" s="900"/>
      <c r="WUJ88" s="318"/>
      <c r="WUK88" s="900"/>
      <c r="WUL88" s="900"/>
      <c r="WUM88" s="900"/>
      <c r="WUN88" s="900"/>
      <c r="WUO88" s="1171"/>
      <c r="WUP88" s="910"/>
      <c r="WUQ88" s="1191"/>
      <c r="WUR88" s="1189"/>
      <c r="WUS88" s="900"/>
      <c r="WUT88" s="318"/>
      <c r="WUU88" s="900"/>
      <c r="WUV88" s="900"/>
      <c r="WUW88" s="900"/>
      <c r="WUX88" s="900"/>
      <c r="WUY88" s="1171"/>
      <c r="WUZ88" s="910"/>
      <c r="WVA88" s="1191"/>
      <c r="WVB88" s="1189"/>
      <c r="WVC88" s="900"/>
      <c r="WVD88" s="318"/>
      <c r="WVE88" s="900"/>
      <c r="WVF88" s="900"/>
      <c r="WVG88" s="900"/>
      <c r="WVH88" s="900"/>
      <c r="WVI88" s="1171"/>
      <c r="WVJ88" s="910"/>
      <c r="WVK88" s="1191"/>
      <c r="WVL88" s="1189"/>
      <c r="WVM88" s="900"/>
      <c r="WVN88" s="318"/>
      <c r="WVO88" s="900"/>
      <c r="WVP88" s="900"/>
      <c r="WVQ88" s="900"/>
      <c r="WVR88" s="900"/>
      <c r="WVS88" s="1171"/>
      <c r="WVT88" s="910"/>
      <c r="WVU88" s="1191"/>
      <c r="WVV88" s="1189"/>
      <c r="WVW88" s="900"/>
      <c r="WVX88" s="318"/>
      <c r="WVY88" s="900"/>
      <c r="WVZ88" s="900"/>
      <c r="WWA88" s="900"/>
      <c r="WWB88" s="900"/>
      <c r="WWC88" s="1171"/>
      <c r="WWD88" s="910"/>
      <c r="WWE88" s="1191"/>
      <c r="WWF88" s="1189"/>
      <c r="WWG88" s="900"/>
      <c r="WWH88" s="318"/>
      <c r="WWI88" s="900"/>
      <c r="WWJ88" s="900"/>
      <c r="WWK88" s="900"/>
      <c r="WWL88" s="900"/>
      <c r="WWM88" s="1171"/>
      <c r="WWN88" s="910"/>
      <c r="WWO88" s="1191"/>
      <c r="WWP88" s="1189"/>
      <c r="WWQ88" s="900"/>
      <c r="WWR88" s="318"/>
      <c r="WWS88" s="900"/>
      <c r="WWT88" s="900"/>
      <c r="WWU88" s="900"/>
      <c r="WWV88" s="900"/>
      <c r="WWW88" s="1171"/>
      <c r="WWX88" s="910"/>
      <c r="WWY88" s="1191"/>
      <c r="WWZ88" s="1189"/>
      <c r="WXA88" s="900"/>
      <c r="WXB88" s="318"/>
      <c r="WXC88" s="900"/>
      <c r="WXD88" s="900"/>
      <c r="WXE88" s="900"/>
      <c r="WXF88" s="900"/>
      <c r="WXG88" s="1171"/>
      <c r="WXH88" s="910"/>
      <c r="WXI88" s="1191"/>
      <c r="WXJ88" s="1189"/>
      <c r="WXK88" s="900"/>
      <c r="WXL88" s="318"/>
      <c r="WXM88" s="900"/>
      <c r="WXN88" s="900"/>
      <c r="WXO88" s="900"/>
      <c r="WXP88" s="900"/>
      <c r="WXQ88" s="1171"/>
      <c r="WXR88" s="910"/>
      <c r="WXS88" s="1191"/>
      <c r="WXT88" s="1189"/>
      <c r="WXU88" s="900"/>
      <c r="WXV88" s="318"/>
      <c r="WXW88" s="900"/>
      <c r="WXX88" s="900"/>
      <c r="WXY88" s="900"/>
      <c r="WXZ88" s="900"/>
      <c r="WYA88" s="1171"/>
      <c r="WYB88" s="910"/>
      <c r="WYC88" s="1191"/>
      <c r="WYD88" s="1189"/>
      <c r="WYE88" s="900"/>
      <c r="WYF88" s="318"/>
      <c r="WYG88" s="900"/>
      <c r="WYH88" s="900"/>
      <c r="WYI88" s="900"/>
      <c r="WYJ88" s="900"/>
      <c r="WYK88" s="1171"/>
      <c r="WYL88" s="910"/>
      <c r="WYM88" s="1191"/>
      <c r="WYN88" s="1189"/>
      <c r="WYO88" s="900"/>
      <c r="WYP88" s="318"/>
      <c r="WYQ88" s="900"/>
      <c r="WYR88" s="900"/>
      <c r="WYS88" s="900"/>
      <c r="WYT88" s="900"/>
      <c r="WYU88" s="1171"/>
      <c r="WYV88" s="910"/>
      <c r="WYW88" s="1191"/>
      <c r="WYX88" s="1189"/>
      <c r="WYY88" s="900"/>
      <c r="WYZ88" s="318"/>
      <c r="WZA88" s="900"/>
      <c r="WZB88" s="900"/>
      <c r="WZC88" s="900"/>
      <c r="WZD88" s="900"/>
      <c r="WZE88" s="1171"/>
      <c r="WZF88" s="910"/>
      <c r="WZG88" s="1191"/>
      <c r="WZH88" s="1189"/>
      <c r="WZI88" s="900"/>
      <c r="WZJ88" s="318"/>
      <c r="WZK88" s="900"/>
      <c r="WZL88" s="900"/>
      <c r="WZM88" s="900"/>
      <c r="WZN88" s="900"/>
      <c r="WZO88" s="1171"/>
      <c r="WZP88" s="910"/>
      <c r="WZQ88" s="1191"/>
      <c r="WZR88" s="1189"/>
      <c r="WZS88" s="900"/>
      <c r="WZT88" s="318"/>
      <c r="WZU88" s="900"/>
      <c r="WZV88" s="900"/>
      <c r="WZW88" s="900"/>
      <c r="WZX88" s="900"/>
      <c r="WZY88" s="1171"/>
      <c r="WZZ88" s="910"/>
      <c r="XAA88" s="1191"/>
      <c r="XAB88" s="1189"/>
      <c r="XAC88" s="900"/>
      <c r="XAD88" s="318"/>
      <c r="XAE88" s="900"/>
      <c r="XAF88" s="900"/>
      <c r="XAG88" s="900"/>
      <c r="XAH88" s="900"/>
      <c r="XAI88" s="1171"/>
      <c r="XAJ88" s="910"/>
      <c r="XAK88" s="1191"/>
      <c r="XAL88" s="1189"/>
      <c r="XAM88" s="900"/>
      <c r="XAN88" s="318"/>
      <c r="XAO88" s="900"/>
      <c r="XAP88" s="900"/>
      <c r="XAQ88" s="900"/>
      <c r="XAR88" s="900"/>
      <c r="XAS88" s="1171"/>
      <c r="XAT88" s="910"/>
      <c r="XAU88" s="1191"/>
      <c r="XAV88" s="1189"/>
      <c r="XAW88" s="900"/>
      <c r="XAX88" s="318"/>
      <c r="XAY88" s="900"/>
      <c r="XAZ88" s="900"/>
      <c r="XBA88" s="900"/>
      <c r="XBB88" s="900"/>
      <c r="XBC88" s="1171"/>
      <c r="XBD88" s="910"/>
      <c r="XBE88" s="1191"/>
      <c r="XBF88" s="1189"/>
      <c r="XBG88" s="900"/>
      <c r="XBH88" s="318"/>
      <c r="XBI88" s="900"/>
      <c r="XBJ88" s="900"/>
      <c r="XBK88" s="900"/>
      <c r="XBL88" s="900"/>
      <c r="XBM88" s="1171"/>
      <c r="XBN88" s="910"/>
      <c r="XBO88" s="1191"/>
      <c r="XBP88" s="1189"/>
      <c r="XBQ88" s="900"/>
      <c r="XBR88" s="318"/>
      <c r="XBS88" s="900"/>
      <c r="XBT88" s="900"/>
      <c r="XBU88" s="900"/>
      <c r="XBV88" s="900"/>
      <c r="XBW88" s="1171"/>
      <c r="XBX88" s="910"/>
      <c r="XBY88" s="1191"/>
      <c r="XBZ88" s="1189"/>
      <c r="XCA88" s="900"/>
      <c r="XCB88" s="318"/>
      <c r="XCC88" s="900"/>
      <c r="XCD88" s="900"/>
      <c r="XCE88" s="900"/>
      <c r="XCF88" s="900"/>
      <c r="XCG88" s="1171"/>
      <c r="XCH88" s="910"/>
      <c r="XCI88" s="1191"/>
      <c r="XCJ88" s="1189"/>
      <c r="XCK88" s="900"/>
      <c r="XCL88" s="318"/>
      <c r="XCM88" s="900"/>
      <c r="XCN88" s="900"/>
      <c r="XCO88" s="900"/>
      <c r="XCP88" s="900"/>
      <c r="XCQ88" s="1171"/>
      <c r="XCR88" s="910"/>
      <c r="XCS88" s="1191"/>
      <c r="XCT88" s="1189"/>
      <c r="XCU88" s="900"/>
      <c r="XCV88" s="318"/>
      <c r="XCW88" s="900"/>
      <c r="XCX88" s="900"/>
      <c r="XCY88" s="900"/>
      <c r="XCZ88" s="900"/>
      <c r="XDA88" s="1171"/>
      <c r="XDB88" s="910"/>
      <c r="XDC88" s="1191"/>
      <c r="XDD88" s="1189"/>
      <c r="XDE88" s="900"/>
      <c r="XDF88" s="318"/>
      <c r="XDG88" s="900"/>
      <c r="XDH88" s="900"/>
      <c r="XDI88" s="900"/>
      <c r="XDJ88" s="900"/>
      <c r="XDK88" s="1171"/>
      <c r="XDL88" s="910"/>
      <c r="XDM88" s="1191"/>
      <c r="XDN88" s="1189"/>
      <c r="XDO88" s="900"/>
      <c r="XDP88" s="318"/>
      <c r="XDQ88" s="900"/>
      <c r="XDR88" s="900"/>
      <c r="XDS88" s="900"/>
      <c r="XDT88" s="900"/>
      <c r="XDU88" s="1171"/>
      <c r="XDV88" s="910"/>
      <c r="XDW88" s="1191"/>
      <c r="XDX88" s="1189"/>
      <c r="XDY88" s="900"/>
      <c r="XDZ88" s="318"/>
      <c r="XEA88" s="900"/>
      <c r="XEB88" s="900"/>
      <c r="XEC88" s="900"/>
      <c r="XED88" s="900"/>
      <c r="XEE88" s="1171"/>
      <c r="XEF88" s="910"/>
      <c r="XEG88" s="1191"/>
      <c r="XEH88" s="1189"/>
      <c r="XEI88" s="900"/>
      <c r="XEJ88" s="318"/>
      <c r="XEK88" s="900"/>
      <c r="XEL88" s="900"/>
      <c r="XEM88" s="900"/>
      <c r="XEN88" s="900"/>
      <c r="XEO88" s="1171"/>
      <c r="XEP88" s="910"/>
      <c r="XEQ88" s="1191"/>
      <c r="XER88" s="1189"/>
      <c r="XES88" s="900"/>
      <c r="XET88" s="318"/>
      <c r="XEU88" s="900"/>
      <c r="XEV88" s="900"/>
      <c r="XEW88" s="900"/>
      <c r="XEX88" s="900"/>
      <c r="XEY88" s="1171"/>
      <c r="XEZ88" s="910"/>
      <c r="XFA88" s="1191"/>
      <c r="XFB88" s="1189"/>
      <c r="XFC88" s="900"/>
      <c r="XFD88" s="318"/>
    </row>
    <row r="89" spans="1:16384" ht="45" x14ac:dyDescent="0.2">
      <c r="A89" s="923" t="str">
        <f>'4 Site'!A38</f>
        <v>S3.01</v>
      </c>
      <c r="B89" s="828" t="s">
        <v>613</v>
      </c>
      <c r="C89" s="894">
        <f>'4 Site'!B38</f>
        <v>2</v>
      </c>
      <c r="D89" s="32">
        <f>'4 Site'!C38</f>
        <v>0</v>
      </c>
      <c r="E89" s="842" t="e">
        <f>'4 Site'!#REF!</f>
        <v>#REF!</v>
      </c>
      <c r="F89" s="842" t="e">
        <f>'4 Site'!#REF!</f>
        <v>#REF!</v>
      </c>
      <c r="G89" s="842" t="e">
        <f>'4 Site'!#REF!</f>
        <v>#REF!</v>
      </c>
      <c r="H89" s="842" t="str">
        <f>'4 Site'!D38</f>
        <v>Wetland Protection and Enhancement</v>
      </c>
      <c r="I89" s="1168">
        <f>'4 Site'!E38</f>
        <v>0</v>
      </c>
      <c r="J89" s="99" t="str">
        <f>'4 Site'!H38</f>
        <v xml:space="preserve">Site map identifying wetlands, plant list and restoration plan, delineating 25’ upland buffer and showing that no irrigation will be installed within the 25’ upland buffer. </v>
      </c>
    </row>
    <row r="90" spans="1:16384" ht="45" x14ac:dyDescent="0.2">
      <c r="A90" s="923" t="str">
        <f>'4 Site'!A39</f>
        <v>S3.02</v>
      </c>
      <c r="B90" s="828" t="s">
        <v>183</v>
      </c>
      <c r="C90" s="894">
        <f>'4 Site'!B39</f>
        <v>1</v>
      </c>
      <c r="D90" s="32">
        <f>'4 Site'!C39</f>
        <v>0</v>
      </c>
      <c r="E90" s="842" t="e">
        <f>'4 Site'!#REF!</f>
        <v>#REF!</v>
      </c>
      <c r="F90" s="842" t="e">
        <f>'4 Site'!#REF!</f>
        <v>#REF!</v>
      </c>
      <c r="G90" s="842" t="e">
        <f>'4 Site'!#REF!</f>
        <v>#REF!</v>
      </c>
      <c r="H90" s="842" t="str">
        <f>'4 Site'!D39</f>
        <v>Minimize Site Disturbance</v>
      </c>
      <c r="I90" s="1168">
        <f>'4 Site'!E39</f>
        <v>0</v>
      </c>
      <c r="J90" s="99" t="str">
        <f>'4 Site'!H39</f>
        <v xml:space="preserve">Copy of project site indicating building footprint, square footage of building footprint and outlining site cleaning operation boundaries and staging areas.  Provide photos of site demonstrating minimal site disturbance.  </v>
      </c>
    </row>
    <row r="91" spans="1:16384" ht="150" x14ac:dyDescent="0.2">
      <c r="A91" s="923" t="str">
        <f>'4 Site'!A40</f>
        <v>S3.03</v>
      </c>
      <c r="B91" s="1192" t="s">
        <v>184</v>
      </c>
      <c r="C91" s="894" t="s">
        <v>1771</v>
      </c>
      <c r="D91" s="32">
        <f>'4 Site'!C40</f>
        <v>0</v>
      </c>
      <c r="E91" s="842" t="e">
        <f>'4 Site'!#REF!</f>
        <v>#REF!</v>
      </c>
      <c r="F91" s="842" t="e">
        <f>'4 Site'!#REF!</f>
        <v>#REF!</v>
      </c>
      <c r="G91" s="842" t="e">
        <f>'4 Site'!#REF!</f>
        <v>#REF!</v>
      </c>
      <c r="H91" s="842" t="str">
        <f>'4 Site'!D40</f>
        <v xml:space="preserve">Site Open Space 
2 points:  Increased Open Space
4 points:  Increased Shaded Open Space
</v>
      </c>
      <c r="I91" s="1168">
        <f>'4 Site'!E40</f>
        <v>0</v>
      </c>
      <c r="J91" s="99" t="str">
        <f>'4 Site'!H40</f>
        <v>Provide a site plan with the building footprint, square footage of building footprint (or a copy of the local zoning open space requirements) that shows the designated open space and landscape plan.  If claiming shaded area using trees, also provide a list of trees and their projected canopies after 10 years</v>
      </c>
    </row>
    <row r="92" spans="1:16384" ht="15" x14ac:dyDescent="0.2">
      <c r="A92" s="923" t="str">
        <f>'4 Site'!A41</f>
        <v>S3.04</v>
      </c>
      <c r="B92" s="828" t="s">
        <v>126</v>
      </c>
      <c r="C92" s="894">
        <f>'4 Site'!B41</f>
        <v>1</v>
      </c>
      <c r="D92" s="32">
        <f>'4 Site'!C41</f>
        <v>0</v>
      </c>
      <c r="E92" s="842" t="e">
        <f>'4 Site'!#REF!</f>
        <v>#REF!</v>
      </c>
      <c r="F92" s="842" t="e">
        <f>'4 Site'!#REF!</f>
        <v>#REF!</v>
      </c>
      <c r="G92" s="842" t="e">
        <f>'4 Site'!#REF!</f>
        <v>#REF!</v>
      </c>
      <c r="H92" s="842" t="str">
        <f>'4 Site'!D41</f>
        <v>Sidewalks</v>
      </c>
      <c r="I92" s="1168">
        <f>'4 Site'!E41</f>
        <v>0</v>
      </c>
      <c r="J92" s="99" t="str">
        <f>'4 Site'!H41</f>
        <v>Site plan showing sidewalks and photos of completed installed sidewalks.</v>
      </c>
    </row>
    <row r="93" spans="1:16384" ht="30" x14ac:dyDescent="0.2">
      <c r="A93" s="923" t="str">
        <f>'4 Site'!A42</f>
        <v>S3.05</v>
      </c>
      <c r="B93" s="828" t="s">
        <v>614</v>
      </c>
      <c r="C93" s="894">
        <f>'4 Site'!B42</f>
        <v>1</v>
      </c>
      <c r="D93" s="32">
        <f>'4 Site'!C42</f>
        <v>0</v>
      </c>
      <c r="E93" s="842" t="e">
        <f>'4 Site'!#REF!</f>
        <v>#REF!</v>
      </c>
      <c r="F93" s="842" t="e">
        <f>'4 Site'!#REF!</f>
        <v>#REF!</v>
      </c>
      <c r="G93" s="842" t="e">
        <f>'4 Site'!#REF!</f>
        <v>#REF!</v>
      </c>
      <c r="H93" s="842" t="str">
        <f>'4 Site'!D42</f>
        <v>Connectivity</v>
      </c>
      <c r="I93" s="1168">
        <f>'4 Site'!E42</f>
        <v>0</v>
      </c>
      <c r="J93" s="99" t="str">
        <f>'4 Site'!H42</f>
        <v xml:space="preserve">Site plan showing connections and trails.  Include photos of completed site identifying connectivity features.  </v>
      </c>
    </row>
    <row r="94" spans="1:16384" s="1190" customFormat="1" ht="15" x14ac:dyDescent="0.2">
      <c r="A94" s="1209" t="str">
        <f>'4 Site'!A43</f>
        <v>S4</v>
      </c>
      <c r="B94" s="1202" t="s">
        <v>629</v>
      </c>
      <c r="C94" s="1198">
        <f>'4 Site'!B43</f>
        <v>17</v>
      </c>
      <c r="D94" s="1197"/>
      <c r="E94" s="1198"/>
      <c r="F94" s="1198"/>
      <c r="G94" s="1198"/>
      <c r="H94" s="1198"/>
      <c r="I94" s="1200"/>
      <c r="J94" s="1207"/>
      <c r="K94" s="1191"/>
      <c r="L94" s="1189"/>
      <c r="M94" s="900"/>
      <c r="N94" s="318"/>
      <c r="O94" s="900"/>
      <c r="P94" s="900"/>
      <c r="Q94" s="900"/>
      <c r="R94" s="900"/>
      <c r="S94" s="1171"/>
      <c r="T94" s="910"/>
      <c r="U94" s="1191"/>
      <c r="V94" s="1189"/>
      <c r="W94" s="900"/>
      <c r="X94" s="318"/>
      <c r="Y94" s="900"/>
      <c r="Z94" s="900"/>
      <c r="AA94" s="900"/>
      <c r="AB94" s="900"/>
      <c r="AC94" s="1171"/>
      <c r="AD94" s="910"/>
      <c r="AE94" s="1191"/>
      <c r="AF94" s="1189"/>
      <c r="AG94" s="900"/>
      <c r="AH94" s="318"/>
      <c r="AI94" s="900"/>
      <c r="AJ94" s="900"/>
      <c r="AK94" s="900"/>
      <c r="AL94" s="900"/>
      <c r="AM94" s="1171"/>
      <c r="AN94" s="910"/>
      <c r="AO94" s="1191"/>
      <c r="AP94" s="1189"/>
      <c r="AQ94" s="900"/>
      <c r="AR94" s="318"/>
      <c r="AS94" s="900"/>
      <c r="AT94" s="900"/>
      <c r="AU94" s="900"/>
      <c r="AV94" s="900"/>
      <c r="AW94" s="1171"/>
      <c r="AX94" s="910"/>
      <c r="AY94" s="1191"/>
      <c r="AZ94" s="1189"/>
      <c r="BA94" s="900"/>
      <c r="BB94" s="318"/>
      <c r="BC94" s="900"/>
      <c r="BD94" s="900"/>
      <c r="BE94" s="900"/>
      <c r="BF94" s="900"/>
      <c r="BG94" s="1171"/>
      <c r="BH94" s="910"/>
      <c r="BI94" s="1191"/>
      <c r="BJ94" s="1189"/>
      <c r="BK94" s="900"/>
      <c r="BL94" s="318"/>
      <c r="BM94" s="900"/>
      <c r="BN94" s="900"/>
      <c r="BO94" s="900"/>
      <c r="BP94" s="900"/>
      <c r="BQ94" s="1171"/>
      <c r="BR94" s="910"/>
      <c r="BS94" s="1191"/>
      <c r="BT94" s="1189"/>
      <c r="BU94" s="900"/>
      <c r="BV94" s="318"/>
      <c r="BW94" s="900"/>
      <c r="BX94" s="900"/>
      <c r="BY94" s="900"/>
      <c r="BZ94" s="900"/>
      <c r="CA94" s="1171"/>
      <c r="CB94" s="910"/>
      <c r="CC94" s="1191"/>
      <c r="CD94" s="1189"/>
      <c r="CE94" s="900"/>
      <c r="CF94" s="318"/>
      <c r="CG94" s="900"/>
      <c r="CH94" s="900"/>
      <c r="CI94" s="900"/>
      <c r="CJ94" s="900"/>
      <c r="CK94" s="1171"/>
      <c r="CL94" s="910"/>
      <c r="CM94" s="1191"/>
      <c r="CN94" s="1189"/>
      <c r="CO94" s="900"/>
      <c r="CP94" s="318"/>
      <c r="CQ94" s="900"/>
      <c r="CR94" s="900"/>
      <c r="CS94" s="900"/>
      <c r="CT94" s="900"/>
      <c r="CU94" s="1171"/>
      <c r="CV94" s="910"/>
      <c r="CW94" s="1191"/>
      <c r="CX94" s="1189"/>
      <c r="CY94" s="900"/>
      <c r="CZ94" s="318"/>
      <c r="DA94" s="900"/>
      <c r="DB94" s="900"/>
      <c r="DC94" s="900"/>
      <c r="DD94" s="900"/>
      <c r="DE94" s="1171"/>
      <c r="DF94" s="910"/>
      <c r="DG94" s="1191"/>
      <c r="DH94" s="1189"/>
      <c r="DI94" s="900"/>
      <c r="DJ94" s="318"/>
      <c r="DK94" s="900"/>
      <c r="DL94" s="900"/>
      <c r="DM94" s="900"/>
      <c r="DN94" s="900"/>
      <c r="DO94" s="1171"/>
      <c r="DP94" s="910"/>
      <c r="DQ94" s="1191"/>
      <c r="DR94" s="1189"/>
      <c r="DS94" s="900"/>
      <c r="DT94" s="318"/>
      <c r="DU94" s="900"/>
      <c r="DV94" s="900"/>
      <c r="DW94" s="900"/>
      <c r="DX94" s="900"/>
      <c r="DY94" s="1171"/>
      <c r="DZ94" s="910"/>
      <c r="EA94" s="1191"/>
      <c r="EB94" s="1189"/>
      <c r="EC94" s="900"/>
      <c r="ED94" s="318"/>
      <c r="EE94" s="900"/>
      <c r="EF94" s="900"/>
      <c r="EG94" s="900"/>
      <c r="EH94" s="900"/>
      <c r="EI94" s="1171"/>
      <c r="EJ94" s="910"/>
      <c r="EK94" s="1191"/>
      <c r="EL94" s="1189"/>
      <c r="EM94" s="900"/>
      <c r="EN94" s="318"/>
      <c r="EO94" s="900"/>
      <c r="EP94" s="900"/>
      <c r="EQ94" s="900"/>
      <c r="ER94" s="900"/>
      <c r="ES94" s="1171"/>
      <c r="ET94" s="910"/>
      <c r="EU94" s="1191"/>
      <c r="EV94" s="1189"/>
      <c r="EW94" s="900"/>
      <c r="EX94" s="318"/>
      <c r="EY94" s="900"/>
      <c r="EZ94" s="900"/>
      <c r="FA94" s="900"/>
      <c r="FB94" s="900"/>
      <c r="FC94" s="1171"/>
      <c r="FD94" s="910"/>
      <c r="FE94" s="1191"/>
      <c r="FF94" s="1189"/>
      <c r="FG94" s="900"/>
      <c r="FH94" s="318"/>
      <c r="FI94" s="900"/>
      <c r="FJ94" s="900"/>
      <c r="FK94" s="900"/>
      <c r="FL94" s="900"/>
      <c r="FM94" s="1171"/>
      <c r="FN94" s="910"/>
      <c r="FO94" s="1191"/>
      <c r="FP94" s="1189"/>
      <c r="FQ94" s="900"/>
      <c r="FR94" s="318"/>
      <c r="FS94" s="900"/>
      <c r="FT94" s="900"/>
      <c r="FU94" s="900"/>
      <c r="FV94" s="900"/>
      <c r="FW94" s="1171"/>
      <c r="FX94" s="910"/>
      <c r="FY94" s="1191"/>
      <c r="FZ94" s="1189"/>
      <c r="GA94" s="900"/>
      <c r="GB94" s="318"/>
      <c r="GC94" s="900"/>
      <c r="GD94" s="900"/>
      <c r="GE94" s="900"/>
      <c r="GF94" s="900"/>
      <c r="GG94" s="1171"/>
      <c r="GH94" s="910"/>
      <c r="GI94" s="1191"/>
      <c r="GJ94" s="1189"/>
      <c r="GK94" s="900"/>
      <c r="GL94" s="318"/>
      <c r="GM94" s="900"/>
      <c r="GN94" s="900"/>
      <c r="GO94" s="900"/>
      <c r="GP94" s="900"/>
      <c r="GQ94" s="1171"/>
      <c r="GR94" s="910"/>
      <c r="GS94" s="1191"/>
      <c r="GT94" s="1189"/>
      <c r="GU94" s="900"/>
      <c r="GV94" s="318"/>
      <c r="GW94" s="900"/>
      <c r="GX94" s="900"/>
      <c r="GY94" s="900"/>
      <c r="GZ94" s="900"/>
      <c r="HA94" s="1171"/>
      <c r="HB94" s="910"/>
      <c r="HC94" s="1191"/>
      <c r="HD94" s="1189"/>
      <c r="HE94" s="900"/>
      <c r="HF94" s="318"/>
      <c r="HG94" s="900"/>
      <c r="HH94" s="900"/>
      <c r="HI94" s="900"/>
      <c r="HJ94" s="900"/>
      <c r="HK94" s="1171"/>
      <c r="HL94" s="910"/>
      <c r="HM94" s="1191"/>
      <c r="HN94" s="1189"/>
      <c r="HO94" s="900"/>
      <c r="HP94" s="318"/>
      <c r="HQ94" s="900"/>
      <c r="HR94" s="900"/>
      <c r="HS94" s="900"/>
      <c r="HT94" s="900"/>
      <c r="HU94" s="1171"/>
      <c r="HV94" s="910"/>
      <c r="HW94" s="1191"/>
      <c r="HX94" s="1189"/>
      <c r="HY94" s="900"/>
      <c r="HZ94" s="318"/>
      <c r="IA94" s="900"/>
      <c r="IB94" s="900"/>
      <c r="IC94" s="900"/>
      <c r="ID94" s="900"/>
      <c r="IE94" s="1171"/>
      <c r="IF94" s="910"/>
      <c r="IG94" s="1191"/>
      <c r="IH94" s="1189"/>
      <c r="II94" s="900"/>
      <c r="IJ94" s="318"/>
      <c r="IK94" s="900"/>
      <c r="IL94" s="900"/>
      <c r="IM94" s="900"/>
      <c r="IN94" s="900"/>
      <c r="IO94" s="1171"/>
      <c r="IP94" s="910"/>
      <c r="IQ94" s="1191"/>
      <c r="IR94" s="1189"/>
      <c r="IS94" s="900"/>
      <c r="IT94" s="318"/>
      <c r="IU94" s="900"/>
      <c r="IV94" s="900"/>
      <c r="IW94" s="900"/>
      <c r="IX94" s="900"/>
      <c r="IY94" s="1171"/>
      <c r="IZ94" s="910"/>
      <c r="JA94" s="1191"/>
      <c r="JB94" s="1189"/>
      <c r="JC94" s="900"/>
      <c r="JD94" s="318"/>
      <c r="JE94" s="900"/>
      <c r="JF94" s="900"/>
      <c r="JG94" s="900"/>
      <c r="JH94" s="900"/>
      <c r="JI94" s="1171"/>
      <c r="JJ94" s="910"/>
      <c r="JK94" s="1191"/>
      <c r="JL94" s="1189"/>
      <c r="JM94" s="900"/>
      <c r="JN94" s="318"/>
      <c r="JO94" s="900"/>
      <c r="JP94" s="900"/>
      <c r="JQ94" s="900"/>
      <c r="JR94" s="900"/>
      <c r="JS94" s="1171"/>
      <c r="JT94" s="910"/>
      <c r="JU94" s="1191"/>
      <c r="JV94" s="1189"/>
      <c r="JW94" s="900"/>
      <c r="JX94" s="318"/>
      <c r="JY94" s="900"/>
      <c r="JZ94" s="900"/>
      <c r="KA94" s="900"/>
      <c r="KB94" s="900"/>
      <c r="KC94" s="1171"/>
      <c r="KD94" s="910"/>
      <c r="KE94" s="1191"/>
      <c r="KF94" s="1189"/>
      <c r="KG94" s="900"/>
      <c r="KH94" s="318"/>
      <c r="KI94" s="900"/>
      <c r="KJ94" s="900"/>
      <c r="KK94" s="900"/>
      <c r="KL94" s="900"/>
      <c r="KM94" s="1171"/>
      <c r="KN94" s="910"/>
      <c r="KO94" s="1191"/>
      <c r="KP94" s="1189"/>
      <c r="KQ94" s="900"/>
      <c r="KR94" s="318"/>
      <c r="KS94" s="900"/>
      <c r="KT94" s="900"/>
      <c r="KU94" s="900"/>
      <c r="KV94" s="900"/>
      <c r="KW94" s="1171"/>
      <c r="KX94" s="910"/>
      <c r="KY94" s="1191"/>
      <c r="KZ94" s="1189"/>
      <c r="LA94" s="900"/>
      <c r="LB94" s="318"/>
      <c r="LC94" s="900"/>
      <c r="LD94" s="900"/>
      <c r="LE94" s="900"/>
      <c r="LF94" s="900"/>
      <c r="LG94" s="1171"/>
      <c r="LH94" s="910"/>
      <c r="LI94" s="1191"/>
      <c r="LJ94" s="1189"/>
      <c r="LK94" s="900"/>
      <c r="LL94" s="318"/>
      <c r="LM94" s="900"/>
      <c r="LN94" s="900"/>
      <c r="LO94" s="900"/>
      <c r="LP94" s="900"/>
      <c r="LQ94" s="1171"/>
      <c r="LR94" s="910"/>
      <c r="LS94" s="1191"/>
      <c r="LT94" s="1189"/>
      <c r="LU94" s="900"/>
      <c r="LV94" s="318"/>
      <c r="LW94" s="900"/>
      <c r="LX94" s="900"/>
      <c r="LY94" s="900"/>
      <c r="LZ94" s="900"/>
      <c r="MA94" s="1171"/>
      <c r="MB94" s="910"/>
      <c r="MC94" s="1191"/>
      <c r="MD94" s="1189"/>
      <c r="ME94" s="900"/>
      <c r="MF94" s="318"/>
      <c r="MG94" s="900"/>
      <c r="MH94" s="900"/>
      <c r="MI94" s="900"/>
      <c r="MJ94" s="900"/>
      <c r="MK94" s="1171"/>
      <c r="ML94" s="910"/>
      <c r="MM94" s="1191"/>
      <c r="MN94" s="1189"/>
      <c r="MO94" s="900"/>
      <c r="MP94" s="318"/>
      <c r="MQ94" s="900"/>
      <c r="MR94" s="900"/>
      <c r="MS94" s="900"/>
      <c r="MT94" s="900"/>
      <c r="MU94" s="1171"/>
      <c r="MV94" s="910"/>
      <c r="MW94" s="1191"/>
      <c r="MX94" s="1189"/>
      <c r="MY94" s="900"/>
      <c r="MZ94" s="318"/>
      <c r="NA94" s="900"/>
      <c r="NB94" s="900"/>
      <c r="NC94" s="900"/>
      <c r="ND94" s="900"/>
      <c r="NE94" s="1171"/>
      <c r="NF94" s="910"/>
      <c r="NG94" s="1191"/>
      <c r="NH94" s="1189"/>
      <c r="NI94" s="900"/>
      <c r="NJ94" s="318"/>
      <c r="NK94" s="900"/>
      <c r="NL94" s="900"/>
      <c r="NM94" s="900"/>
      <c r="NN94" s="900"/>
      <c r="NO94" s="1171"/>
      <c r="NP94" s="910"/>
      <c r="NQ94" s="1191"/>
      <c r="NR94" s="1189"/>
      <c r="NS94" s="900"/>
      <c r="NT94" s="318"/>
      <c r="NU94" s="900"/>
      <c r="NV94" s="900"/>
      <c r="NW94" s="900"/>
      <c r="NX94" s="900"/>
      <c r="NY94" s="1171"/>
      <c r="NZ94" s="910"/>
      <c r="OA94" s="1191"/>
      <c r="OB94" s="1189"/>
      <c r="OC94" s="900"/>
      <c r="OD94" s="318"/>
      <c r="OE94" s="900"/>
      <c r="OF94" s="900"/>
      <c r="OG94" s="900"/>
      <c r="OH94" s="900"/>
      <c r="OI94" s="1171"/>
      <c r="OJ94" s="910"/>
      <c r="OK94" s="1191"/>
      <c r="OL94" s="1189"/>
      <c r="OM94" s="900"/>
      <c r="ON94" s="318"/>
      <c r="OO94" s="900"/>
      <c r="OP94" s="900"/>
      <c r="OQ94" s="900"/>
      <c r="OR94" s="900"/>
      <c r="OS94" s="1171"/>
      <c r="OT94" s="910"/>
      <c r="OU94" s="1191"/>
      <c r="OV94" s="1189"/>
      <c r="OW94" s="900"/>
      <c r="OX94" s="318"/>
      <c r="OY94" s="900"/>
      <c r="OZ94" s="900"/>
      <c r="PA94" s="900"/>
      <c r="PB94" s="900"/>
      <c r="PC94" s="1171"/>
      <c r="PD94" s="910"/>
      <c r="PE94" s="1191"/>
      <c r="PF94" s="1189"/>
      <c r="PG94" s="900"/>
      <c r="PH94" s="318"/>
      <c r="PI94" s="900"/>
      <c r="PJ94" s="900"/>
      <c r="PK94" s="900"/>
      <c r="PL94" s="900"/>
      <c r="PM94" s="1171"/>
      <c r="PN94" s="910"/>
      <c r="PO94" s="1191"/>
      <c r="PP94" s="1189"/>
      <c r="PQ94" s="900"/>
      <c r="PR94" s="318"/>
      <c r="PS94" s="900"/>
      <c r="PT94" s="900"/>
      <c r="PU94" s="900"/>
      <c r="PV94" s="900"/>
      <c r="PW94" s="1171"/>
      <c r="PX94" s="910"/>
      <c r="PY94" s="1191"/>
      <c r="PZ94" s="1189"/>
      <c r="QA94" s="900"/>
      <c r="QB94" s="318"/>
      <c r="QC94" s="900"/>
      <c r="QD94" s="900"/>
      <c r="QE94" s="900"/>
      <c r="QF94" s="900"/>
      <c r="QG94" s="1171"/>
      <c r="QH94" s="910"/>
      <c r="QI94" s="1191"/>
      <c r="QJ94" s="1189"/>
      <c r="QK94" s="900"/>
      <c r="QL94" s="318"/>
      <c r="QM94" s="900"/>
      <c r="QN94" s="900"/>
      <c r="QO94" s="900"/>
      <c r="QP94" s="900"/>
      <c r="QQ94" s="1171"/>
      <c r="QR94" s="910"/>
      <c r="QS94" s="1191"/>
      <c r="QT94" s="1189"/>
      <c r="QU94" s="900"/>
      <c r="QV94" s="318"/>
      <c r="QW94" s="900"/>
      <c r="QX94" s="900"/>
      <c r="QY94" s="900"/>
      <c r="QZ94" s="900"/>
      <c r="RA94" s="1171"/>
      <c r="RB94" s="910"/>
      <c r="RC94" s="1191"/>
      <c r="RD94" s="1189"/>
      <c r="RE94" s="900"/>
      <c r="RF94" s="318"/>
      <c r="RG94" s="900"/>
      <c r="RH94" s="900"/>
      <c r="RI94" s="900"/>
      <c r="RJ94" s="900"/>
      <c r="RK94" s="1171"/>
      <c r="RL94" s="910"/>
      <c r="RM94" s="1191"/>
      <c r="RN94" s="1189"/>
      <c r="RO94" s="900"/>
      <c r="RP94" s="318"/>
      <c r="RQ94" s="900"/>
      <c r="RR94" s="900"/>
      <c r="RS94" s="900"/>
      <c r="RT94" s="900"/>
      <c r="RU94" s="1171"/>
      <c r="RV94" s="910"/>
      <c r="RW94" s="1191"/>
      <c r="RX94" s="1189"/>
      <c r="RY94" s="900"/>
      <c r="RZ94" s="318"/>
      <c r="SA94" s="900"/>
      <c r="SB94" s="900"/>
      <c r="SC94" s="900"/>
      <c r="SD94" s="900"/>
      <c r="SE94" s="1171"/>
      <c r="SF94" s="910"/>
      <c r="SG94" s="1191"/>
      <c r="SH94" s="1189"/>
      <c r="SI94" s="900"/>
      <c r="SJ94" s="318"/>
      <c r="SK94" s="900"/>
      <c r="SL94" s="900"/>
      <c r="SM94" s="900"/>
      <c r="SN94" s="900"/>
      <c r="SO94" s="1171"/>
      <c r="SP94" s="910"/>
      <c r="SQ94" s="1191"/>
      <c r="SR94" s="1189"/>
      <c r="SS94" s="900"/>
      <c r="ST94" s="318"/>
      <c r="SU94" s="900"/>
      <c r="SV94" s="900"/>
      <c r="SW94" s="900"/>
      <c r="SX94" s="900"/>
      <c r="SY94" s="1171"/>
      <c r="SZ94" s="910"/>
      <c r="TA94" s="1191"/>
      <c r="TB94" s="1189"/>
      <c r="TC94" s="900"/>
      <c r="TD94" s="318"/>
      <c r="TE94" s="900"/>
      <c r="TF94" s="900"/>
      <c r="TG94" s="900"/>
      <c r="TH94" s="900"/>
      <c r="TI94" s="1171"/>
      <c r="TJ94" s="910"/>
      <c r="TK94" s="1191"/>
      <c r="TL94" s="1189"/>
      <c r="TM94" s="900"/>
      <c r="TN94" s="318"/>
      <c r="TO94" s="900"/>
      <c r="TP94" s="900"/>
      <c r="TQ94" s="900"/>
      <c r="TR94" s="900"/>
      <c r="TS94" s="1171"/>
      <c r="TT94" s="910"/>
      <c r="TU94" s="1191"/>
      <c r="TV94" s="1189"/>
      <c r="TW94" s="900"/>
      <c r="TX94" s="318"/>
      <c r="TY94" s="900"/>
      <c r="TZ94" s="900"/>
      <c r="UA94" s="900"/>
      <c r="UB94" s="900"/>
      <c r="UC94" s="1171"/>
      <c r="UD94" s="910"/>
      <c r="UE94" s="1191"/>
      <c r="UF94" s="1189"/>
      <c r="UG94" s="900"/>
      <c r="UH94" s="318"/>
      <c r="UI94" s="900"/>
      <c r="UJ94" s="900"/>
      <c r="UK94" s="900"/>
      <c r="UL94" s="900"/>
      <c r="UM94" s="1171"/>
      <c r="UN94" s="910"/>
      <c r="UO94" s="1191"/>
      <c r="UP94" s="1189"/>
      <c r="UQ94" s="900"/>
      <c r="UR94" s="318"/>
      <c r="US94" s="900"/>
      <c r="UT94" s="900"/>
      <c r="UU94" s="900"/>
      <c r="UV94" s="900"/>
      <c r="UW94" s="1171"/>
      <c r="UX94" s="910"/>
      <c r="UY94" s="1191"/>
      <c r="UZ94" s="1189"/>
      <c r="VA94" s="900"/>
      <c r="VB94" s="318"/>
      <c r="VC94" s="900"/>
      <c r="VD94" s="900"/>
      <c r="VE94" s="900"/>
      <c r="VF94" s="900"/>
      <c r="VG94" s="1171"/>
      <c r="VH94" s="910"/>
      <c r="VI94" s="1191"/>
      <c r="VJ94" s="1189"/>
      <c r="VK94" s="900"/>
      <c r="VL94" s="318"/>
      <c r="VM94" s="900"/>
      <c r="VN94" s="900"/>
      <c r="VO94" s="900"/>
      <c r="VP94" s="900"/>
      <c r="VQ94" s="1171"/>
      <c r="VR94" s="910"/>
      <c r="VS94" s="1191"/>
      <c r="VT94" s="1189"/>
      <c r="VU94" s="900"/>
      <c r="VV94" s="318"/>
      <c r="VW94" s="900"/>
      <c r="VX94" s="900"/>
      <c r="VY94" s="900"/>
      <c r="VZ94" s="900"/>
      <c r="WA94" s="1171"/>
      <c r="WB94" s="910"/>
      <c r="WC94" s="1191"/>
      <c r="WD94" s="1189"/>
      <c r="WE94" s="900"/>
      <c r="WF94" s="318"/>
      <c r="WG94" s="900"/>
      <c r="WH94" s="900"/>
      <c r="WI94" s="900"/>
      <c r="WJ94" s="900"/>
      <c r="WK94" s="1171"/>
      <c r="WL94" s="910"/>
      <c r="WM94" s="1191"/>
      <c r="WN94" s="1189"/>
      <c r="WO94" s="900"/>
      <c r="WP94" s="318"/>
      <c r="WQ94" s="900"/>
      <c r="WR94" s="900"/>
      <c r="WS94" s="900"/>
      <c r="WT94" s="900"/>
      <c r="WU94" s="1171"/>
      <c r="WV94" s="910"/>
      <c r="WW94" s="1191"/>
      <c r="WX94" s="1189"/>
      <c r="WY94" s="900"/>
      <c r="WZ94" s="318"/>
      <c r="XA94" s="900"/>
      <c r="XB94" s="900"/>
      <c r="XC94" s="900"/>
      <c r="XD94" s="900"/>
      <c r="XE94" s="1171"/>
      <c r="XF94" s="910"/>
      <c r="XG94" s="1191"/>
      <c r="XH94" s="1189"/>
      <c r="XI94" s="900"/>
      <c r="XJ94" s="318"/>
      <c r="XK94" s="900"/>
      <c r="XL94" s="900"/>
      <c r="XM94" s="900"/>
      <c r="XN94" s="900"/>
      <c r="XO94" s="1171"/>
      <c r="XP94" s="910"/>
      <c r="XQ94" s="1191"/>
      <c r="XR94" s="1189"/>
      <c r="XS94" s="900"/>
      <c r="XT94" s="318"/>
      <c r="XU94" s="900"/>
      <c r="XV94" s="900"/>
      <c r="XW94" s="900"/>
      <c r="XX94" s="900"/>
      <c r="XY94" s="1171"/>
      <c r="XZ94" s="910"/>
      <c r="YA94" s="1191"/>
      <c r="YB94" s="1189"/>
      <c r="YC94" s="900"/>
      <c r="YD94" s="318"/>
      <c r="YE94" s="900"/>
      <c r="YF94" s="900"/>
      <c r="YG94" s="900"/>
      <c r="YH94" s="900"/>
      <c r="YI94" s="1171"/>
      <c r="YJ94" s="910"/>
      <c r="YK94" s="1191"/>
      <c r="YL94" s="1189"/>
      <c r="YM94" s="900"/>
      <c r="YN94" s="318"/>
      <c r="YO94" s="900"/>
      <c r="YP94" s="900"/>
      <c r="YQ94" s="900"/>
      <c r="YR94" s="900"/>
      <c r="YS94" s="1171"/>
      <c r="YT94" s="910"/>
      <c r="YU94" s="1191"/>
      <c r="YV94" s="1189"/>
      <c r="YW94" s="900"/>
      <c r="YX94" s="318"/>
      <c r="YY94" s="900"/>
      <c r="YZ94" s="900"/>
      <c r="ZA94" s="900"/>
      <c r="ZB94" s="900"/>
      <c r="ZC94" s="1171"/>
      <c r="ZD94" s="910"/>
      <c r="ZE94" s="1191"/>
      <c r="ZF94" s="1189"/>
      <c r="ZG94" s="900"/>
      <c r="ZH94" s="318"/>
      <c r="ZI94" s="900"/>
      <c r="ZJ94" s="900"/>
      <c r="ZK94" s="900"/>
      <c r="ZL94" s="900"/>
      <c r="ZM94" s="1171"/>
      <c r="ZN94" s="910"/>
      <c r="ZO94" s="1191"/>
      <c r="ZP94" s="1189"/>
      <c r="ZQ94" s="900"/>
      <c r="ZR94" s="318"/>
      <c r="ZS94" s="900"/>
      <c r="ZT94" s="900"/>
      <c r="ZU94" s="900"/>
      <c r="ZV94" s="900"/>
      <c r="ZW94" s="1171"/>
      <c r="ZX94" s="910"/>
      <c r="ZY94" s="1191"/>
      <c r="ZZ94" s="1189"/>
      <c r="AAA94" s="900"/>
      <c r="AAB94" s="318"/>
      <c r="AAC94" s="900"/>
      <c r="AAD94" s="900"/>
      <c r="AAE94" s="900"/>
      <c r="AAF94" s="900"/>
      <c r="AAG94" s="1171"/>
      <c r="AAH94" s="910"/>
      <c r="AAI94" s="1191"/>
      <c r="AAJ94" s="1189"/>
      <c r="AAK94" s="900"/>
      <c r="AAL94" s="318"/>
      <c r="AAM94" s="900"/>
      <c r="AAN94" s="900"/>
      <c r="AAO94" s="900"/>
      <c r="AAP94" s="900"/>
      <c r="AAQ94" s="1171"/>
      <c r="AAR94" s="910"/>
      <c r="AAS94" s="1191"/>
      <c r="AAT94" s="1189"/>
      <c r="AAU94" s="900"/>
      <c r="AAV94" s="318"/>
      <c r="AAW94" s="900"/>
      <c r="AAX94" s="900"/>
      <c r="AAY94" s="900"/>
      <c r="AAZ94" s="900"/>
      <c r="ABA94" s="1171"/>
      <c r="ABB94" s="910"/>
      <c r="ABC94" s="1191"/>
      <c r="ABD94" s="1189"/>
      <c r="ABE94" s="900"/>
      <c r="ABF94" s="318"/>
      <c r="ABG94" s="900"/>
      <c r="ABH94" s="900"/>
      <c r="ABI94" s="900"/>
      <c r="ABJ94" s="900"/>
      <c r="ABK94" s="1171"/>
      <c r="ABL94" s="910"/>
      <c r="ABM94" s="1191"/>
      <c r="ABN94" s="1189"/>
      <c r="ABO94" s="900"/>
      <c r="ABP94" s="318"/>
      <c r="ABQ94" s="900"/>
      <c r="ABR94" s="900"/>
      <c r="ABS94" s="900"/>
      <c r="ABT94" s="900"/>
      <c r="ABU94" s="1171"/>
      <c r="ABV94" s="910"/>
      <c r="ABW94" s="1191"/>
      <c r="ABX94" s="1189"/>
      <c r="ABY94" s="900"/>
      <c r="ABZ94" s="318"/>
      <c r="ACA94" s="900"/>
      <c r="ACB94" s="900"/>
      <c r="ACC94" s="900"/>
      <c r="ACD94" s="900"/>
      <c r="ACE94" s="1171"/>
      <c r="ACF94" s="910"/>
      <c r="ACG94" s="1191"/>
      <c r="ACH94" s="1189"/>
      <c r="ACI94" s="900"/>
      <c r="ACJ94" s="318"/>
      <c r="ACK94" s="900"/>
      <c r="ACL94" s="900"/>
      <c r="ACM94" s="900"/>
      <c r="ACN94" s="900"/>
      <c r="ACO94" s="1171"/>
      <c r="ACP94" s="910"/>
      <c r="ACQ94" s="1191"/>
      <c r="ACR94" s="1189"/>
      <c r="ACS94" s="900"/>
      <c r="ACT94" s="318"/>
      <c r="ACU94" s="900"/>
      <c r="ACV94" s="900"/>
      <c r="ACW94" s="900"/>
      <c r="ACX94" s="900"/>
      <c r="ACY94" s="1171"/>
      <c r="ACZ94" s="910"/>
      <c r="ADA94" s="1191"/>
      <c r="ADB94" s="1189"/>
      <c r="ADC94" s="900"/>
      <c r="ADD94" s="318"/>
      <c r="ADE94" s="900"/>
      <c r="ADF94" s="900"/>
      <c r="ADG94" s="900"/>
      <c r="ADH94" s="900"/>
      <c r="ADI94" s="1171"/>
      <c r="ADJ94" s="910"/>
      <c r="ADK94" s="1191"/>
      <c r="ADL94" s="1189"/>
      <c r="ADM94" s="900"/>
      <c r="ADN94" s="318"/>
      <c r="ADO94" s="900"/>
      <c r="ADP94" s="900"/>
      <c r="ADQ94" s="900"/>
      <c r="ADR94" s="900"/>
      <c r="ADS94" s="1171"/>
      <c r="ADT94" s="910"/>
      <c r="ADU94" s="1191"/>
      <c r="ADV94" s="1189"/>
      <c r="ADW94" s="900"/>
      <c r="ADX94" s="318"/>
      <c r="ADY94" s="900"/>
      <c r="ADZ94" s="900"/>
      <c r="AEA94" s="900"/>
      <c r="AEB94" s="900"/>
      <c r="AEC94" s="1171"/>
      <c r="AED94" s="910"/>
      <c r="AEE94" s="1191"/>
      <c r="AEF94" s="1189"/>
      <c r="AEG94" s="900"/>
      <c r="AEH94" s="318"/>
      <c r="AEI94" s="900"/>
      <c r="AEJ94" s="900"/>
      <c r="AEK94" s="900"/>
      <c r="AEL94" s="900"/>
      <c r="AEM94" s="1171"/>
      <c r="AEN94" s="910"/>
      <c r="AEO94" s="1191"/>
      <c r="AEP94" s="1189"/>
      <c r="AEQ94" s="900"/>
      <c r="AER94" s="318"/>
      <c r="AES94" s="900"/>
      <c r="AET94" s="900"/>
      <c r="AEU94" s="900"/>
      <c r="AEV94" s="900"/>
      <c r="AEW94" s="1171"/>
      <c r="AEX94" s="910"/>
      <c r="AEY94" s="1191"/>
      <c r="AEZ94" s="1189"/>
      <c r="AFA94" s="900"/>
      <c r="AFB94" s="318"/>
      <c r="AFC94" s="900"/>
      <c r="AFD94" s="900"/>
      <c r="AFE94" s="900"/>
      <c r="AFF94" s="900"/>
      <c r="AFG94" s="1171"/>
      <c r="AFH94" s="910"/>
      <c r="AFI94" s="1191"/>
      <c r="AFJ94" s="1189"/>
      <c r="AFK94" s="900"/>
      <c r="AFL94" s="318"/>
      <c r="AFM94" s="900"/>
      <c r="AFN94" s="900"/>
      <c r="AFO94" s="900"/>
      <c r="AFP94" s="900"/>
      <c r="AFQ94" s="1171"/>
      <c r="AFR94" s="910"/>
      <c r="AFS94" s="1191"/>
      <c r="AFT94" s="1189"/>
      <c r="AFU94" s="900"/>
      <c r="AFV94" s="318"/>
      <c r="AFW94" s="900"/>
      <c r="AFX94" s="900"/>
      <c r="AFY94" s="900"/>
      <c r="AFZ94" s="900"/>
      <c r="AGA94" s="1171"/>
      <c r="AGB94" s="910"/>
      <c r="AGC94" s="1191"/>
      <c r="AGD94" s="1189"/>
      <c r="AGE94" s="900"/>
      <c r="AGF94" s="318"/>
      <c r="AGG94" s="900"/>
      <c r="AGH94" s="900"/>
      <c r="AGI94" s="900"/>
      <c r="AGJ94" s="900"/>
      <c r="AGK94" s="1171"/>
      <c r="AGL94" s="910"/>
      <c r="AGM94" s="1191"/>
      <c r="AGN94" s="1189"/>
      <c r="AGO94" s="900"/>
      <c r="AGP94" s="318"/>
      <c r="AGQ94" s="900"/>
      <c r="AGR94" s="900"/>
      <c r="AGS94" s="900"/>
      <c r="AGT94" s="900"/>
      <c r="AGU94" s="1171"/>
      <c r="AGV94" s="910"/>
      <c r="AGW94" s="1191"/>
      <c r="AGX94" s="1189"/>
      <c r="AGY94" s="900"/>
      <c r="AGZ94" s="318"/>
      <c r="AHA94" s="900"/>
      <c r="AHB94" s="900"/>
      <c r="AHC94" s="900"/>
      <c r="AHD94" s="900"/>
      <c r="AHE94" s="1171"/>
      <c r="AHF94" s="910"/>
      <c r="AHG94" s="1191"/>
      <c r="AHH94" s="1189"/>
      <c r="AHI94" s="900"/>
      <c r="AHJ94" s="318"/>
      <c r="AHK94" s="900"/>
      <c r="AHL94" s="900"/>
      <c r="AHM94" s="900"/>
      <c r="AHN94" s="900"/>
      <c r="AHO94" s="1171"/>
      <c r="AHP94" s="910"/>
      <c r="AHQ94" s="1191"/>
      <c r="AHR94" s="1189"/>
      <c r="AHS94" s="900"/>
      <c r="AHT94" s="318"/>
      <c r="AHU94" s="900"/>
      <c r="AHV94" s="900"/>
      <c r="AHW94" s="900"/>
      <c r="AHX94" s="900"/>
      <c r="AHY94" s="1171"/>
      <c r="AHZ94" s="910"/>
      <c r="AIA94" s="1191"/>
      <c r="AIB94" s="1189"/>
      <c r="AIC94" s="900"/>
      <c r="AID94" s="318"/>
      <c r="AIE94" s="900"/>
      <c r="AIF94" s="900"/>
      <c r="AIG94" s="900"/>
      <c r="AIH94" s="900"/>
      <c r="AII94" s="1171"/>
      <c r="AIJ94" s="910"/>
      <c r="AIK94" s="1191"/>
      <c r="AIL94" s="1189"/>
      <c r="AIM94" s="900"/>
      <c r="AIN94" s="318"/>
      <c r="AIO94" s="900"/>
      <c r="AIP94" s="900"/>
      <c r="AIQ94" s="900"/>
      <c r="AIR94" s="900"/>
      <c r="AIS94" s="1171"/>
      <c r="AIT94" s="910"/>
      <c r="AIU94" s="1191"/>
      <c r="AIV94" s="1189"/>
      <c r="AIW94" s="900"/>
      <c r="AIX94" s="318"/>
      <c r="AIY94" s="900"/>
      <c r="AIZ94" s="900"/>
      <c r="AJA94" s="900"/>
      <c r="AJB94" s="900"/>
      <c r="AJC94" s="1171"/>
      <c r="AJD94" s="910"/>
      <c r="AJE94" s="1191"/>
      <c r="AJF94" s="1189"/>
      <c r="AJG94" s="900"/>
      <c r="AJH94" s="318"/>
      <c r="AJI94" s="900"/>
      <c r="AJJ94" s="900"/>
      <c r="AJK94" s="900"/>
      <c r="AJL94" s="900"/>
      <c r="AJM94" s="1171"/>
      <c r="AJN94" s="910"/>
      <c r="AJO94" s="1191"/>
      <c r="AJP94" s="1189"/>
      <c r="AJQ94" s="900"/>
      <c r="AJR94" s="318"/>
      <c r="AJS94" s="900"/>
      <c r="AJT94" s="900"/>
      <c r="AJU94" s="900"/>
      <c r="AJV94" s="900"/>
      <c r="AJW94" s="1171"/>
      <c r="AJX94" s="910"/>
      <c r="AJY94" s="1191"/>
      <c r="AJZ94" s="1189"/>
      <c r="AKA94" s="900"/>
      <c r="AKB94" s="318"/>
      <c r="AKC94" s="900"/>
      <c r="AKD94" s="900"/>
      <c r="AKE94" s="900"/>
      <c r="AKF94" s="900"/>
      <c r="AKG94" s="1171"/>
      <c r="AKH94" s="910"/>
      <c r="AKI94" s="1191"/>
      <c r="AKJ94" s="1189"/>
      <c r="AKK94" s="900"/>
      <c r="AKL94" s="318"/>
      <c r="AKM94" s="900"/>
      <c r="AKN94" s="900"/>
      <c r="AKO94" s="900"/>
      <c r="AKP94" s="900"/>
      <c r="AKQ94" s="1171"/>
      <c r="AKR94" s="910"/>
      <c r="AKS94" s="1191"/>
      <c r="AKT94" s="1189"/>
      <c r="AKU94" s="900"/>
      <c r="AKV94" s="318"/>
      <c r="AKW94" s="900"/>
      <c r="AKX94" s="900"/>
      <c r="AKY94" s="900"/>
      <c r="AKZ94" s="900"/>
      <c r="ALA94" s="1171"/>
      <c r="ALB94" s="910"/>
      <c r="ALC94" s="1191"/>
      <c r="ALD94" s="1189"/>
      <c r="ALE94" s="900"/>
      <c r="ALF94" s="318"/>
      <c r="ALG94" s="900"/>
      <c r="ALH94" s="900"/>
      <c r="ALI94" s="900"/>
      <c r="ALJ94" s="900"/>
      <c r="ALK94" s="1171"/>
      <c r="ALL94" s="910"/>
      <c r="ALM94" s="1191"/>
      <c r="ALN94" s="1189"/>
      <c r="ALO94" s="900"/>
      <c r="ALP94" s="318"/>
      <c r="ALQ94" s="900"/>
      <c r="ALR94" s="900"/>
      <c r="ALS94" s="900"/>
      <c r="ALT94" s="900"/>
      <c r="ALU94" s="1171"/>
      <c r="ALV94" s="910"/>
      <c r="ALW94" s="1191"/>
      <c r="ALX94" s="1189"/>
      <c r="ALY94" s="900"/>
      <c r="ALZ94" s="318"/>
      <c r="AMA94" s="900"/>
      <c r="AMB94" s="900"/>
      <c r="AMC94" s="900"/>
      <c r="AMD94" s="900"/>
      <c r="AME94" s="1171"/>
      <c r="AMF94" s="910"/>
      <c r="AMG94" s="1191"/>
      <c r="AMH94" s="1189"/>
      <c r="AMI94" s="900"/>
      <c r="AMJ94" s="318"/>
      <c r="AMK94" s="900"/>
      <c r="AML94" s="900"/>
      <c r="AMM94" s="900"/>
      <c r="AMN94" s="900"/>
      <c r="AMO94" s="1171"/>
      <c r="AMP94" s="910"/>
      <c r="AMQ94" s="1191"/>
      <c r="AMR94" s="1189"/>
      <c r="AMS94" s="900"/>
      <c r="AMT94" s="318"/>
      <c r="AMU94" s="900"/>
      <c r="AMV94" s="900"/>
      <c r="AMW94" s="900"/>
      <c r="AMX94" s="900"/>
      <c r="AMY94" s="1171"/>
      <c r="AMZ94" s="910"/>
      <c r="ANA94" s="1191"/>
      <c r="ANB94" s="1189"/>
      <c r="ANC94" s="900"/>
      <c r="AND94" s="318"/>
      <c r="ANE94" s="900"/>
      <c r="ANF94" s="900"/>
      <c r="ANG94" s="900"/>
      <c r="ANH94" s="900"/>
      <c r="ANI94" s="1171"/>
      <c r="ANJ94" s="910"/>
      <c r="ANK94" s="1191"/>
      <c r="ANL94" s="1189"/>
      <c r="ANM94" s="900"/>
      <c r="ANN94" s="318"/>
      <c r="ANO94" s="900"/>
      <c r="ANP94" s="900"/>
      <c r="ANQ94" s="900"/>
      <c r="ANR94" s="900"/>
      <c r="ANS94" s="1171"/>
      <c r="ANT94" s="910"/>
      <c r="ANU94" s="1191"/>
      <c r="ANV94" s="1189"/>
      <c r="ANW94" s="900"/>
      <c r="ANX94" s="318"/>
      <c r="ANY94" s="900"/>
      <c r="ANZ94" s="900"/>
      <c r="AOA94" s="900"/>
      <c r="AOB94" s="900"/>
      <c r="AOC94" s="1171"/>
      <c r="AOD94" s="910"/>
      <c r="AOE94" s="1191"/>
      <c r="AOF94" s="1189"/>
      <c r="AOG94" s="900"/>
      <c r="AOH94" s="318"/>
      <c r="AOI94" s="900"/>
      <c r="AOJ94" s="900"/>
      <c r="AOK94" s="900"/>
      <c r="AOL94" s="900"/>
      <c r="AOM94" s="1171"/>
      <c r="AON94" s="910"/>
      <c r="AOO94" s="1191"/>
      <c r="AOP94" s="1189"/>
      <c r="AOQ94" s="900"/>
      <c r="AOR94" s="318"/>
      <c r="AOS94" s="900"/>
      <c r="AOT94" s="900"/>
      <c r="AOU94" s="900"/>
      <c r="AOV94" s="900"/>
      <c r="AOW94" s="1171"/>
      <c r="AOX94" s="910"/>
      <c r="AOY94" s="1191"/>
      <c r="AOZ94" s="1189"/>
      <c r="APA94" s="900"/>
      <c r="APB94" s="318"/>
      <c r="APC94" s="900"/>
      <c r="APD94" s="900"/>
      <c r="APE94" s="900"/>
      <c r="APF94" s="900"/>
      <c r="APG94" s="1171"/>
      <c r="APH94" s="910"/>
      <c r="API94" s="1191"/>
      <c r="APJ94" s="1189"/>
      <c r="APK94" s="900"/>
      <c r="APL94" s="318"/>
      <c r="APM94" s="900"/>
      <c r="APN94" s="900"/>
      <c r="APO94" s="900"/>
      <c r="APP94" s="900"/>
      <c r="APQ94" s="1171"/>
      <c r="APR94" s="910"/>
      <c r="APS94" s="1191"/>
      <c r="APT94" s="1189"/>
      <c r="APU94" s="900"/>
      <c r="APV94" s="318"/>
      <c r="APW94" s="900"/>
      <c r="APX94" s="900"/>
      <c r="APY94" s="900"/>
      <c r="APZ94" s="900"/>
      <c r="AQA94" s="1171"/>
      <c r="AQB94" s="910"/>
      <c r="AQC94" s="1191"/>
      <c r="AQD94" s="1189"/>
      <c r="AQE94" s="900"/>
      <c r="AQF94" s="318"/>
      <c r="AQG94" s="900"/>
      <c r="AQH94" s="900"/>
      <c r="AQI94" s="900"/>
      <c r="AQJ94" s="900"/>
      <c r="AQK94" s="1171"/>
      <c r="AQL94" s="910"/>
      <c r="AQM94" s="1191"/>
      <c r="AQN94" s="1189"/>
      <c r="AQO94" s="900"/>
      <c r="AQP94" s="318"/>
      <c r="AQQ94" s="900"/>
      <c r="AQR94" s="900"/>
      <c r="AQS94" s="900"/>
      <c r="AQT94" s="900"/>
      <c r="AQU94" s="1171"/>
      <c r="AQV94" s="910"/>
      <c r="AQW94" s="1191"/>
      <c r="AQX94" s="1189"/>
      <c r="AQY94" s="900"/>
      <c r="AQZ94" s="318"/>
      <c r="ARA94" s="900"/>
      <c r="ARB94" s="900"/>
      <c r="ARC94" s="900"/>
      <c r="ARD94" s="900"/>
      <c r="ARE94" s="1171"/>
      <c r="ARF94" s="910"/>
      <c r="ARG94" s="1191"/>
      <c r="ARH94" s="1189"/>
      <c r="ARI94" s="900"/>
      <c r="ARJ94" s="318"/>
      <c r="ARK94" s="900"/>
      <c r="ARL94" s="900"/>
      <c r="ARM94" s="900"/>
      <c r="ARN94" s="900"/>
      <c r="ARO94" s="1171"/>
      <c r="ARP94" s="910"/>
      <c r="ARQ94" s="1191"/>
      <c r="ARR94" s="1189"/>
      <c r="ARS94" s="900"/>
      <c r="ART94" s="318"/>
      <c r="ARU94" s="900"/>
      <c r="ARV94" s="900"/>
      <c r="ARW94" s="900"/>
      <c r="ARX94" s="900"/>
      <c r="ARY94" s="1171"/>
      <c r="ARZ94" s="910"/>
      <c r="ASA94" s="1191"/>
      <c r="ASB94" s="1189"/>
      <c r="ASC94" s="900"/>
      <c r="ASD94" s="318"/>
      <c r="ASE94" s="900"/>
      <c r="ASF94" s="900"/>
      <c r="ASG94" s="900"/>
      <c r="ASH94" s="900"/>
      <c r="ASI94" s="1171"/>
      <c r="ASJ94" s="910"/>
      <c r="ASK94" s="1191"/>
      <c r="ASL94" s="1189"/>
      <c r="ASM94" s="900"/>
      <c r="ASN94" s="318"/>
      <c r="ASO94" s="900"/>
      <c r="ASP94" s="900"/>
      <c r="ASQ94" s="900"/>
      <c r="ASR94" s="900"/>
      <c r="ASS94" s="1171"/>
      <c r="AST94" s="910"/>
      <c r="ASU94" s="1191"/>
      <c r="ASV94" s="1189"/>
      <c r="ASW94" s="900"/>
      <c r="ASX94" s="318"/>
      <c r="ASY94" s="900"/>
      <c r="ASZ94" s="900"/>
      <c r="ATA94" s="900"/>
      <c r="ATB94" s="900"/>
      <c r="ATC94" s="1171"/>
      <c r="ATD94" s="910"/>
      <c r="ATE94" s="1191"/>
      <c r="ATF94" s="1189"/>
      <c r="ATG94" s="900"/>
      <c r="ATH94" s="318"/>
      <c r="ATI94" s="900"/>
      <c r="ATJ94" s="900"/>
      <c r="ATK94" s="900"/>
      <c r="ATL94" s="900"/>
      <c r="ATM94" s="1171"/>
      <c r="ATN94" s="910"/>
      <c r="ATO94" s="1191"/>
      <c r="ATP94" s="1189"/>
      <c r="ATQ94" s="900"/>
      <c r="ATR94" s="318"/>
      <c r="ATS94" s="900"/>
      <c r="ATT94" s="900"/>
      <c r="ATU94" s="900"/>
      <c r="ATV94" s="900"/>
      <c r="ATW94" s="1171"/>
      <c r="ATX94" s="910"/>
      <c r="ATY94" s="1191"/>
      <c r="ATZ94" s="1189"/>
      <c r="AUA94" s="900"/>
      <c r="AUB94" s="318"/>
      <c r="AUC94" s="900"/>
      <c r="AUD94" s="900"/>
      <c r="AUE94" s="900"/>
      <c r="AUF94" s="900"/>
      <c r="AUG94" s="1171"/>
      <c r="AUH94" s="910"/>
      <c r="AUI94" s="1191"/>
      <c r="AUJ94" s="1189"/>
      <c r="AUK94" s="900"/>
      <c r="AUL94" s="318"/>
      <c r="AUM94" s="900"/>
      <c r="AUN94" s="900"/>
      <c r="AUO94" s="900"/>
      <c r="AUP94" s="900"/>
      <c r="AUQ94" s="1171"/>
      <c r="AUR94" s="910"/>
      <c r="AUS94" s="1191"/>
      <c r="AUT94" s="1189"/>
      <c r="AUU94" s="900"/>
      <c r="AUV94" s="318"/>
      <c r="AUW94" s="900"/>
      <c r="AUX94" s="900"/>
      <c r="AUY94" s="900"/>
      <c r="AUZ94" s="900"/>
      <c r="AVA94" s="1171"/>
      <c r="AVB94" s="910"/>
      <c r="AVC94" s="1191"/>
      <c r="AVD94" s="1189"/>
      <c r="AVE94" s="900"/>
      <c r="AVF94" s="318"/>
      <c r="AVG94" s="900"/>
      <c r="AVH94" s="900"/>
      <c r="AVI94" s="900"/>
      <c r="AVJ94" s="900"/>
      <c r="AVK94" s="1171"/>
      <c r="AVL94" s="910"/>
      <c r="AVM94" s="1191"/>
      <c r="AVN94" s="1189"/>
      <c r="AVO94" s="900"/>
      <c r="AVP94" s="318"/>
      <c r="AVQ94" s="900"/>
      <c r="AVR94" s="900"/>
      <c r="AVS94" s="900"/>
      <c r="AVT94" s="900"/>
      <c r="AVU94" s="1171"/>
      <c r="AVV94" s="910"/>
      <c r="AVW94" s="1191"/>
      <c r="AVX94" s="1189"/>
      <c r="AVY94" s="900"/>
      <c r="AVZ94" s="318"/>
      <c r="AWA94" s="900"/>
      <c r="AWB94" s="900"/>
      <c r="AWC94" s="900"/>
      <c r="AWD94" s="900"/>
      <c r="AWE94" s="1171"/>
      <c r="AWF94" s="910"/>
      <c r="AWG94" s="1191"/>
      <c r="AWH94" s="1189"/>
      <c r="AWI94" s="900"/>
      <c r="AWJ94" s="318"/>
      <c r="AWK94" s="900"/>
      <c r="AWL94" s="900"/>
      <c r="AWM94" s="900"/>
      <c r="AWN94" s="900"/>
      <c r="AWO94" s="1171"/>
      <c r="AWP94" s="910"/>
      <c r="AWQ94" s="1191"/>
      <c r="AWR94" s="1189"/>
      <c r="AWS94" s="900"/>
      <c r="AWT94" s="318"/>
      <c r="AWU94" s="900"/>
      <c r="AWV94" s="900"/>
      <c r="AWW94" s="900"/>
      <c r="AWX94" s="900"/>
      <c r="AWY94" s="1171"/>
      <c r="AWZ94" s="910"/>
      <c r="AXA94" s="1191"/>
      <c r="AXB94" s="1189"/>
      <c r="AXC94" s="900"/>
      <c r="AXD94" s="318"/>
      <c r="AXE94" s="900"/>
      <c r="AXF94" s="900"/>
      <c r="AXG94" s="900"/>
      <c r="AXH94" s="900"/>
      <c r="AXI94" s="1171"/>
      <c r="AXJ94" s="910"/>
      <c r="AXK94" s="1191"/>
      <c r="AXL94" s="1189"/>
      <c r="AXM94" s="900"/>
      <c r="AXN94" s="318"/>
      <c r="AXO94" s="900"/>
      <c r="AXP94" s="900"/>
      <c r="AXQ94" s="900"/>
      <c r="AXR94" s="900"/>
      <c r="AXS94" s="1171"/>
      <c r="AXT94" s="910"/>
      <c r="AXU94" s="1191"/>
      <c r="AXV94" s="1189"/>
      <c r="AXW94" s="900"/>
      <c r="AXX94" s="318"/>
      <c r="AXY94" s="900"/>
      <c r="AXZ94" s="900"/>
      <c r="AYA94" s="900"/>
      <c r="AYB94" s="900"/>
      <c r="AYC94" s="1171"/>
      <c r="AYD94" s="910"/>
      <c r="AYE94" s="1191"/>
      <c r="AYF94" s="1189"/>
      <c r="AYG94" s="900"/>
      <c r="AYH94" s="318"/>
      <c r="AYI94" s="900"/>
      <c r="AYJ94" s="900"/>
      <c r="AYK94" s="900"/>
      <c r="AYL94" s="900"/>
      <c r="AYM94" s="1171"/>
      <c r="AYN94" s="910"/>
      <c r="AYO94" s="1191"/>
      <c r="AYP94" s="1189"/>
      <c r="AYQ94" s="900"/>
      <c r="AYR94" s="318"/>
      <c r="AYS94" s="900"/>
      <c r="AYT94" s="900"/>
      <c r="AYU94" s="900"/>
      <c r="AYV94" s="900"/>
      <c r="AYW94" s="1171"/>
      <c r="AYX94" s="910"/>
      <c r="AYY94" s="1191"/>
      <c r="AYZ94" s="1189"/>
      <c r="AZA94" s="900"/>
      <c r="AZB94" s="318"/>
      <c r="AZC94" s="900"/>
      <c r="AZD94" s="900"/>
      <c r="AZE94" s="900"/>
      <c r="AZF94" s="900"/>
      <c r="AZG94" s="1171"/>
      <c r="AZH94" s="910"/>
      <c r="AZI94" s="1191"/>
      <c r="AZJ94" s="1189"/>
      <c r="AZK94" s="900"/>
      <c r="AZL94" s="318"/>
      <c r="AZM94" s="900"/>
      <c r="AZN94" s="900"/>
      <c r="AZO94" s="900"/>
      <c r="AZP94" s="900"/>
      <c r="AZQ94" s="1171"/>
      <c r="AZR94" s="910"/>
      <c r="AZS94" s="1191"/>
      <c r="AZT94" s="1189"/>
      <c r="AZU94" s="900"/>
      <c r="AZV94" s="318"/>
      <c r="AZW94" s="900"/>
      <c r="AZX94" s="900"/>
      <c r="AZY94" s="900"/>
      <c r="AZZ94" s="900"/>
      <c r="BAA94" s="1171"/>
      <c r="BAB94" s="910"/>
      <c r="BAC94" s="1191"/>
      <c r="BAD94" s="1189"/>
      <c r="BAE94" s="900"/>
      <c r="BAF94" s="318"/>
      <c r="BAG94" s="900"/>
      <c r="BAH94" s="900"/>
      <c r="BAI94" s="900"/>
      <c r="BAJ94" s="900"/>
      <c r="BAK94" s="1171"/>
      <c r="BAL94" s="910"/>
      <c r="BAM94" s="1191"/>
      <c r="BAN94" s="1189"/>
      <c r="BAO94" s="900"/>
      <c r="BAP94" s="318"/>
      <c r="BAQ94" s="900"/>
      <c r="BAR94" s="900"/>
      <c r="BAS94" s="900"/>
      <c r="BAT94" s="900"/>
      <c r="BAU94" s="1171"/>
      <c r="BAV94" s="910"/>
      <c r="BAW94" s="1191"/>
      <c r="BAX94" s="1189"/>
      <c r="BAY94" s="900"/>
      <c r="BAZ94" s="318"/>
      <c r="BBA94" s="900"/>
      <c r="BBB94" s="900"/>
      <c r="BBC94" s="900"/>
      <c r="BBD94" s="900"/>
      <c r="BBE94" s="1171"/>
      <c r="BBF94" s="910"/>
      <c r="BBG94" s="1191"/>
      <c r="BBH94" s="1189"/>
      <c r="BBI94" s="900"/>
      <c r="BBJ94" s="318"/>
      <c r="BBK94" s="900"/>
      <c r="BBL94" s="900"/>
      <c r="BBM94" s="900"/>
      <c r="BBN94" s="900"/>
      <c r="BBO94" s="1171"/>
      <c r="BBP94" s="910"/>
      <c r="BBQ94" s="1191"/>
      <c r="BBR94" s="1189"/>
      <c r="BBS94" s="900"/>
      <c r="BBT94" s="318"/>
      <c r="BBU94" s="900"/>
      <c r="BBV94" s="900"/>
      <c r="BBW94" s="900"/>
      <c r="BBX94" s="900"/>
      <c r="BBY94" s="1171"/>
      <c r="BBZ94" s="910"/>
      <c r="BCA94" s="1191"/>
      <c r="BCB94" s="1189"/>
      <c r="BCC94" s="900"/>
      <c r="BCD94" s="318"/>
      <c r="BCE94" s="900"/>
      <c r="BCF94" s="900"/>
      <c r="BCG94" s="900"/>
      <c r="BCH94" s="900"/>
      <c r="BCI94" s="1171"/>
      <c r="BCJ94" s="910"/>
      <c r="BCK94" s="1191"/>
      <c r="BCL94" s="1189"/>
      <c r="BCM94" s="900"/>
      <c r="BCN94" s="318"/>
      <c r="BCO94" s="900"/>
      <c r="BCP94" s="900"/>
      <c r="BCQ94" s="900"/>
      <c r="BCR94" s="900"/>
      <c r="BCS94" s="1171"/>
      <c r="BCT94" s="910"/>
      <c r="BCU94" s="1191"/>
      <c r="BCV94" s="1189"/>
      <c r="BCW94" s="900"/>
      <c r="BCX94" s="318"/>
      <c r="BCY94" s="900"/>
      <c r="BCZ94" s="900"/>
      <c r="BDA94" s="900"/>
      <c r="BDB94" s="900"/>
      <c r="BDC94" s="1171"/>
      <c r="BDD94" s="910"/>
      <c r="BDE94" s="1191"/>
      <c r="BDF94" s="1189"/>
      <c r="BDG94" s="900"/>
      <c r="BDH94" s="318"/>
      <c r="BDI94" s="900"/>
      <c r="BDJ94" s="900"/>
      <c r="BDK94" s="900"/>
      <c r="BDL94" s="900"/>
      <c r="BDM94" s="1171"/>
      <c r="BDN94" s="910"/>
      <c r="BDO94" s="1191"/>
      <c r="BDP94" s="1189"/>
      <c r="BDQ94" s="900"/>
      <c r="BDR94" s="318"/>
      <c r="BDS94" s="900"/>
      <c r="BDT94" s="900"/>
      <c r="BDU94" s="900"/>
      <c r="BDV94" s="900"/>
      <c r="BDW94" s="1171"/>
      <c r="BDX94" s="910"/>
      <c r="BDY94" s="1191"/>
      <c r="BDZ94" s="1189"/>
      <c r="BEA94" s="900"/>
      <c r="BEB94" s="318"/>
      <c r="BEC94" s="900"/>
      <c r="BED94" s="900"/>
      <c r="BEE94" s="900"/>
      <c r="BEF94" s="900"/>
      <c r="BEG94" s="1171"/>
      <c r="BEH94" s="910"/>
      <c r="BEI94" s="1191"/>
      <c r="BEJ94" s="1189"/>
      <c r="BEK94" s="900"/>
      <c r="BEL94" s="318"/>
      <c r="BEM94" s="900"/>
      <c r="BEN94" s="900"/>
      <c r="BEO94" s="900"/>
      <c r="BEP94" s="900"/>
      <c r="BEQ94" s="1171"/>
      <c r="BER94" s="910"/>
      <c r="BES94" s="1191"/>
      <c r="BET94" s="1189"/>
      <c r="BEU94" s="900"/>
      <c r="BEV94" s="318"/>
      <c r="BEW94" s="900"/>
      <c r="BEX94" s="900"/>
      <c r="BEY94" s="900"/>
      <c r="BEZ94" s="900"/>
      <c r="BFA94" s="1171"/>
      <c r="BFB94" s="910"/>
      <c r="BFC94" s="1191"/>
      <c r="BFD94" s="1189"/>
      <c r="BFE94" s="900"/>
      <c r="BFF94" s="318"/>
      <c r="BFG94" s="900"/>
      <c r="BFH94" s="900"/>
      <c r="BFI94" s="900"/>
      <c r="BFJ94" s="900"/>
      <c r="BFK94" s="1171"/>
      <c r="BFL94" s="910"/>
      <c r="BFM94" s="1191"/>
      <c r="BFN94" s="1189"/>
      <c r="BFO94" s="900"/>
      <c r="BFP94" s="318"/>
      <c r="BFQ94" s="900"/>
      <c r="BFR94" s="900"/>
      <c r="BFS94" s="900"/>
      <c r="BFT94" s="900"/>
      <c r="BFU94" s="1171"/>
      <c r="BFV94" s="910"/>
      <c r="BFW94" s="1191"/>
      <c r="BFX94" s="1189"/>
      <c r="BFY94" s="900"/>
      <c r="BFZ94" s="318"/>
      <c r="BGA94" s="900"/>
      <c r="BGB94" s="900"/>
      <c r="BGC94" s="900"/>
      <c r="BGD94" s="900"/>
      <c r="BGE94" s="1171"/>
      <c r="BGF94" s="910"/>
      <c r="BGG94" s="1191"/>
      <c r="BGH94" s="1189"/>
      <c r="BGI94" s="900"/>
      <c r="BGJ94" s="318"/>
      <c r="BGK94" s="900"/>
      <c r="BGL94" s="900"/>
      <c r="BGM94" s="900"/>
      <c r="BGN94" s="900"/>
      <c r="BGO94" s="1171"/>
      <c r="BGP94" s="910"/>
      <c r="BGQ94" s="1191"/>
      <c r="BGR94" s="1189"/>
      <c r="BGS94" s="900"/>
      <c r="BGT94" s="318"/>
      <c r="BGU94" s="900"/>
      <c r="BGV94" s="900"/>
      <c r="BGW94" s="900"/>
      <c r="BGX94" s="900"/>
      <c r="BGY94" s="1171"/>
      <c r="BGZ94" s="910"/>
      <c r="BHA94" s="1191"/>
      <c r="BHB94" s="1189"/>
      <c r="BHC94" s="900"/>
      <c r="BHD94" s="318"/>
      <c r="BHE94" s="900"/>
      <c r="BHF94" s="900"/>
      <c r="BHG94" s="900"/>
      <c r="BHH94" s="900"/>
      <c r="BHI94" s="1171"/>
      <c r="BHJ94" s="910"/>
      <c r="BHK94" s="1191"/>
      <c r="BHL94" s="1189"/>
      <c r="BHM94" s="900"/>
      <c r="BHN94" s="318"/>
      <c r="BHO94" s="900"/>
      <c r="BHP94" s="900"/>
      <c r="BHQ94" s="900"/>
      <c r="BHR94" s="900"/>
      <c r="BHS94" s="1171"/>
      <c r="BHT94" s="910"/>
      <c r="BHU94" s="1191"/>
      <c r="BHV94" s="1189"/>
      <c r="BHW94" s="900"/>
      <c r="BHX94" s="318"/>
      <c r="BHY94" s="900"/>
      <c r="BHZ94" s="900"/>
      <c r="BIA94" s="900"/>
      <c r="BIB94" s="900"/>
      <c r="BIC94" s="1171"/>
      <c r="BID94" s="910"/>
      <c r="BIE94" s="1191"/>
      <c r="BIF94" s="1189"/>
      <c r="BIG94" s="900"/>
      <c r="BIH94" s="318"/>
      <c r="BII94" s="900"/>
      <c r="BIJ94" s="900"/>
      <c r="BIK94" s="900"/>
      <c r="BIL94" s="900"/>
      <c r="BIM94" s="1171"/>
      <c r="BIN94" s="910"/>
      <c r="BIO94" s="1191"/>
      <c r="BIP94" s="1189"/>
      <c r="BIQ94" s="900"/>
      <c r="BIR94" s="318"/>
      <c r="BIS94" s="900"/>
      <c r="BIT94" s="900"/>
      <c r="BIU94" s="900"/>
      <c r="BIV94" s="900"/>
      <c r="BIW94" s="1171"/>
      <c r="BIX94" s="910"/>
      <c r="BIY94" s="1191"/>
      <c r="BIZ94" s="1189"/>
      <c r="BJA94" s="900"/>
      <c r="BJB94" s="318"/>
      <c r="BJC94" s="900"/>
      <c r="BJD94" s="900"/>
      <c r="BJE94" s="900"/>
      <c r="BJF94" s="900"/>
      <c r="BJG94" s="1171"/>
      <c r="BJH94" s="910"/>
      <c r="BJI94" s="1191"/>
      <c r="BJJ94" s="1189"/>
      <c r="BJK94" s="900"/>
      <c r="BJL94" s="318"/>
      <c r="BJM94" s="900"/>
      <c r="BJN94" s="900"/>
      <c r="BJO94" s="900"/>
      <c r="BJP94" s="900"/>
      <c r="BJQ94" s="1171"/>
      <c r="BJR94" s="910"/>
      <c r="BJS94" s="1191"/>
      <c r="BJT94" s="1189"/>
      <c r="BJU94" s="900"/>
      <c r="BJV94" s="318"/>
      <c r="BJW94" s="900"/>
      <c r="BJX94" s="900"/>
      <c r="BJY94" s="900"/>
      <c r="BJZ94" s="900"/>
      <c r="BKA94" s="1171"/>
      <c r="BKB94" s="910"/>
      <c r="BKC94" s="1191"/>
      <c r="BKD94" s="1189"/>
      <c r="BKE94" s="900"/>
      <c r="BKF94" s="318"/>
      <c r="BKG94" s="900"/>
      <c r="BKH94" s="900"/>
      <c r="BKI94" s="900"/>
      <c r="BKJ94" s="900"/>
      <c r="BKK94" s="1171"/>
      <c r="BKL94" s="910"/>
      <c r="BKM94" s="1191"/>
      <c r="BKN94" s="1189"/>
      <c r="BKO94" s="900"/>
      <c r="BKP94" s="318"/>
      <c r="BKQ94" s="900"/>
      <c r="BKR94" s="900"/>
      <c r="BKS94" s="900"/>
      <c r="BKT94" s="900"/>
      <c r="BKU94" s="1171"/>
      <c r="BKV94" s="910"/>
      <c r="BKW94" s="1191"/>
      <c r="BKX94" s="1189"/>
      <c r="BKY94" s="900"/>
      <c r="BKZ94" s="318"/>
      <c r="BLA94" s="900"/>
      <c r="BLB94" s="900"/>
      <c r="BLC94" s="900"/>
      <c r="BLD94" s="900"/>
      <c r="BLE94" s="1171"/>
      <c r="BLF94" s="910"/>
      <c r="BLG94" s="1191"/>
      <c r="BLH94" s="1189"/>
      <c r="BLI94" s="900"/>
      <c r="BLJ94" s="318"/>
      <c r="BLK94" s="900"/>
      <c r="BLL94" s="900"/>
      <c r="BLM94" s="900"/>
      <c r="BLN94" s="900"/>
      <c r="BLO94" s="1171"/>
      <c r="BLP94" s="910"/>
      <c r="BLQ94" s="1191"/>
      <c r="BLR94" s="1189"/>
      <c r="BLS94" s="900"/>
      <c r="BLT94" s="318"/>
      <c r="BLU94" s="900"/>
      <c r="BLV94" s="900"/>
      <c r="BLW94" s="900"/>
      <c r="BLX94" s="900"/>
      <c r="BLY94" s="1171"/>
      <c r="BLZ94" s="910"/>
      <c r="BMA94" s="1191"/>
      <c r="BMB94" s="1189"/>
      <c r="BMC94" s="900"/>
      <c r="BMD94" s="318"/>
      <c r="BME94" s="900"/>
      <c r="BMF94" s="900"/>
      <c r="BMG94" s="900"/>
      <c r="BMH94" s="900"/>
      <c r="BMI94" s="1171"/>
      <c r="BMJ94" s="910"/>
      <c r="BMK94" s="1191"/>
      <c r="BML94" s="1189"/>
      <c r="BMM94" s="900"/>
      <c r="BMN94" s="318"/>
      <c r="BMO94" s="900"/>
      <c r="BMP94" s="900"/>
      <c r="BMQ94" s="900"/>
      <c r="BMR94" s="900"/>
      <c r="BMS94" s="1171"/>
      <c r="BMT94" s="910"/>
      <c r="BMU94" s="1191"/>
      <c r="BMV94" s="1189"/>
      <c r="BMW94" s="900"/>
      <c r="BMX94" s="318"/>
      <c r="BMY94" s="900"/>
      <c r="BMZ94" s="900"/>
      <c r="BNA94" s="900"/>
      <c r="BNB94" s="900"/>
      <c r="BNC94" s="1171"/>
      <c r="BND94" s="910"/>
      <c r="BNE94" s="1191"/>
      <c r="BNF94" s="1189"/>
      <c r="BNG94" s="900"/>
      <c r="BNH94" s="318"/>
      <c r="BNI94" s="900"/>
      <c r="BNJ94" s="900"/>
      <c r="BNK94" s="900"/>
      <c r="BNL94" s="900"/>
      <c r="BNM94" s="1171"/>
      <c r="BNN94" s="910"/>
      <c r="BNO94" s="1191"/>
      <c r="BNP94" s="1189"/>
      <c r="BNQ94" s="900"/>
      <c r="BNR94" s="318"/>
      <c r="BNS94" s="900"/>
      <c r="BNT94" s="900"/>
      <c r="BNU94" s="900"/>
      <c r="BNV94" s="900"/>
      <c r="BNW94" s="1171"/>
      <c r="BNX94" s="910"/>
      <c r="BNY94" s="1191"/>
      <c r="BNZ94" s="1189"/>
      <c r="BOA94" s="900"/>
      <c r="BOB94" s="318"/>
      <c r="BOC94" s="900"/>
      <c r="BOD94" s="900"/>
      <c r="BOE94" s="900"/>
      <c r="BOF94" s="900"/>
      <c r="BOG94" s="1171"/>
      <c r="BOH94" s="910"/>
      <c r="BOI94" s="1191"/>
      <c r="BOJ94" s="1189"/>
      <c r="BOK94" s="900"/>
      <c r="BOL94" s="318"/>
      <c r="BOM94" s="900"/>
      <c r="BON94" s="900"/>
      <c r="BOO94" s="900"/>
      <c r="BOP94" s="900"/>
      <c r="BOQ94" s="1171"/>
      <c r="BOR94" s="910"/>
      <c r="BOS94" s="1191"/>
      <c r="BOT94" s="1189"/>
      <c r="BOU94" s="900"/>
      <c r="BOV94" s="318"/>
      <c r="BOW94" s="900"/>
      <c r="BOX94" s="900"/>
      <c r="BOY94" s="900"/>
      <c r="BOZ94" s="900"/>
      <c r="BPA94" s="1171"/>
      <c r="BPB94" s="910"/>
      <c r="BPC94" s="1191"/>
      <c r="BPD94" s="1189"/>
      <c r="BPE94" s="900"/>
      <c r="BPF94" s="318"/>
      <c r="BPG94" s="900"/>
      <c r="BPH94" s="900"/>
      <c r="BPI94" s="900"/>
      <c r="BPJ94" s="900"/>
      <c r="BPK94" s="1171"/>
      <c r="BPL94" s="910"/>
      <c r="BPM94" s="1191"/>
      <c r="BPN94" s="1189"/>
      <c r="BPO94" s="900"/>
      <c r="BPP94" s="318"/>
      <c r="BPQ94" s="900"/>
      <c r="BPR94" s="900"/>
      <c r="BPS94" s="900"/>
      <c r="BPT94" s="900"/>
      <c r="BPU94" s="1171"/>
      <c r="BPV94" s="910"/>
      <c r="BPW94" s="1191"/>
      <c r="BPX94" s="1189"/>
      <c r="BPY94" s="900"/>
      <c r="BPZ94" s="318"/>
      <c r="BQA94" s="900"/>
      <c r="BQB94" s="900"/>
      <c r="BQC94" s="900"/>
      <c r="BQD94" s="900"/>
      <c r="BQE94" s="1171"/>
      <c r="BQF94" s="910"/>
      <c r="BQG94" s="1191"/>
      <c r="BQH94" s="1189"/>
      <c r="BQI94" s="900"/>
      <c r="BQJ94" s="318"/>
      <c r="BQK94" s="900"/>
      <c r="BQL94" s="900"/>
      <c r="BQM94" s="900"/>
      <c r="BQN94" s="900"/>
      <c r="BQO94" s="1171"/>
      <c r="BQP94" s="910"/>
      <c r="BQQ94" s="1191"/>
      <c r="BQR94" s="1189"/>
      <c r="BQS94" s="900"/>
      <c r="BQT94" s="318"/>
      <c r="BQU94" s="900"/>
      <c r="BQV94" s="900"/>
      <c r="BQW94" s="900"/>
      <c r="BQX94" s="900"/>
      <c r="BQY94" s="1171"/>
      <c r="BQZ94" s="910"/>
      <c r="BRA94" s="1191"/>
      <c r="BRB94" s="1189"/>
      <c r="BRC94" s="900"/>
      <c r="BRD94" s="318"/>
      <c r="BRE94" s="900"/>
      <c r="BRF94" s="900"/>
      <c r="BRG94" s="900"/>
      <c r="BRH94" s="900"/>
      <c r="BRI94" s="1171"/>
      <c r="BRJ94" s="910"/>
      <c r="BRK94" s="1191"/>
      <c r="BRL94" s="1189"/>
      <c r="BRM94" s="900"/>
      <c r="BRN94" s="318"/>
      <c r="BRO94" s="900"/>
      <c r="BRP94" s="900"/>
      <c r="BRQ94" s="900"/>
      <c r="BRR94" s="900"/>
      <c r="BRS94" s="1171"/>
      <c r="BRT94" s="910"/>
      <c r="BRU94" s="1191"/>
      <c r="BRV94" s="1189"/>
      <c r="BRW94" s="900"/>
      <c r="BRX94" s="318"/>
      <c r="BRY94" s="900"/>
      <c r="BRZ94" s="900"/>
      <c r="BSA94" s="900"/>
      <c r="BSB94" s="900"/>
      <c r="BSC94" s="1171"/>
      <c r="BSD94" s="910"/>
      <c r="BSE94" s="1191"/>
      <c r="BSF94" s="1189"/>
      <c r="BSG94" s="900"/>
      <c r="BSH94" s="318"/>
      <c r="BSI94" s="900"/>
      <c r="BSJ94" s="900"/>
      <c r="BSK94" s="900"/>
      <c r="BSL94" s="900"/>
      <c r="BSM94" s="1171"/>
      <c r="BSN94" s="910"/>
      <c r="BSO94" s="1191"/>
      <c r="BSP94" s="1189"/>
      <c r="BSQ94" s="900"/>
      <c r="BSR94" s="318"/>
      <c r="BSS94" s="900"/>
      <c r="BST94" s="900"/>
      <c r="BSU94" s="900"/>
      <c r="BSV94" s="900"/>
      <c r="BSW94" s="1171"/>
      <c r="BSX94" s="910"/>
      <c r="BSY94" s="1191"/>
      <c r="BSZ94" s="1189"/>
      <c r="BTA94" s="900"/>
      <c r="BTB94" s="318"/>
      <c r="BTC94" s="900"/>
      <c r="BTD94" s="900"/>
      <c r="BTE94" s="900"/>
      <c r="BTF94" s="900"/>
      <c r="BTG94" s="1171"/>
      <c r="BTH94" s="910"/>
      <c r="BTI94" s="1191"/>
      <c r="BTJ94" s="1189"/>
      <c r="BTK94" s="900"/>
      <c r="BTL94" s="318"/>
      <c r="BTM94" s="900"/>
      <c r="BTN94" s="900"/>
      <c r="BTO94" s="900"/>
      <c r="BTP94" s="900"/>
      <c r="BTQ94" s="1171"/>
      <c r="BTR94" s="910"/>
      <c r="BTS94" s="1191"/>
      <c r="BTT94" s="1189"/>
      <c r="BTU94" s="900"/>
      <c r="BTV94" s="318"/>
      <c r="BTW94" s="900"/>
      <c r="BTX94" s="900"/>
      <c r="BTY94" s="900"/>
      <c r="BTZ94" s="900"/>
      <c r="BUA94" s="1171"/>
      <c r="BUB94" s="910"/>
      <c r="BUC94" s="1191"/>
      <c r="BUD94" s="1189"/>
      <c r="BUE94" s="900"/>
      <c r="BUF94" s="318"/>
      <c r="BUG94" s="900"/>
      <c r="BUH94" s="900"/>
      <c r="BUI94" s="900"/>
      <c r="BUJ94" s="900"/>
      <c r="BUK94" s="1171"/>
      <c r="BUL94" s="910"/>
      <c r="BUM94" s="1191"/>
      <c r="BUN94" s="1189"/>
      <c r="BUO94" s="900"/>
      <c r="BUP94" s="318"/>
      <c r="BUQ94" s="900"/>
      <c r="BUR94" s="900"/>
      <c r="BUS94" s="900"/>
      <c r="BUT94" s="900"/>
      <c r="BUU94" s="1171"/>
      <c r="BUV94" s="910"/>
      <c r="BUW94" s="1191"/>
      <c r="BUX94" s="1189"/>
      <c r="BUY94" s="900"/>
      <c r="BUZ94" s="318"/>
      <c r="BVA94" s="900"/>
      <c r="BVB94" s="900"/>
      <c r="BVC94" s="900"/>
      <c r="BVD94" s="900"/>
      <c r="BVE94" s="1171"/>
      <c r="BVF94" s="910"/>
      <c r="BVG94" s="1191"/>
      <c r="BVH94" s="1189"/>
      <c r="BVI94" s="900"/>
      <c r="BVJ94" s="318"/>
      <c r="BVK94" s="900"/>
      <c r="BVL94" s="900"/>
      <c r="BVM94" s="900"/>
      <c r="BVN94" s="900"/>
      <c r="BVO94" s="1171"/>
      <c r="BVP94" s="910"/>
      <c r="BVQ94" s="1191"/>
      <c r="BVR94" s="1189"/>
      <c r="BVS94" s="900"/>
      <c r="BVT94" s="318"/>
      <c r="BVU94" s="900"/>
      <c r="BVV94" s="900"/>
      <c r="BVW94" s="900"/>
      <c r="BVX94" s="900"/>
      <c r="BVY94" s="1171"/>
      <c r="BVZ94" s="910"/>
      <c r="BWA94" s="1191"/>
      <c r="BWB94" s="1189"/>
      <c r="BWC94" s="900"/>
      <c r="BWD94" s="318"/>
      <c r="BWE94" s="900"/>
      <c r="BWF94" s="900"/>
      <c r="BWG94" s="900"/>
      <c r="BWH94" s="900"/>
      <c r="BWI94" s="1171"/>
      <c r="BWJ94" s="910"/>
      <c r="BWK94" s="1191"/>
      <c r="BWL94" s="1189"/>
      <c r="BWM94" s="900"/>
      <c r="BWN94" s="318"/>
      <c r="BWO94" s="900"/>
      <c r="BWP94" s="900"/>
      <c r="BWQ94" s="900"/>
      <c r="BWR94" s="900"/>
      <c r="BWS94" s="1171"/>
      <c r="BWT94" s="910"/>
      <c r="BWU94" s="1191"/>
      <c r="BWV94" s="1189"/>
      <c r="BWW94" s="900"/>
      <c r="BWX94" s="318"/>
      <c r="BWY94" s="900"/>
      <c r="BWZ94" s="900"/>
      <c r="BXA94" s="900"/>
      <c r="BXB94" s="900"/>
      <c r="BXC94" s="1171"/>
      <c r="BXD94" s="910"/>
      <c r="BXE94" s="1191"/>
      <c r="BXF94" s="1189"/>
      <c r="BXG94" s="900"/>
      <c r="BXH94" s="318"/>
      <c r="BXI94" s="900"/>
      <c r="BXJ94" s="900"/>
      <c r="BXK94" s="900"/>
      <c r="BXL94" s="900"/>
      <c r="BXM94" s="1171"/>
      <c r="BXN94" s="910"/>
      <c r="BXO94" s="1191"/>
      <c r="BXP94" s="1189"/>
      <c r="BXQ94" s="900"/>
      <c r="BXR94" s="318"/>
      <c r="BXS94" s="900"/>
      <c r="BXT94" s="900"/>
      <c r="BXU94" s="900"/>
      <c r="BXV94" s="900"/>
      <c r="BXW94" s="1171"/>
      <c r="BXX94" s="910"/>
      <c r="BXY94" s="1191"/>
      <c r="BXZ94" s="1189"/>
      <c r="BYA94" s="900"/>
      <c r="BYB94" s="318"/>
      <c r="BYC94" s="900"/>
      <c r="BYD94" s="900"/>
      <c r="BYE94" s="900"/>
      <c r="BYF94" s="900"/>
      <c r="BYG94" s="1171"/>
      <c r="BYH94" s="910"/>
      <c r="BYI94" s="1191"/>
      <c r="BYJ94" s="1189"/>
      <c r="BYK94" s="900"/>
      <c r="BYL94" s="318"/>
      <c r="BYM94" s="900"/>
      <c r="BYN94" s="900"/>
      <c r="BYO94" s="900"/>
      <c r="BYP94" s="900"/>
      <c r="BYQ94" s="1171"/>
      <c r="BYR94" s="910"/>
      <c r="BYS94" s="1191"/>
      <c r="BYT94" s="1189"/>
      <c r="BYU94" s="900"/>
      <c r="BYV94" s="318"/>
      <c r="BYW94" s="900"/>
      <c r="BYX94" s="900"/>
      <c r="BYY94" s="900"/>
      <c r="BYZ94" s="900"/>
      <c r="BZA94" s="1171"/>
      <c r="BZB94" s="910"/>
      <c r="BZC94" s="1191"/>
      <c r="BZD94" s="1189"/>
      <c r="BZE94" s="900"/>
      <c r="BZF94" s="318"/>
      <c r="BZG94" s="900"/>
      <c r="BZH94" s="900"/>
      <c r="BZI94" s="900"/>
      <c r="BZJ94" s="900"/>
      <c r="BZK94" s="1171"/>
      <c r="BZL94" s="910"/>
      <c r="BZM94" s="1191"/>
      <c r="BZN94" s="1189"/>
      <c r="BZO94" s="900"/>
      <c r="BZP94" s="318"/>
      <c r="BZQ94" s="900"/>
      <c r="BZR94" s="900"/>
      <c r="BZS94" s="900"/>
      <c r="BZT94" s="900"/>
      <c r="BZU94" s="1171"/>
      <c r="BZV94" s="910"/>
      <c r="BZW94" s="1191"/>
      <c r="BZX94" s="1189"/>
      <c r="BZY94" s="900"/>
      <c r="BZZ94" s="318"/>
      <c r="CAA94" s="900"/>
      <c r="CAB94" s="900"/>
      <c r="CAC94" s="900"/>
      <c r="CAD94" s="900"/>
      <c r="CAE94" s="1171"/>
      <c r="CAF94" s="910"/>
      <c r="CAG94" s="1191"/>
      <c r="CAH94" s="1189"/>
      <c r="CAI94" s="900"/>
      <c r="CAJ94" s="318"/>
      <c r="CAK94" s="900"/>
      <c r="CAL94" s="900"/>
      <c r="CAM94" s="900"/>
      <c r="CAN94" s="900"/>
      <c r="CAO94" s="1171"/>
      <c r="CAP94" s="910"/>
      <c r="CAQ94" s="1191"/>
      <c r="CAR94" s="1189"/>
      <c r="CAS94" s="900"/>
      <c r="CAT94" s="318"/>
      <c r="CAU94" s="900"/>
      <c r="CAV94" s="900"/>
      <c r="CAW94" s="900"/>
      <c r="CAX94" s="900"/>
      <c r="CAY94" s="1171"/>
      <c r="CAZ94" s="910"/>
      <c r="CBA94" s="1191"/>
      <c r="CBB94" s="1189"/>
      <c r="CBC94" s="900"/>
      <c r="CBD94" s="318"/>
      <c r="CBE94" s="900"/>
      <c r="CBF94" s="900"/>
      <c r="CBG94" s="900"/>
      <c r="CBH94" s="900"/>
      <c r="CBI94" s="1171"/>
      <c r="CBJ94" s="910"/>
      <c r="CBK94" s="1191"/>
      <c r="CBL94" s="1189"/>
      <c r="CBM94" s="900"/>
      <c r="CBN94" s="318"/>
      <c r="CBO94" s="900"/>
      <c r="CBP94" s="900"/>
      <c r="CBQ94" s="900"/>
      <c r="CBR94" s="900"/>
      <c r="CBS94" s="1171"/>
      <c r="CBT94" s="910"/>
      <c r="CBU94" s="1191"/>
      <c r="CBV94" s="1189"/>
      <c r="CBW94" s="900"/>
      <c r="CBX94" s="318"/>
      <c r="CBY94" s="900"/>
      <c r="CBZ94" s="900"/>
      <c r="CCA94" s="900"/>
      <c r="CCB94" s="900"/>
      <c r="CCC94" s="1171"/>
      <c r="CCD94" s="910"/>
      <c r="CCE94" s="1191"/>
      <c r="CCF94" s="1189"/>
      <c r="CCG94" s="900"/>
      <c r="CCH94" s="318"/>
      <c r="CCI94" s="900"/>
      <c r="CCJ94" s="900"/>
      <c r="CCK94" s="900"/>
      <c r="CCL94" s="900"/>
      <c r="CCM94" s="1171"/>
      <c r="CCN94" s="910"/>
      <c r="CCO94" s="1191"/>
      <c r="CCP94" s="1189"/>
      <c r="CCQ94" s="900"/>
      <c r="CCR94" s="318"/>
      <c r="CCS94" s="900"/>
      <c r="CCT94" s="900"/>
      <c r="CCU94" s="900"/>
      <c r="CCV94" s="900"/>
      <c r="CCW94" s="1171"/>
      <c r="CCX94" s="910"/>
      <c r="CCY94" s="1191"/>
      <c r="CCZ94" s="1189"/>
      <c r="CDA94" s="900"/>
      <c r="CDB94" s="318"/>
      <c r="CDC94" s="900"/>
      <c r="CDD94" s="900"/>
      <c r="CDE94" s="900"/>
      <c r="CDF94" s="900"/>
      <c r="CDG94" s="1171"/>
      <c r="CDH94" s="910"/>
      <c r="CDI94" s="1191"/>
      <c r="CDJ94" s="1189"/>
      <c r="CDK94" s="900"/>
      <c r="CDL94" s="318"/>
      <c r="CDM94" s="900"/>
      <c r="CDN94" s="900"/>
      <c r="CDO94" s="900"/>
      <c r="CDP94" s="900"/>
      <c r="CDQ94" s="1171"/>
      <c r="CDR94" s="910"/>
      <c r="CDS94" s="1191"/>
      <c r="CDT94" s="1189"/>
      <c r="CDU94" s="900"/>
      <c r="CDV94" s="318"/>
      <c r="CDW94" s="900"/>
      <c r="CDX94" s="900"/>
      <c r="CDY94" s="900"/>
      <c r="CDZ94" s="900"/>
      <c r="CEA94" s="1171"/>
      <c r="CEB94" s="910"/>
      <c r="CEC94" s="1191"/>
      <c r="CED94" s="1189"/>
      <c r="CEE94" s="900"/>
      <c r="CEF94" s="318"/>
      <c r="CEG94" s="900"/>
      <c r="CEH94" s="900"/>
      <c r="CEI94" s="900"/>
      <c r="CEJ94" s="900"/>
      <c r="CEK94" s="1171"/>
      <c r="CEL94" s="910"/>
      <c r="CEM94" s="1191"/>
      <c r="CEN94" s="1189"/>
      <c r="CEO94" s="900"/>
      <c r="CEP94" s="318"/>
      <c r="CEQ94" s="900"/>
      <c r="CER94" s="900"/>
      <c r="CES94" s="900"/>
      <c r="CET94" s="900"/>
      <c r="CEU94" s="1171"/>
      <c r="CEV94" s="910"/>
      <c r="CEW94" s="1191"/>
      <c r="CEX94" s="1189"/>
      <c r="CEY94" s="900"/>
      <c r="CEZ94" s="318"/>
      <c r="CFA94" s="900"/>
      <c r="CFB94" s="900"/>
      <c r="CFC94" s="900"/>
      <c r="CFD94" s="900"/>
      <c r="CFE94" s="1171"/>
      <c r="CFF94" s="910"/>
      <c r="CFG94" s="1191"/>
      <c r="CFH94" s="1189"/>
      <c r="CFI94" s="900"/>
      <c r="CFJ94" s="318"/>
      <c r="CFK94" s="900"/>
      <c r="CFL94" s="900"/>
      <c r="CFM94" s="900"/>
      <c r="CFN94" s="900"/>
      <c r="CFO94" s="1171"/>
      <c r="CFP94" s="910"/>
      <c r="CFQ94" s="1191"/>
      <c r="CFR94" s="1189"/>
      <c r="CFS94" s="900"/>
      <c r="CFT94" s="318"/>
      <c r="CFU94" s="900"/>
      <c r="CFV94" s="900"/>
      <c r="CFW94" s="900"/>
      <c r="CFX94" s="900"/>
      <c r="CFY94" s="1171"/>
      <c r="CFZ94" s="910"/>
      <c r="CGA94" s="1191"/>
      <c r="CGB94" s="1189"/>
      <c r="CGC94" s="900"/>
      <c r="CGD94" s="318"/>
      <c r="CGE94" s="900"/>
      <c r="CGF94" s="900"/>
      <c r="CGG94" s="900"/>
      <c r="CGH94" s="900"/>
      <c r="CGI94" s="1171"/>
      <c r="CGJ94" s="910"/>
      <c r="CGK94" s="1191"/>
      <c r="CGL94" s="1189"/>
      <c r="CGM94" s="900"/>
      <c r="CGN94" s="318"/>
      <c r="CGO94" s="900"/>
      <c r="CGP94" s="900"/>
      <c r="CGQ94" s="900"/>
      <c r="CGR94" s="900"/>
      <c r="CGS94" s="1171"/>
      <c r="CGT94" s="910"/>
      <c r="CGU94" s="1191"/>
      <c r="CGV94" s="1189"/>
      <c r="CGW94" s="900"/>
      <c r="CGX94" s="318"/>
      <c r="CGY94" s="900"/>
      <c r="CGZ94" s="900"/>
      <c r="CHA94" s="900"/>
      <c r="CHB94" s="900"/>
      <c r="CHC94" s="1171"/>
      <c r="CHD94" s="910"/>
      <c r="CHE94" s="1191"/>
      <c r="CHF94" s="1189"/>
      <c r="CHG94" s="900"/>
      <c r="CHH94" s="318"/>
      <c r="CHI94" s="900"/>
      <c r="CHJ94" s="900"/>
      <c r="CHK94" s="900"/>
      <c r="CHL94" s="900"/>
      <c r="CHM94" s="1171"/>
      <c r="CHN94" s="910"/>
      <c r="CHO94" s="1191"/>
      <c r="CHP94" s="1189"/>
      <c r="CHQ94" s="900"/>
      <c r="CHR94" s="318"/>
      <c r="CHS94" s="900"/>
      <c r="CHT94" s="900"/>
      <c r="CHU94" s="900"/>
      <c r="CHV94" s="900"/>
      <c r="CHW94" s="1171"/>
      <c r="CHX94" s="910"/>
      <c r="CHY94" s="1191"/>
      <c r="CHZ94" s="1189"/>
      <c r="CIA94" s="900"/>
      <c r="CIB94" s="318"/>
      <c r="CIC94" s="900"/>
      <c r="CID94" s="900"/>
      <c r="CIE94" s="900"/>
      <c r="CIF94" s="900"/>
      <c r="CIG94" s="1171"/>
      <c r="CIH94" s="910"/>
      <c r="CII94" s="1191"/>
      <c r="CIJ94" s="1189"/>
      <c r="CIK94" s="900"/>
      <c r="CIL94" s="318"/>
      <c r="CIM94" s="900"/>
      <c r="CIN94" s="900"/>
      <c r="CIO94" s="900"/>
      <c r="CIP94" s="900"/>
      <c r="CIQ94" s="1171"/>
      <c r="CIR94" s="910"/>
      <c r="CIS94" s="1191"/>
      <c r="CIT94" s="1189"/>
      <c r="CIU94" s="900"/>
      <c r="CIV94" s="318"/>
      <c r="CIW94" s="900"/>
      <c r="CIX94" s="900"/>
      <c r="CIY94" s="900"/>
      <c r="CIZ94" s="900"/>
      <c r="CJA94" s="1171"/>
      <c r="CJB94" s="910"/>
      <c r="CJC94" s="1191"/>
      <c r="CJD94" s="1189"/>
      <c r="CJE94" s="900"/>
      <c r="CJF94" s="318"/>
      <c r="CJG94" s="900"/>
      <c r="CJH94" s="900"/>
      <c r="CJI94" s="900"/>
      <c r="CJJ94" s="900"/>
      <c r="CJK94" s="1171"/>
      <c r="CJL94" s="910"/>
      <c r="CJM94" s="1191"/>
      <c r="CJN94" s="1189"/>
      <c r="CJO94" s="900"/>
      <c r="CJP94" s="318"/>
      <c r="CJQ94" s="900"/>
      <c r="CJR94" s="900"/>
      <c r="CJS94" s="900"/>
      <c r="CJT94" s="900"/>
      <c r="CJU94" s="1171"/>
      <c r="CJV94" s="910"/>
      <c r="CJW94" s="1191"/>
      <c r="CJX94" s="1189"/>
      <c r="CJY94" s="900"/>
      <c r="CJZ94" s="318"/>
      <c r="CKA94" s="900"/>
      <c r="CKB94" s="900"/>
      <c r="CKC94" s="900"/>
      <c r="CKD94" s="900"/>
      <c r="CKE94" s="1171"/>
      <c r="CKF94" s="910"/>
      <c r="CKG94" s="1191"/>
      <c r="CKH94" s="1189"/>
      <c r="CKI94" s="900"/>
      <c r="CKJ94" s="318"/>
      <c r="CKK94" s="900"/>
      <c r="CKL94" s="900"/>
      <c r="CKM94" s="900"/>
      <c r="CKN94" s="900"/>
      <c r="CKO94" s="1171"/>
      <c r="CKP94" s="910"/>
      <c r="CKQ94" s="1191"/>
      <c r="CKR94" s="1189"/>
      <c r="CKS94" s="900"/>
      <c r="CKT94" s="318"/>
      <c r="CKU94" s="900"/>
      <c r="CKV94" s="900"/>
      <c r="CKW94" s="900"/>
      <c r="CKX94" s="900"/>
      <c r="CKY94" s="1171"/>
      <c r="CKZ94" s="910"/>
      <c r="CLA94" s="1191"/>
      <c r="CLB94" s="1189"/>
      <c r="CLC94" s="900"/>
      <c r="CLD94" s="318"/>
      <c r="CLE94" s="900"/>
      <c r="CLF94" s="900"/>
      <c r="CLG94" s="900"/>
      <c r="CLH94" s="900"/>
      <c r="CLI94" s="1171"/>
      <c r="CLJ94" s="910"/>
      <c r="CLK94" s="1191"/>
      <c r="CLL94" s="1189"/>
      <c r="CLM94" s="900"/>
      <c r="CLN94" s="318"/>
      <c r="CLO94" s="900"/>
      <c r="CLP94" s="900"/>
      <c r="CLQ94" s="900"/>
      <c r="CLR94" s="900"/>
      <c r="CLS94" s="1171"/>
      <c r="CLT94" s="910"/>
      <c r="CLU94" s="1191"/>
      <c r="CLV94" s="1189"/>
      <c r="CLW94" s="900"/>
      <c r="CLX94" s="318"/>
      <c r="CLY94" s="900"/>
      <c r="CLZ94" s="900"/>
      <c r="CMA94" s="900"/>
      <c r="CMB94" s="900"/>
      <c r="CMC94" s="1171"/>
      <c r="CMD94" s="910"/>
      <c r="CME94" s="1191"/>
      <c r="CMF94" s="1189"/>
      <c r="CMG94" s="900"/>
      <c r="CMH94" s="318"/>
      <c r="CMI94" s="900"/>
      <c r="CMJ94" s="900"/>
      <c r="CMK94" s="900"/>
      <c r="CML94" s="900"/>
      <c r="CMM94" s="1171"/>
      <c r="CMN94" s="910"/>
      <c r="CMO94" s="1191"/>
      <c r="CMP94" s="1189"/>
      <c r="CMQ94" s="900"/>
      <c r="CMR94" s="318"/>
      <c r="CMS94" s="900"/>
      <c r="CMT94" s="900"/>
      <c r="CMU94" s="900"/>
      <c r="CMV94" s="900"/>
      <c r="CMW94" s="1171"/>
      <c r="CMX94" s="910"/>
      <c r="CMY94" s="1191"/>
      <c r="CMZ94" s="1189"/>
      <c r="CNA94" s="900"/>
      <c r="CNB94" s="318"/>
      <c r="CNC94" s="900"/>
      <c r="CND94" s="900"/>
      <c r="CNE94" s="900"/>
      <c r="CNF94" s="900"/>
      <c r="CNG94" s="1171"/>
      <c r="CNH94" s="910"/>
      <c r="CNI94" s="1191"/>
      <c r="CNJ94" s="1189"/>
      <c r="CNK94" s="900"/>
      <c r="CNL94" s="318"/>
      <c r="CNM94" s="900"/>
      <c r="CNN94" s="900"/>
      <c r="CNO94" s="900"/>
      <c r="CNP94" s="900"/>
      <c r="CNQ94" s="1171"/>
      <c r="CNR94" s="910"/>
      <c r="CNS94" s="1191"/>
      <c r="CNT94" s="1189"/>
      <c r="CNU94" s="900"/>
      <c r="CNV94" s="318"/>
      <c r="CNW94" s="900"/>
      <c r="CNX94" s="900"/>
      <c r="CNY94" s="900"/>
      <c r="CNZ94" s="900"/>
      <c r="COA94" s="1171"/>
      <c r="COB94" s="910"/>
      <c r="COC94" s="1191"/>
      <c r="COD94" s="1189"/>
      <c r="COE94" s="900"/>
      <c r="COF94" s="318"/>
      <c r="COG94" s="900"/>
      <c r="COH94" s="900"/>
      <c r="COI94" s="900"/>
      <c r="COJ94" s="900"/>
      <c r="COK94" s="1171"/>
      <c r="COL94" s="910"/>
      <c r="COM94" s="1191"/>
      <c r="CON94" s="1189"/>
      <c r="COO94" s="900"/>
      <c r="COP94" s="318"/>
      <c r="COQ94" s="900"/>
      <c r="COR94" s="900"/>
      <c r="COS94" s="900"/>
      <c r="COT94" s="900"/>
      <c r="COU94" s="1171"/>
      <c r="COV94" s="910"/>
      <c r="COW94" s="1191"/>
      <c r="COX94" s="1189"/>
      <c r="COY94" s="900"/>
      <c r="COZ94" s="318"/>
      <c r="CPA94" s="900"/>
      <c r="CPB94" s="900"/>
      <c r="CPC94" s="900"/>
      <c r="CPD94" s="900"/>
      <c r="CPE94" s="1171"/>
      <c r="CPF94" s="910"/>
      <c r="CPG94" s="1191"/>
      <c r="CPH94" s="1189"/>
      <c r="CPI94" s="900"/>
      <c r="CPJ94" s="318"/>
      <c r="CPK94" s="900"/>
      <c r="CPL94" s="900"/>
      <c r="CPM94" s="900"/>
      <c r="CPN94" s="900"/>
      <c r="CPO94" s="1171"/>
      <c r="CPP94" s="910"/>
      <c r="CPQ94" s="1191"/>
      <c r="CPR94" s="1189"/>
      <c r="CPS94" s="900"/>
      <c r="CPT94" s="318"/>
      <c r="CPU94" s="900"/>
      <c r="CPV94" s="900"/>
      <c r="CPW94" s="900"/>
      <c r="CPX94" s="900"/>
      <c r="CPY94" s="1171"/>
      <c r="CPZ94" s="910"/>
      <c r="CQA94" s="1191"/>
      <c r="CQB94" s="1189"/>
      <c r="CQC94" s="900"/>
      <c r="CQD94" s="318"/>
      <c r="CQE94" s="900"/>
      <c r="CQF94" s="900"/>
      <c r="CQG94" s="900"/>
      <c r="CQH94" s="900"/>
      <c r="CQI94" s="1171"/>
      <c r="CQJ94" s="910"/>
      <c r="CQK94" s="1191"/>
      <c r="CQL94" s="1189"/>
      <c r="CQM94" s="900"/>
      <c r="CQN94" s="318"/>
      <c r="CQO94" s="900"/>
      <c r="CQP94" s="900"/>
      <c r="CQQ94" s="900"/>
      <c r="CQR94" s="900"/>
      <c r="CQS94" s="1171"/>
      <c r="CQT94" s="910"/>
      <c r="CQU94" s="1191"/>
      <c r="CQV94" s="1189"/>
      <c r="CQW94" s="900"/>
      <c r="CQX94" s="318"/>
      <c r="CQY94" s="900"/>
      <c r="CQZ94" s="900"/>
      <c r="CRA94" s="900"/>
      <c r="CRB94" s="900"/>
      <c r="CRC94" s="1171"/>
      <c r="CRD94" s="910"/>
      <c r="CRE94" s="1191"/>
      <c r="CRF94" s="1189"/>
      <c r="CRG94" s="900"/>
      <c r="CRH94" s="318"/>
      <c r="CRI94" s="900"/>
      <c r="CRJ94" s="900"/>
      <c r="CRK94" s="900"/>
      <c r="CRL94" s="900"/>
      <c r="CRM94" s="1171"/>
      <c r="CRN94" s="910"/>
      <c r="CRO94" s="1191"/>
      <c r="CRP94" s="1189"/>
      <c r="CRQ94" s="900"/>
      <c r="CRR94" s="318"/>
      <c r="CRS94" s="900"/>
      <c r="CRT94" s="900"/>
      <c r="CRU94" s="900"/>
      <c r="CRV94" s="900"/>
      <c r="CRW94" s="1171"/>
      <c r="CRX94" s="910"/>
      <c r="CRY94" s="1191"/>
      <c r="CRZ94" s="1189"/>
      <c r="CSA94" s="900"/>
      <c r="CSB94" s="318"/>
      <c r="CSC94" s="900"/>
      <c r="CSD94" s="900"/>
      <c r="CSE94" s="900"/>
      <c r="CSF94" s="900"/>
      <c r="CSG94" s="1171"/>
      <c r="CSH94" s="910"/>
      <c r="CSI94" s="1191"/>
      <c r="CSJ94" s="1189"/>
      <c r="CSK94" s="900"/>
      <c r="CSL94" s="318"/>
      <c r="CSM94" s="900"/>
      <c r="CSN94" s="900"/>
      <c r="CSO94" s="900"/>
      <c r="CSP94" s="900"/>
      <c r="CSQ94" s="1171"/>
      <c r="CSR94" s="910"/>
      <c r="CSS94" s="1191"/>
      <c r="CST94" s="1189"/>
      <c r="CSU94" s="900"/>
      <c r="CSV94" s="318"/>
      <c r="CSW94" s="900"/>
      <c r="CSX94" s="900"/>
      <c r="CSY94" s="900"/>
      <c r="CSZ94" s="900"/>
      <c r="CTA94" s="1171"/>
      <c r="CTB94" s="910"/>
      <c r="CTC94" s="1191"/>
      <c r="CTD94" s="1189"/>
      <c r="CTE94" s="900"/>
      <c r="CTF94" s="318"/>
      <c r="CTG94" s="900"/>
      <c r="CTH94" s="900"/>
      <c r="CTI94" s="900"/>
      <c r="CTJ94" s="900"/>
      <c r="CTK94" s="1171"/>
      <c r="CTL94" s="910"/>
      <c r="CTM94" s="1191"/>
      <c r="CTN94" s="1189"/>
      <c r="CTO94" s="900"/>
      <c r="CTP94" s="318"/>
      <c r="CTQ94" s="900"/>
      <c r="CTR94" s="900"/>
      <c r="CTS94" s="900"/>
      <c r="CTT94" s="900"/>
      <c r="CTU94" s="1171"/>
      <c r="CTV94" s="910"/>
      <c r="CTW94" s="1191"/>
      <c r="CTX94" s="1189"/>
      <c r="CTY94" s="900"/>
      <c r="CTZ94" s="318"/>
      <c r="CUA94" s="900"/>
      <c r="CUB94" s="900"/>
      <c r="CUC94" s="900"/>
      <c r="CUD94" s="900"/>
      <c r="CUE94" s="1171"/>
      <c r="CUF94" s="910"/>
      <c r="CUG94" s="1191"/>
      <c r="CUH94" s="1189"/>
      <c r="CUI94" s="900"/>
      <c r="CUJ94" s="318"/>
      <c r="CUK94" s="900"/>
      <c r="CUL94" s="900"/>
      <c r="CUM94" s="900"/>
      <c r="CUN94" s="900"/>
      <c r="CUO94" s="1171"/>
      <c r="CUP94" s="910"/>
      <c r="CUQ94" s="1191"/>
      <c r="CUR94" s="1189"/>
      <c r="CUS94" s="900"/>
      <c r="CUT94" s="318"/>
      <c r="CUU94" s="900"/>
      <c r="CUV94" s="900"/>
      <c r="CUW94" s="900"/>
      <c r="CUX94" s="900"/>
      <c r="CUY94" s="1171"/>
      <c r="CUZ94" s="910"/>
      <c r="CVA94" s="1191"/>
      <c r="CVB94" s="1189"/>
      <c r="CVC94" s="900"/>
      <c r="CVD94" s="318"/>
      <c r="CVE94" s="900"/>
      <c r="CVF94" s="900"/>
      <c r="CVG94" s="900"/>
      <c r="CVH94" s="900"/>
      <c r="CVI94" s="1171"/>
      <c r="CVJ94" s="910"/>
      <c r="CVK94" s="1191"/>
      <c r="CVL94" s="1189"/>
      <c r="CVM94" s="900"/>
      <c r="CVN94" s="318"/>
      <c r="CVO94" s="900"/>
      <c r="CVP94" s="900"/>
      <c r="CVQ94" s="900"/>
      <c r="CVR94" s="900"/>
      <c r="CVS94" s="1171"/>
      <c r="CVT94" s="910"/>
      <c r="CVU94" s="1191"/>
      <c r="CVV94" s="1189"/>
      <c r="CVW94" s="900"/>
      <c r="CVX94" s="318"/>
      <c r="CVY94" s="900"/>
      <c r="CVZ94" s="900"/>
      <c r="CWA94" s="900"/>
      <c r="CWB94" s="900"/>
      <c r="CWC94" s="1171"/>
      <c r="CWD94" s="910"/>
      <c r="CWE94" s="1191"/>
      <c r="CWF94" s="1189"/>
      <c r="CWG94" s="900"/>
      <c r="CWH94" s="318"/>
      <c r="CWI94" s="900"/>
      <c r="CWJ94" s="900"/>
      <c r="CWK94" s="900"/>
      <c r="CWL94" s="900"/>
      <c r="CWM94" s="1171"/>
      <c r="CWN94" s="910"/>
      <c r="CWO94" s="1191"/>
      <c r="CWP94" s="1189"/>
      <c r="CWQ94" s="900"/>
      <c r="CWR94" s="318"/>
      <c r="CWS94" s="900"/>
      <c r="CWT94" s="900"/>
      <c r="CWU94" s="900"/>
      <c r="CWV94" s="900"/>
      <c r="CWW94" s="1171"/>
      <c r="CWX94" s="910"/>
      <c r="CWY94" s="1191"/>
      <c r="CWZ94" s="1189"/>
      <c r="CXA94" s="900"/>
      <c r="CXB94" s="318"/>
      <c r="CXC94" s="900"/>
      <c r="CXD94" s="900"/>
      <c r="CXE94" s="900"/>
      <c r="CXF94" s="900"/>
      <c r="CXG94" s="1171"/>
      <c r="CXH94" s="910"/>
      <c r="CXI94" s="1191"/>
      <c r="CXJ94" s="1189"/>
      <c r="CXK94" s="900"/>
      <c r="CXL94" s="318"/>
      <c r="CXM94" s="900"/>
      <c r="CXN94" s="900"/>
      <c r="CXO94" s="900"/>
      <c r="CXP94" s="900"/>
      <c r="CXQ94" s="1171"/>
      <c r="CXR94" s="910"/>
      <c r="CXS94" s="1191"/>
      <c r="CXT94" s="1189"/>
      <c r="CXU94" s="900"/>
      <c r="CXV94" s="318"/>
      <c r="CXW94" s="900"/>
      <c r="CXX94" s="900"/>
      <c r="CXY94" s="900"/>
      <c r="CXZ94" s="900"/>
      <c r="CYA94" s="1171"/>
      <c r="CYB94" s="910"/>
      <c r="CYC94" s="1191"/>
      <c r="CYD94" s="1189"/>
      <c r="CYE94" s="900"/>
      <c r="CYF94" s="318"/>
      <c r="CYG94" s="900"/>
      <c r="CYH94" s="900"/>
      <c r="CYI94" s="900"/>
      <c r="CYJ94" s="900"/>
      <c r="CYK94" s="1171"/>
      <c r="CYL94" s="910"/>
      <c r="CYM94" s="1191"/>
      <c r="CYN94" s="1189"/>
      <c r="CYO94" s="900"/>
      <c r="CYP94" s="318"/>
      <c r="CYQ94" s="900"/>
      <c r="CYR94" s="900"/>
      <c r="CYS94" s="900"/>
      <c r="CYT94" s="900"/>
      <c r="CYU94" s="1171"/>
      <c r="CYV94" s="910"/>
      <c r="CYW94" s="1191"/>
      <c r="CYX94" s="1189"/>
      <c r="CYY94" s="900"/>
      <c r="CYZ94" s="318"/>
      <c r="CZA94" s="900"/>
      <c r="CZB94" s="900"/>
      <c r="CZC94" s="900"/>
      <c r="CZD94" s="900"/>
      <c r="CZE94" s="1171"/>
      <c r="CZF94" s="910"/>
      <c r="CZG94" s="1191"/>
      <c r="CZH94" s="1189"/>
      <c r="CZI94" s="900"/>
      <c r="CZJ94" s="318"/>
      <c r="CZK94" s="900"/>
      <c r="CZL94" s="900"/>
      <c r="CZM94" s="900"/>
      <c r="CZN94" s="900"/>
      <c r="CZO94" s="1171"/>
      <c r="CZP94" s="910"/>
      <c r="CZQ94" s="1191"/>
      <c r="CZR94" s="1189"/>
      <c r="CZS94" s="900"/>
      <c r="CZT94" s="318"/>
      <c r="CZU94" s="900"/>
      <c r="CZV94" s="900"/>
      <c r="CZW94" s="900"/>
      <c r="CZX94" s="900"/>
      <c r="CZY94" s="1171"/>
      <c r="CZZ94" s="910"/>
      <c r="DAA94" s="1191"/>
      <c r="DAB94" s="1189"/>
      <c r="DAC94" s="900"/>
      <c r="DAD94" s="318"/>
      <c r="DAE94" s="900"/>
      <c r="DAF94" s="900"/>
      <c r="DAG94" s="900"/>
      <c r="DAH94" s="900"/>
      <c r="DAI94" s="1171"/>
      <c r="DAJ94" s="910"/>
      <c r="DAK94" s="1191"/>
      <c r="DAL94" s="1189"/>
      <c r="DAM94" s="900"/>
      <c r="DAN94" s="318"/>
      <c r="DAO94" s="900"/>
      <c r="DAP94" s="900"/>
      <c r="DAQ94" s="900"/>
      <c r="DAR94" s="900"/>
      <c r="DAS94" s="1171"/>
      <c r="DAT94" s="910"/>
      <c r="DAU94" s="1191"/>
      <c r="DAV94" s="1189"/>
      <c r="DAW94" s="900"/>
      <c r="DAX94" s="318"/>
      <c r="DAY94" s="900"/>
      <c r="DAZ94" s="900"/>
      <c r="DBA94" s="900"/>
      <c r="DBB94" s="900"/>
      <c r="DBC94" s="1171"/>
      <c r="DBD94" s="910"/>
      <c r="DBE94" s="1191"/>
      <c r="DBF94" s="1189"/>
      <c r="DBG94" s="900"/>
      <c r="DBH94" s="318"/>
      <c r="DBI94" s="900"/>
      <c r="DBJ94" s="900"/>
      <c r="DBK94" s="900"/>
      <c r="DBL94" s="900"/>
      <c r="DBM94" s="1171"/>
      <c r="DBN94" s="910"/>
      <c r="DBO94" s="1191"/>
      <c r="DBP94" s="1189"/>
      <c r="DBQ94" s="900"/>
      <c r="DBR94" s="318"/>
      <c r="DBS94" s="900"/>
      <c r="DBT94" s="900"/>
      <c r="DBU94" s="900"/>
      <c r="DBV94" s="900"/>
      <c r="DBW94" s="1171"/>
      <c r="DBX94" s="910"/>
      <c r="DBY94" s="1191"/>
      <c r="DBZ94" s="1189"/>
      <c r="DCA94" s="900"/>
      <c r="DCB94" s="318"/>
      <c r="DCC94" s="900"/>
      <c r="DCD94" s="900"/>
      <c r="DCE94" s="900"/>
      <c r="DCF94" s="900"/>
      <c r="DCG94" s="1171"/>
      <c r="DCH94" s="910"/>
      <c r="DCI94" s="1191"/>
      <c r="DCJ94" s="1189"/>
      <c r="DCK94" s="900"/>
      <c r="DCL94" s="318"/>
      <c r="DCM94" s="900"/>
      <c r="DCN94" s="900"/>
      <c r="DCO94" s="900"/>
      <c r="DCP94" s="900"/>
      <c r="DCQ94" s="1171"/>
      <c r="DCR94" s="910"/>
      <c r="DCS94" s="1191"/>
      <c r="DCT94" s="1189"/>
      <c r="DCU94" s="900"/>
      <c r="DCV94" s="318"/>
      <c r="DCW94" s="900"/>
      <c r="DCX94" s="900"/>
      <c r="DCY94" s="900"/>
      <c r="DCZ94" s="900"/>
      <c r="DDA94" s="1171"/>
      <c r="DDB94" s="910"/>
      <c r="DDC94" s="1191"/>
      <c r="DDD94" s="1189"/>
      <c r="DDE94" s="900"/>
      <c r="DDF94" s="318"/>
      <c r="DDG94" s="900"/>
      <c r="DDH94" s="900"/>
      <c r="DDI94" s="900"/>
      <c r="DDJ94" s="900"/>
      <c r="DDK94" s="1171"/>
      <c r="DDL94" s="910"/>
      <c r="DDM94" s="1191"/>
      <c r="DDN94" s="1189"/>
      <c r="DDO94" s="900"/>
      <c r="DDP94" s="318"/>
      <c r="DDQ94" s="900"/>
      <c r="DDR94" s="900"/>
      <c r="DDS94" s="900"/>
      <c r="DDT94" s="900"/>
      <c r="DDU94" s="1171"/>
      <c r="DDV94" s="910"/>
      <c r="DDW94" s="1191"/>
      <c r="DDX94" s="1189"/>
      <c r="DDY94" s="900"/>
      <c r="DDZ94" s="318"/>
      <c r="DEA94" s="900"/>
      <c r="DEB94" s="900"/>
      <c r="DEC94" s="900"/>
      <c r="DED94" s="900"/>
      <c r="DEE94" s="1171"/>
      <c r="DEF94" s="910"/>
      <c r="DEG94" s="1191"/>
      <c r="DEH94" s="1189"/>
      <c r="DEI94" s="900"/>
      <c r="DEJ94" s="318"/>
      <c r="DEK94" s="900"/>
      <c r="DEL94" s="900"/>
      <c r="DEM94" s="900"/>
      <c r="DEN94" s="900"/>
      <c r="DEO94" s="1171"/>
      <c r="DEP94" s="910"/>
      <c r="DEQ94" s="1191"/>
      <c r="DER94" s="1189"/>
      <c r="DES94" s="900"/>
      <c r="DET94" s="318"/>
      <c r="DEU94" s="900"/>
      <c r="DEV94" s="900"/>
      <c r="DEW94" s="900"/>
      <c r="DEX94" s="900"/>
      <c r="DEY94" s="1171"/>
      <c r="DEZ94" s="910"/>
      <c r="DFA94" s="1191"/>
      <c r="DFB94" s="1189"/>
      <c r="DFC94" s="900"/>
      <c r="DFD94" s="318"/>
      <c r="DFE94" s="900"/>
      <c r="DFF94" s="900"/>
      <c r="DFG94" s="900"/>
      <c r="DFH94" s="900"/>
      <c r="DFI94" s="1171"/>
      <c r="DFJ94" s="910"/>
      <c r="DFK94" s="1191"/>
      <c r="DFL94" s="1189"/>
      <c r="DFM94" s="900"/>
      <c r="DFN94" s="318"/>
      <c r="DFO94" s="900"/>
      <c r="DFP94" s="900"/>
      <c r="DFQ94" s="900"/>
      <c r="DFR94" s="900"/>
      <c r="DFS94" s="1171"/>
      <c r="DFT94" s="910"/>
      <c r="DFU94" s="1191"/>
      <c r="DFV94" s="1189"/>
      <c r="DFW94" s="900"/>
      <c r="DFX94" s="318"/>
      <c r="DFY94" s="900"/>
      <c r="DFZ94" s="900"/>
      <c r="DGA94" s="900"/>
      <c r="DGB94" s="900"/>
      <c r="DGC94" s="1171"/>
      <c r="DGD94" s="910"/>
      <c r="DGE94" s="1191"/>
      <c r="DGF94" s="1189"/>
      <c r="DGG94" s="900"/>
      <c r="DGH94" s="318"/>
      <c r="DGI94" s="900"/>
      <c r="DGJ94" s="900"/>
      <c r="DGK94" s="900"/>
      <c r="DGL94" s="900"/>
      <c r="DGM94" s="1171"/>
      <c r="DGN94" s="910"/>
      <c r="DGO94" s="1191"/>
      <c r="DGP94" s="1189"/>
      <c r="DGQ94" s="900"/>
      <c r="DGR94" s="318"/>
      <c r="DGS94" s="900"/>
      <c r="DGT94" s="900"/>
      <c r="DGU94" s="900"/>
      <c r="DGV94" s="900"/>
      <c r="DGW94" s="1171"/>
      <c r="DGX94" s="910"/>
      <c r="DGY94" s="1191"/>
      <c r="DGZ94" s="1189"/>
      <c r="DHA94" s="900"/>
      <c r="DHB94" s="318"/>
      <c r="DHC94" s="900"/>
      <c r="DHD94" s="900"/>
      <c r="DHE94" s="900"/>
      <c r="DHF94" s="900"/>
      <c r="DHG94" s="1171"/>
      <c r="DHH94" s="910"/>
      <c r="DHI94" s="1191"/>
      <c r="DHJ94" s="1189"/>
      <c r="DHK94" s="900"/>
      <c r="DHL94" s="318"/>
      <c r="DHM94" s="900"/>
      <c r="DHN94" s="900"/>
      <c r="DHO94" s="900"/>
      <c r="DHP94" s="900"/>
      <c r="DHQ94" s="1171"/>
      <c r="DHR94" s="910"/>
      <c r="DHS94" s="1191"/>
      <c r="DHT94" s="1189"/>
      <c r="DHU94" s="900"/>
      <c r="DHV94" s="318"/>
      <c r="DHW94" s="900"/>
      <c r="DHX94" s="900"/>
      <c r="DHY94" s="900"/>
      <c r="DHZ94" s="900"/>
      <c r="DIA94" s="1171"/>
      <c r="DIB94" s="910"/>
      <c r="DIC94" s="1191"/>
      <c r="DID94" s="1189"/>
      <c r="DIE94" s="900"/>
      <c r="DIF94" s="318"/>
      <c r="DIG94" s="900"/>
      <c r="DIH94" s="900"/>
      <c r="DII94" s="900"/>
      <c r="DIJ94" s="900"/>
      <c r="DIK94" s="1171"/>
      <c r="DIL94" s="910"/>
      <c r="DIM94" s="1191"/>
      <c r="DIN94" s="1189"/>
      <c r="DIO94" s="900"/>
      <c r="DIP94" s="318"/>
      <c r="DIQ94" s="900"/>
      <c r="DIR94" s="900"/>
      <c r="DIS94" s="900"/>
      <c r="DIT94" s="900"/>
      <c r="DIU94" s="1171"/>
      <c r="DIV94" s="910"/>
      <c r="DIW94" s="1191"/>
      <c r="DIX94" s="1189"/>
      <c r="DIY94" s="900"/>
      <c r="DIZ94" s="318"/>
      <c r="DJA94" s="900"/>
      <c r="DJB94" s="900"/>
      <c r="DJC94" s="900"/>
      <c r="DJD94" s="900"/>
      <c r="DJE94" s="1171"/>
      <c r="DJF94" s="910"/>
      <c r="DJG94" s="1191"/>
      <c r="DJH94" s="1189"/>
      <c r="DJI94" s="900"/>
      <c r="DJJ94" s="318"/>
      <c r="DJK94" s="900"/>
      <c r="DJL94" s="900"/>
      <c r="DJM94" s="900"/>
      <c r="DJN94" s="900"/>
      <c r="DJO94" s="1171"/>
      <c r="DJP94" s="910"/>
      <c r="DJQ94" s="1191"/>
      <c r="DJR94" s="1189"/>
      <c r="DJS94" s="900"/>
      <c r="DJT94" s="318"/>
      <c r="DJU94" s="900"/>
      <c r="DJV94" s="900"/>
      <c r="DJW94" s="900"/>
      <c r="DJX94" s="900"/>
      <c r="DJY94" s="1171"/>
      <c r="DJZ94" s="910"/>
      <c r="DKA94" s="1191"/>
      <c r="DKB94" s="1189"/>
      <c r="DKC94" s="900"/>
      <c r="DKD94" s="318"/>
      <c r="DKE94" s="900"/>
      <c r="DKF94" s="900"/>
      <c r="DKG94" s="900"/>
      <c r="DKH94" s="900"/>
      <c r="DKI94" s="1171"/>
      <c r="DKJ94" s="910"/>
      <c r="DKK94" s="1191"/>
      <c r="DKL94" s="1189"/>
      <c r="DKM94" s="900"/>
      <c r="DKN94" s="318"/>
      <c r="DKO94" s="900"/>
      <c r="DKP94" s="900"/>
      <c r="DKQ94" s="900"/>
      <c r="DKR94" s="900"/>
      <c r="DKS94" s="1171"/>
      <c r="DKT94" s="910"/>
      <c r="DKU94" s="1191"/>
      <c r="DKV94" s="1189"/>
      <c r="DKW94" s="900"/>
      <c r="DKX94" s="318"/>
      <c r="DKY94" s="900"/>
      <c r="DKZ94" s="900"/>
      <c r="DLA94" s="900"/>
      <c r="DLB94" s="900"/>
      <c r="DLC94" s="1171"/>
      <c r="DLD94" s="910"/>
      <c r="DLE94" s="1191"/>
      <c r="DLF94" s="1189"/>
      <c r="DLG94" s="900"/>
      <c r="DLH94" s="318"/>
      <c r="DLI94" s="900"/>
      <c r="DLJ94" s="900"/>
      <c r="DLK94" s="900"/>
      <c r="DLL94" s="900"/>
      <c r="DLM94" s="1171"/>
      <c r="DLN94" s="910"/>
      <c r="DLO94" s="1191"/>
      <c r="DLP94" s="1189"/>
      <c r="DLQ94" s="900"/>
      <c r="DLR94" s="318"/>
      <c r="DLS94" s="900"/>
      <c r="DLT94" s="900"/>
      <c r="DLU94" s="900"/>
      <c r="DLV94" s="900"/>
      <c r="DLW94" s="1171"/>
      <c r="DLX94" s="910"/>
      <c r="DLY94" s="1191"/>
      <c r="DLZ94" s="1189"/>
      <c r="DMA94" s="900"/>
      <c r="DMB94" s="318"/>
      <c r="DMC94" s="900"/>
      <c r="DMD94" s="900"/>
      <c r="DME94" s="900"/>
      <c r="DMF94" s="900"/>
      <c r="DMG94" s="1171"/>
      <c r="DMH94" s="910"/>
      <c r="DMI94" s="1191"/>
      <c r="DMJ94" s="1189"/>
      <c r="DMK94" s="900"/>
      <c r="DML94" s="318"/>
      <c r="DMM94" s="900"/>
      <c r="DMN94" s="900"/>
      <c r="DMO94" s="900"/>
      <c r="DMP94" s="900"/>
      <c r="DMQ94" s="1171"/>
      <c r="DMR94" s="910"/>
      <c r="DMS94" s="1191"/>
      <c r="DMT94" s="1189"/>
      <c r="DMU94" s="900"/>
      <c r="DMV94" s="318"/>
      <c r="DMW94" s="900"/>
      <c r="DMX94" s="900"/>
      <c r="DMY94" s="900"/>
      <c r="DMZ94" s="900"/>
      <c r="DNA94" s="1171"/>
      <c r="DNB94" s="910"/>
      <c r="DNC94" s="1191"/>
      <c r="DND94" s="1189"/>
      <c r="DNE94" s="900"/>
      <c r="DNF94" s="318"/>
      <c r="DNG94" s="900"/>
      <c r="DNH94" s="900"/>
      <c r="DNI94" s="900"/>
      <c r="DNJ94" s="900"/>
      <c r="DNK94" s="1171"/>
      <c r="DNL94" s="910"/>
      <c r="DNM94" s="1191"/>
      <c r="DNN94" s="1189"/>
      <c r="DNO94" s="900"/>
      <c r="DNP94" s="318"/>
      <c r="DNQ94" s="900"/>
      <c r="DNR94" s="900"/>
      <c r="DNS94" s="900"/>
      <c r="DNT94" s="900"/>
      <c r="DNU94" s="1171"/>
      <c r="DNV94" s="910"/>
      <c r="DNW94" s="1191"/>
      <c r="DNX94" s="1189"/>
      <c r="DNY94" s="900"/>
      <c r="DNZ94" s="318"/>
      <c r="DOA94" s="900"/>
      <c r="DOB94" s="900"/>
      <c r="DOC94" s="900"/>
      <c r="DOD94" s="900"/>
      <c r="DOE94" s="1171"/>
      <c r="DOF94" s="910"/>
      <c r="DOG94" s="1191"/>
      <c r="DOH94" s="1189"/>
      <c r="DOI94" s="900"/>
      <c r="DOJ94" s="318"/>
      <c r="DOK94" s="900"/>
      <c r="DOL94" s="900"/>
      <c r="DOM94" s="900"/>
      <c r="DON94" s="900"/>
      <c r="DOO94" s="1171"/>
      <c r="DOP94" s="910"/>
      <c r="DOQ94" s="1191"/>
      <c r="DOR94" s="1189"/>
      <c r="DOS94" s="900"/>
      <c r="DOT94" s="318"/>
      <c r="DOU94" s="900"/>
      <c r="DOV94" s="900"/>
      <c r="DOW94" s="900"/>
      <c r="DOX94" s="900"/>
      <c r="DOY94" s="1171"/>
      <c r="DOZ94" s="910"/>
      <c r="DPA94" s="1191"/>
      <c r="DPB94" s="1189"/>
      <c r="DPC94" s="900"/>
      <c r="DPD94" s="318"/>
      <c r="DPE94" s="900"/>
      <c r="DPF94" s="900"/>
      <c r="DPG94" s="900"/>
      <c r="DPH94" s="900"/>
      <c r="DPI94" s="1171"/>
      <c r="DPJ94" s="910"/>
      <c r="DPK94" s="1191"/>
      <c r="DPL94" s="1189"/>
      <c r="DPM94" s="900"/>
      <c r="DPN94" s="318"/>
      <c r="DPO94" s="900"/>
      <c r="DPP94" s="900"/>
      <c r="DPQ94" s="900"/>
      <c r="DPR94" s="900"/>
      <c r="DPS94" s="1171"/>
      <c r="DPT94" s="910"/>
      <c r="DPU94" s="1191"/>
      <c r="DPV94" s="1189"/>
      <c r="DPW94" s="900"/>
      <c r="DPX94" s="318"/>
      <c r="DPY94" s="900"/>
      <c r="DPZ94" s="900"/>
      <c r="DQA94" s="900"/>
      <c r="DQB94" s="900"/>
      <c r="DQC94" s="1171"/>
      <c r="DQD94" s="910"/>
      <c r="DQE94" s="1191"/>
      <c r="DQF94" s="1189"/>
      <c r="DQG94" s="900"/>
      <c r="DQH94" s="318"/>
      <c r="DQI94" s="900"/>
      <c r="DQJ94" s="900"/>
      <c r="DQK94" s="900"/>
      <c r="DQL94" s="900"/>
      <c r="DQM94" s="1171"/>
      <c r="DQN94" s="910"/>
      <c r="DQO94" s="1191"/>
      <c r="DQP94" s="1189"/>
      <c r="DQQ94" s="900"/>
      <c r="DQR94" s="318"/>
      <c r="DQS94" s="900"/>
      <c r="DQT94" s="900"/>
      <c r="DQU94" s="900"/>
      <c r="DQV94" s="900"/>
      <c r="DQW94" s="1171"/>
      <c r="DQX94" s="910"/>
      <c r="DQY94" s="1191"/>
      <c r="DQZ94" s="1189"/>
      <c r="DRA94" s="900"/>
      <c r="DRB94" s="318"/>
      <c r="DRC94" s="900"/>
      <c r="DRD94" s="900"/>
      <c r="DRE94" s="900"/>
      <c r="DRF94" s="900"/>
      <c r="DRG94" s="1171"/>
      <c r="DRH94" s="910"/>
      <c r="DRI94" s="1191"/>
      <c r="DRJ94" s="1189"/>
      <c r="DRK94" s="900"/>
      <c r="DRL94" s="318"/>
      <c r="DRM94" s="900"/>
      <c r="DRN94" s="900"/>
      <c r="DRO94" s="900"/>
      <c r="DRP94" s="900"/>
      <c r="DRQ94" s="1171"/>
      <c r="DRR94" s="910"/>
      <c r="DRS94" s="1191"/>
      <c r="DRT94" s="1189"/>
      <c r="DRU94" s="900"/>
      <c r="DRV94" s="318"/>
      <c r="DRW94" s="900"/>
      <c r="DRX94" s="900"/>
      <c r="DRY94" s="900"/>
      <c r="DRZ94" s="900"/>
      <c r="DSA94" s="1171"/>
      <c r="DSB94" s="910"/>
      <c r="DSC94" s="1191"/>
      <c r="DSD94" s="1189"/>
      <c r="DSE94" s="900"/>
      <c r="DSF94" s="318"/>
      <c r="DSG94" s="900"/>
      <c r="DSH94" s="900"/>
      <c r="DSI94" s="900"/>
      <c r="DSJ94" s="900"/>
      <c r="DSK94" s="1171"/>
      <c r="DSL94" s="910"/>
      <c r="DSM94" s="1191"/>
      <c r="DSN94" s="1189"/>
      <c r="DSO94" s="900"/>
      <c r="DSP94" s="318"/>
      <c r="DSQ94" s="900"/>
      <c r="DSR94" s="900"/>
      <c r="DSS94" s="900"/>
      <c r="DST94" s="900"/>
      <c r="DSU94" s="1171"/>
      <c r="DSV94" s="910"/>
      <c r="DSW94" s="1191"/>
      <c r="DSX94" s="1189"/>
      <c r="DSY94" s="900"/>
      <c r="DSZ94" s="318"/>
      <c r="DTA94" s="900"/>
      <c r="DTB94" s="900"/>
      <c r="DTC94" s="900"/>
      <c r="DTD94" s="900"/>
      <c r="DTE94" s="1171"/>
      <c r="DTF94" s="910"/>
      <c r="DTG94" s="1191"/>
      <c r="DTH94" s="1189"/>
      <c r="DTI94" s="900"/>
      <c r="DTJ94" s="318"/>
      <c r="DTK94" s="900"/>
      <c r="DTL94" s="900"/>
      <c r="DTM94" s="900"/>
      <c r="DTN94" s="900"/>
      <c r="DTO94" s="1171"/>
      <c r="DTP94" s="910"/>
      <c r="DTQ94" s="1191"/>
      <c r="DTR94" s="1189"/>
      <c r="DTS94" s="900"/>
      <c r="DTT94" s="318"/>
      <c r="DTU94" s="900"/>
      <c r="DTV94" s="900"/>
      <c r="DTW94" s="900"/>
      <c r="DTX94" s="900"/>
      <c r="DTY94" s="1171"/>
      <c r="DTZ94" s="910"/>
      <c r="DUA94" s="1191"/>
      <c r="DUB94" s="1189"/>
      <c r="DUC94" s="900"/>
      <c r="DUD94" s="318"/>
      <c r="DUE94" s="900"/>
      <c r="DUF94" s="900"/>
      <c r="DUG94" s="900"/>
      <c r="DUH94" s="900"/>
      <c r="DUI94" s="1171"/>
      <c r="DUJ94" s="910"/>
      <c r="DUK94" s="1191"/>
      <c r="DUL94" s="1189"/>
      <c r="DUM94" s="900"/>
      <c r="DUN94" s="318"/>
      <c r="DUO94" s="900"/>
      <c r="DUP94" s="900"/>
      <c r="DUQ94" s="900"/>
      <c r="DUR94" s="900"/>
      <c r="DUS94" s="1171"/>
      <c r="DUT94" s="910"/>
      <c r="DUU94" s="1191"/>
      <c r="DUV94" s="1189"/>
      <c r="DUW94" s="900"/>
      <c r="DUX94" s="318"/>
      <c r="DUY94" s="900"/>
      <c r="DUZ94" s="900"/>
      <c r="DVA94" s="900"/>
      <c r="DVB94" s="900"/>
      <c r="DVC94" s="1171"/>
      <c r="DVD94" s="910"/>
      <c r="DVE94" s="1191"/>
      <c r="DVF94" s="1189"/>
      <c r="DVG94" s="900"/>
      <c r="DVH94" s="318"/>
      <c r="DVI94" s="900"/>
      <c r="DVJ94" s="900"/>
      <c r="DVK94" s="900"/>
      <c r="DVL94" s="900"/>
      <c r="DVM94" s="1171"/>
      <c r="DVN94" s="910"/>
      <c r="DVO94" s="1191"/>
      <c r="DVP94" s="1189"/>
      <c r="DVQ94" s="900"/>
      <c r="DVR94" s="318"/>
      <c r="DVS94" s="900"/>
      <c r="DVT94" s="900"/>
      <c r="DVU94" s="900"/>
      <c r="DVV94" s="900"/>
      <c r="DVW94" s="1171"/>
      <c r="DVX94" s="910"/>
      <c r="DVY94" s="1191"/>
      <c r="DVZ94" s="1189"/>
      <c r="DWA94" s="900"/>
      <c r="DWB94" s="318"/>
      <c r="DWC94" s="900"/>
      <c r="DWD94" s="900"/>
      <c r="DWE94" s="900"/>
      <c r="DWF94" s="900"/>
      <c r="DWG94" s="1171"/>
      <c r="DWH94" s="910"/>
      <c r="DWI94" s="1191"/>
      <c r="DWJ94" s="1189"/>
      <c r="DWK94" s="900"/>
      <c r="DWL94" s="318"/>
      <c r="DWM94" s="900"/>
      <c r="DWN94" s="900"/>
      <c r="DWO94" s="900"/>
      <c r="DWP94" s="900"/>
      <c r="DWQ94" s="1171"/>
      <c r="DWR94" s="910"/>
      <c r="DWS94" s="1191"/>
      <c r="DWT94" s="1189"/>
      <c r="DWU94" s="900"/>
      <c r="DWV94" s="318"/>
      <c r="DWW94" s="900"/>
      <c r="DWX94" s="900"/>
      <c r="DWY94" s="900"/>
      <c r="DWZ94" s="900"/>
      <c r="DXA94" s="1171"/>
      <c r="DXB94" s="910"/>
      <c r="DXC94" s="1191"/>
      <c r="DXD94" s="1189"/>
      <c r="DXE94" s="900"/>
      <c r="DXF94" s="318"/>
      <c r="DXG94" s="900"/>
      <c r="DXH94" s="900"/>
      <c r="DXI94" s="900"/>
      <c r="DXJ94" s="900"/>
      <c r="DXK94" s="1171"/>
      <c r="DXL94" s="910"/>
      <c r="DXM94" s="1191"/>
      <c r="DXN94" s="1189"/>
      <c r="DXO94" s="900"/>
      <c r="DXP94" s="318"/>
      <c r="DXQ94" s="900"/>
      <c r="DXR94" s="900"/>
      <c r="DXS94" s="900"/>
      <c r="DXT94" s="900"/>
      <c r="DXU94" s="1171"/>
      <c r="DXV94" s="910"/>
      <c r="DXW94" s="1191"/>
      <c r="DXX94" s="1189"/>
      <c r="DXY94" s="900"/>
      <c r="DXZ94" s="318"/>
      <c r="DYA94" s="900"/>
      <c r="DYB94" s="900"/>
      <c r="DYC94" s="900"/>
      <c r="DYD94" s="900"/>
      <c r="DYE94" s="1171"/>
      <c r="DYF94" s="910"/>
      <c r="DYG94" s="1191"/>
      <c r="DYH94" s="1189"/>
      <c r="DYI94" s="900"/>
      <c r="DYJ94" s="318"/>
      <c r="DYK94" s="900"/>
      <c r="DYL94" s="900"/>
      <c r="DYM94" s="900"/>
      <c r="DYN94" s="900"/>
      <c r="DYO94" s="1171"/>
      <c r="DYP94" s="910"/>
      <c r="DYQ94" s="1191"/>
      <c r="DYR94" s="1189"/>
      <c r="DYS94" s="900"/>
      <c r="DYT94" s="318"/>
      <c r="DYU94" s="900"/>
      <c r="DYV94" s="900"/>
      <c r="DYW94" s="900"/>
      <c r="DYX94" s="900"/>
      <c r="DYY94" s="1171"/>
      <c r="DYZ94" s="910"/>
      <c r="DZA94" s="1191"/>
      <c r="DZB94" s="1189"/>
      <c r="DZC94" s="900"/>
      <c r="DZD94" s="318"/>
      <c r="DZE94" s="900"/>
      <c r="DZF94" s="900"/>
      <c r="DZG94" s="900"/>
      <c r="DZH94" s="900"/>
      <c r="DZI94" s="1171"/>
      <c r="DZJ94" s="910"/>
      <c r="DZK94" s="1191"/>
      <c r="DZL94" s="1189"/>
      <c r="DZM94" s="900"/>
      <c r="DZN94" s="318"/>
      <c r="DZO94" s="900"/>
      <c r="DZP94" s="900"/>
      <c r="DZQ94" s="900"/>
      <c r="DZR94" s="900"/>
      <c r="DZS94" s="1171"/>
      <c r="DZT94" s="910"/>
      <c r="DZU94" s="1191"/>
      <c r="DZV94" s="1189"/>
      <c r="DZW94" s="900"/>
      <c r="DZX94" s="318"/>
      <c r="DZY94" s="900"/>
      <c r="DZZ94" s="900"/>
      <c r="EAA94" s="900"/>
      <c r="EAB94" s="900"/>
      <c r="EAC94" s="1171"/>
      <c r="EAD94" s="910"/>
      <c r="EAE94" s="1191"/>
      <c r="EAF94" s="1189"/>
      <c r="EAG94" s="900"/>
      <c r="EAH94" s="318"/>
      <c r="EAI94" s="900"/>
      <c r="EAJ94" s="900"/>
      <c r="EAK94" s="900"/>
      <c r="EAL94" s="900"/>
      <c r="EAM94" s="1171"/>
      <c r="EAN94" s="910"/>
      <c r="EAO94" s="1191"/>
      <c r="EAP94" s="1189"/>
      <c r="EAQ94" s="900"/>
      <c r="EAR94" s="318"/>
      <c r="EAS94" s="900"/>
      <c r="EAT94" s="900"/>
      <c r="EAU94" s="900"/>
      <c r="EAV94" s="900"/>
      <c r="EAW94" s="1171"/>
      <c r="EAX94" s="910"/>
      <c r="EAY94" s="1191"/>
      <c r="EAZ94" s="1189"/>
      <c r="EBA94" s="900"/>
      <c r="EBB94" s="318"/>
      <c r="EBC94" s="900"/>
      <c r="EBD94" s="900"/>
      <c r="EBE94" s="900"/>
      <c r="EBF94" s="900"/>
      <c r="EBG94" s="1171"/>
      <c r="EBH94" s="910"/>
      <c r="EBI94" s="1191"/>
      <c r="EBJ94" s="1189"/>
      <c r="EBK94" s="900"/>
      <c r="EBL94" s="318"/>
      <c r="EBM94" s="900"/>
      <c r="EBN94" s="900"/>
      <c r="EBO94" s="900"/>
      <c r="EBP94" s="900"/>
      <c r="EBQ94" s="1171"/>
      <c r="EBR94" s="910"/>
      <c r="EBS94" s="1191"/>
      <c r="EBT94" s="1189"/>
      <c r="EBU94" s="900"/>
      <c r="EBV94" s="318"/>
      <c r="EBW94" s="900"/>
      <c r="EBX94" s="900"/>
      <c r="EBY94" s="900"/>
      <c r="EBZ94" s="900"/>
      <c r="ECA94" s="1171"/>
      <c r="ECB94" s="910"/>
      <c r="ECC94" s="1191"/>
      <c r="ECD94" s="1189"/>
      <c r="ECE94" s="900"/>
      <c r="ECF94" s="318"/>
      <c r="ECG94" s="900"/>
      <c r="ECH94" s="900"/>
      <c r="ECI94" s="900"/>
      <c r="ECJ94" s="900"/>
      <c r="ECK94" s="1171"/>
      <c r="ECL94" s="910"/>
      <c r="ECM94" s="1191"/>
      <c r="ECN94" s="1189"/>
      <c r="ECO94" s="900"/>
      <c r="ECP94" s="318"/>
      <c r="ECQ94" s="900"/>
      <c r="ECR94" s="900"/>
      <c r="ECS94" s="900"/>
      <c r="ECT94" s="900"/>
      <c r="ECU94" s="1171"/>
      <c r="ECV94" s="910"/>
      <c r="ECW94" s="1191"/>
      <c r="ECX94" s="1189"/>
      <c r="ECY94" s="900"/>
      <c r="ECZ94" s="318"/>
      <c r="EDA94" s="900"/>
      <c r="EDB94" s="900"/>
      <c r="EDC94" s="900"/>
      <c r="EDD94" s="900"/>
      <c r="EDE94" s="1171"/>
      <c r="EDF94" s="910"/>
      <c r="EDG94" s="1191"/>
      <c r="EDH94" s="1189"/>
      <c r="EDI94" s="900"/>
      <c r="EDJ94" s="318"/>
      <c r="EDK94" s="900"/>
      <c r="EDL94" s="900"/>
      <c r="EDM94" s="900"/>
      <c r="EDN94" s="900"/>
      <c r="EDO94" s="1171"/>
      <c r="EDP94" s="910"/>
      <c r="EDQ94" s="1191"/>
      <c r="EDR94" s="1189"/>
      <c r="EDS94" s="900"/>
      <c r="EDT94" s="318"/>
      <c r="EDU94" s="900"/>
      <c r="EDV94" s="900"/>
      <c r="EDW94" s="900"/>
      <c r="EDX94" s="900"/>
      <c r="EDY94" s="1171"/>
      <c r="EDZ94" s="910"/>
      <c r="EEA94" s="1191"/>
      <c r="EEB94" s="1189"/>
      <c r="EEC94" s="900"/>
      <c r="EED94" s="318"/>
      <c r="EEE94" s="900"/>
      <c r="EEF94" s="900"/>
      <c r="EEG94" s="900"/>
      <c r="EEH94" s="900"/>
      <c r="EEI94" s="1171"/>
      <c r="EEJ94" s="910"/>
      <c r="EEK94" s="1191"/>
      <c r="EEL94" s="1189"/>
      <c r="EEM94" s="900"/>
      <c r="EEN94" s="318"/>
      <c r="EEO94" s="900"/>
      <c r="EEP94" s="900"/>
      <c r="EEQ94" s="900"/>
      <c r="EER94" s="900"/>
      <c r="EES94" s="1171"/>
      <c r="EET94" s="910"/>
      <c r="EEU94" s="1191"/>
      <c r="EEV94" s="1189"/>
      <c r="EEW94" s="900"/>
      <c r="EEX94" s="318"/>
      <c r="EEY94" s="900"/>
      <c r="EEZ94" s="900"/>
      <c r="EFA94" s="900"/>
      <c r="EFB94" s="900"/>
      <c r="EFC94" s="1171"/>
      <c r="EFD94" s="910"/>
      <c r="EFE94" s="1191"/>
      <c r="EFF94" s="1189"/>
      <c r="EFG94" s="900"/>
      <c r="EFH94" s="318"/>
      <c r="EFI94" s="900"/>
      <c r="EFJ94" s="900"/>
      <c r="EFK94" s="900"/>
      <c r="EFL94" s="900"/>
      <c r="EFM94" s="1171"/>
      <c r="EFN94" s="910"/>
      <c r="EFO94" s="1191"/>
      <c r="EFP94" s="1189"/>
      <c r="EFQ94" s="900"/>
      <c r="EFR94" s="318"/>
      <c r="EFS94" s="900"/>
      <c r="EFT94" s="900"/>
      <c r="EFU94" s="900"/>
      <c r="EFV94" s="900"/>
      <c r="EFW94" s="1171"/>
      <c r="EFX94" s="910"/>
      <c r="EFY94" s="1191"/>
      <c r="EFZ94" s="1189"/>
      <c r="EGA94" s="900"/>
      <c r="EGB94" s="318"/>
      <c r="EGC94" s="900"/>
      <c r="EGD94" s="900"/>
      <c r="EGE94" s="900"/>
      <c r="EGF94" s="900"/>
      <c r="EGG94" s="1171"/>
      <c r="EGH94" s="910"/>
      <c r="EGI94" s="1191"/>
      <c r="EGJ94" s="1189"/>
      <c r="EGK94" s="900"/>
      <c r="EGL94" s="318"/>
      <c r="EGM94" s="900"/>
      <c r="EGN94" s="900"/>
      <c r="EGO94" s="900"/>
      <c r="EGP94" s="900"/>
      <c r="EGQ94" s="1171"/>
      <c r="EGR94" s="910"/>
      <c r="EGS94" s="1191"/>
      <c r="EGT94" s="1189"/>
      <c r="EGU94" s="900"/>
      <c r="EGV94" s="318"/>
      <c r="EGW94" s="900"/>
      <c r="EGX94" s="900"/>
      <c r="EGY94" s="900"/>
      <c r="EGZ94" s="900"/>
      <c r="EHA94" s="1171"/>
      <c r="EHB94" s="910"/>
      <c r="EHC94" s="1191"/>
      <c r="EHD94" s="1189"/>
      <c r="EHE94" s="900"/>
      <c r="EHF94" s="318"/>
      <c r="EHG94" s="900"/>
      <c r="EHH94" s="900"/>
      <c r="EHI94" s="900"/>
      <c r="EHJ94" s="900"/>
      <c r="EHK94" s="1171"/>
      <c r="EHL94" s="910"/>
      <c r="EHM94" s="1191"/>
      <c r="EHN94" s="1189"/>
      <c r="EHO94" s="900"/>
      <c r="EHP94" s="318"/>
      <c r="EHQ94" s="900"/>
      <c r="EHR94" s="900"/>
      <c r="EHS94" s="900"/>
      <c r="EHT94" s="900"/>
      <c r="EHU94" s="1171"/>
      <c r="EHV94" s="910"/>
      <c r="EHW94" s="1191"/>
      <c r="EHX94" s="1189"/>
      <c r="EHY94" s="900"/>
      <c r="EHZ94" s="318"/>
      <c r="EIA94" s="900"/>
      <c r="EIB94" s="900"/>
      <c r="EIC94" s="900"/>
      <c r="EID94" s="900"/>
      <c r="EIE94" s="1171"/>
      <c r="EIF94" s="910"/>
      <c r="EIG94" s="1191"/>
      <c r="EIH94" s="1189"/>
      <c r="EII94" s="900"/>
      <c r="EIJ94" s="318"/>
      <c r="EIK94" s="900"/>
      <c r="EIL94" s="900"/>
      <c r="EIM94" s="900"/>
      <c r="EIN94" s="900"/>
      <c r="EIO94" s="1171"/>
      <c r="EIP94" s="910"/>
      <c r="EIQ94" s="1191"/>
      <c r="EIR94" s="1189"/>
      <c r="EIS94" s="900"/>
      <c r="EIT94" s="318"/>
      <c r="EIU94" s="900"/>
      <c r="EIV94" s="900"/>
      <c r="EIW94" s="900"/>
      <c r="EIX94" s="900"/>
      <c r="EIY94" s="1171"/>
      <c r="EIZ94" s="910"/>
      <c r="EJA94" s="1191"/>
      <c r="EJB94" s="1189"/>
      <c r="EJC94" s="900"/>
      <c r="EJD94" s="318"/>
      <c r="EJE94" s="900"/>
      <c r="EJF94" s="900"/>
      <c r="EJG94" s="900"/>
      <c r="EJH94" s="900"/>
      <c r="EJI94" s="1171"/>
      <c r="EJJ94" s="910"/>
      <c r="EJK94" s="1191"/>
      <c r="EJL94" s="1189"/>
      <c r="EJM94" s="900"/>
      <c r="EJN94" s="318"/>
      <c r="EJO94" s="900"/>
      <c r="EJP94" s="900"/>
      <c r="EJQ94" s="900"/>
      <c r="EJR94" s="900"/>
      <c r="EJS94" s="1171"/>
      <c r="EJT94" s="910"/>
      <c r="EJU94" s="1191"/>
      <c r="EJV94" s="1189"/>
      <c r="EJW94" s="900"/>
      <c r="EJX94" s="318"/>
      <c r="EJY94" s="900"/>
      <c r="EJZ94" s="900"/>
      <c r="EKA94" s="900"/>
      <c r="EKB94" s="900"/>
      <c r="EKC94" s="1171"/>
      <c r="EKD94" s="910"/>
      <c r="EKE94" s="1191"/>
      <c r="EKF94" s="1189"/>
      <c r="EKG94" s="900"/>
      <c r="EKH94" s="318"/>
      <c r="EKI94" s="900"/>
      <c r="EKJ94" s="900"/>
      <c r="EKK94" s="900"/>
      <c r="EKL94" s="900"/>
      <c r="EKM94" s="1171"/>
      <c r="EKN94" s="910"/>
      <c r="EKO94" s="1191"/>
      <c r="EKP94" s="1189"/>
      <c r="EKQ94" s="900"/>
      <c r="EKR94" s="318"/>
      <c r="EKS94" s="900"/>
      <c r="EKT94" s="900"/>
      <c r="EKU94" s="900"/>
      <c r="EKV94" s="900"/>
      <c r="EKW94" s="1171"/>
      <c r="EKX94" s="910"/>
      <c r="EKY94" s="1191"/>
      <c r="EKZ94" s="1189"/>
      <c r="ELA94" s="900"/>
      <c r="ELB94" s="318"/>
      <c r="ELC94" s="900"/>
      <c r="ELD94" s="900"/>
      <c r="ELE94" s="900"/>
      <c r="ELF94" s="900"/>
      <c r="ELG94" s="1171"/>
      <c r="ELH94" s="910"/>
      <c r="ELI94" s="1191"/>
      <c r="ELJ94" s="1189"/>
      <c r="ELK94" s="900"/>
      <c r="ELL94" s="318"/>
      <c r="ELM94" s="900"/>
      <c r="ELN94" s="900"/>
      <c r="ELO94" s="900"/>
      <c r="ELP94" s="900"/>
      <c r="ELQ94" s="1171"/>
      <c r="ELR94" s="910"/>
      <c r="ELS94" s="1191"/>
      <c r="ELT94" s="1189"/>
      <c r="ELU94" s="900"/>
      <c r="ELV94" s="318"/>
      <c r="ELW94" s="900"/>
      <c r="ELX94" s="900"/>
      <c r="ELY94" s="900"/>
      <c r="ELZ94" s="900"/>
      <c r="EMA94" s="1171"/>
      <c r="EMB94" s="910"/>
      <c r="EMC94" s="1191"/>
      <c r="EMD94" s="1189"/>
      <c r="EME94" s="900"/>
      <c r="EMF94" s="318"/>
      <c r="EMG94" s="900"/>
      <c r="EMH94" s="900"/>
      <c r="EMI94" s="900"/>
      <c r="EMJ94" s="900"/>
      <c r="EMK94" s="1171"/>
      <c r="EML94" s="910"/>
      <c r="EMM94" s="1191"/>
      <c r="EMN94" s="1189"/>
      <c r="EMO94" s="900"/>
      <c r="EMP94" s="318"/>
      <c r="EMQ94" s="900"/>
      <c r="EMR94" s="900"/>
      <c r="EMS94" s="900"/>
      <c r="EMT94" s="900"/>
      <c r="EMU94" s="1171"/>
      <c r="EMV94" s="910"/>
      <c r="EMW94" s="1191"/>
      <c r="EMX94" s="1189"/>
      <c r="EMY94" s="900"/>
      <c r="EMZ94" s="318"/>
      <c r="ENA94" s="900"/>
      <c r="ENB94" s="900"/>
      <c r="ENC94" s="900"/>
      <c r="END94" s="900"/>
      <c r="ENE94" s="1171"/>
      <c r="ENF94" s="910"/>
      <c r="ENG94" s="1191"/>
      <c r="ENH94" s="1189"/>
      <c r="ENI94" s="900"/>
      <c r="ENJ94" s="318"/>
      <c r="ENK94" s="900"/>
      <c r="ENL94" s="900"/>
      <c r="ENM94" s="900"/>
      <c r="ENN94" s="900"/>
      <c r="ENO94" s="1171"/>
      <c r="ENP94" s="910"/>
      <c r="ENQ94" s="1191"/>
      <c r="ENR94" s="1189"/>
      <c r="ENS94" s="900"/>
      <c r="ENT94" s="318"/>
      <c r="ENU94" s="900"/>
      <c r="ENV94" s="900"/>
      <c r="ENW94" s="900"/>
      <c r="ENX94" s="900"/>
      <c r="ENY94" s="1171"/>
      <c r="ENZ94" s="910"/>
      <c r="EOA94" s="1191"/>
      <c r="EOB94" s="1189"/>
      <c r="EOC94" s="900"/>
      <c r="EOD94" s="318"/>
      <c r="EOE94" s="900"/>
      <c r="EOF94" s="900"/>
      <c r="EOG94" s="900"/>
      <c r="EOH94" s="900"/>
      <c r="EOI94" s="1171"/>
      <c r="EOJ94" s="910"/>
      <c r="EOK94" s="1191"/>
      <c r="EOL94" s="1189"/>
      <c r="EOM94" s="900"/>
      <c r="EON94" s="318"/>
      <c r="EOO94" s="900"/>
      <c r="EOP94" s="900"/>
      <c r="EOQ94" s="900"/>
      <c r="EOR94" s="900"/>
      <c r="EOS94" s="1171"/>
      <c r="EOT94" s="910"/>
      <c r="EOU94" s="1191"/>
      <c r="EOV94" s="1189"/>
      <c r="EOW94" s="900"/>
      <c r="EOX94" s="318"/>
      <c r="EOY94" s="900"/>
      <c r="EOZ94" s="900"/>
      <c r="EPA94" s="900"/>
      <c r="EPB94" s="900"/>
      <c r="EPC94" s="1171"/>
      <c r="EPD94" s="910"/>
      <c r="EPE94" s="1191"/>
      <c r="EPF94" s="1189"/>
      <c r="EPG94" s="900"/>
      <c r="EPH94" s="318"/>
      <c r="EPI94" s="900"/>
      <c r="EPJ94" s="900"/>
      <c r="EPK94" s="900"/>
      <c r="EPL94" s="900"/>
      <c r="EPM94" s="1171"/>
      <c r="EPN94" s="910"/>
      <c r="EPO94" s="1191"/>
      <c r="EPP94" s="1189"/>
      <c r="EPQ94" s="900"/>
      <c r="EPR94" s="318"/>
      <c r="EPS94" s="900"/>
      <c r="EPT94" s="900"/>
      <c r="EPU94" s="900"/>
      <c r="EPV94" s="900"/>
      <c r="EPW94" s="1171"/>
      <c r="EPX94" s="910"/>
      <c r="EPY94" s="1191"/>
      <c r="EPZ94" s="1189"/>
      <c r="EQA94" s="900"/>
      <c r="EQB94" s="318"/>
      <c r="EQC94" s="900"/>
      <c r="EQD94" s="900"/>
      <c r="EQE94" s="900"/>
      <c r="EQF94" s="900"/>
      <c r="EQG94" s="1171"/>
      <c r="EQH94" s="910"/>
      <c r="EQI94" s="1191"/>
      <c r="EQJ94" s="1189"/>
      <c r="EQK94" s="900"/>
      <c r="EQL94" s="318"/>
      <c r="EQM94" s="900"/>
      <c r="EQN94" s="900"/>
      <c r="EQO94" s="900"/>
      <c r="EQP94" s="900"/>
      <c r="EQQ94" s="1171"/>
      <c r="EQR94" s="910"/>
      <c r="EQS94" s="1191"/>
      <c r="EQT94" s="1189"/>
      <c r="EQU94" s="900"/>
      <c r="EQV94" s="318"/>
      <c r="EQW94" s="900"/>
      <c r="EQX94" s="900"/>
      <c r="EQY94" s="900"/>
      <c r="EQZ94" s="900"/>
      <c r="ERA94" s="1171"/>
      <c r="ERB94" s="910"/>
      <c r="ERC94" s="1191"/>
      <c r="ERD94" s="1189"/>
      <c r="ERE94" s="900"/>
      <c r="ERF94" s="318"/>
      <c r="ERG94" s="900"/>
      <c r="ERH94" s="900"/>
      <c r="ERI94" s="900"/>
      <c r="ERJ94" s="900"/>
      <c r="ERK94" s="1171"/>
      <c r="ERL94" s="910"/>
      <c r="ERM94" s="1191"/>
      <c r="ERN94" s="1189"/>
      <c r="ERO94" s="900"/>
      <c r="ERP94" s="318"/>
      <c r="ERQ94" s="900"/>
      <c r="ERR94" s="900"/>
      <c r="ERS94" s="900"/>
      <c r="ERT94" s="900"/>
      <c r="ERU94" s="1171"/>
      <c r="ERV94" s="910"/>
      <c r="ERW94" s="1191"/>
      <c r="ERX94" s="1189"/>
      <c r="ERY94" s="900"/>
      <c r="ERZ94" s="318"/>
      <c r="ESA94" s="900"/>
      <c r="ESB94" s="900"/>
      <c r="ESC94" s="900"/>
      <c r="ESD94" s="900"/>
      <c r="ESE94" s="1171"/>
      <c r="ESF94" s="910"/>
      <c r="ESG94" s="1191"/>
      <c r="ESH94" s="1189"/>
      <c r="ESI94" s="900"/>
      <c r="ESJ94" s="318"/>
      <c r="ESK94" s="900"/>
      <c r="ESL94" s="900"/>
      <c r="ESM94" s="900"/>
      <c r="ESN94" s="900"/>
      <c r="ESO94" s="1171"/>
      <c r="ESP94" s="910"/>
      <c r="ESQ94" s="1191"/>
      <c r="ESR94" s="1189"/>
      <c r="ESS94" s="900"/>
      <c r="EST94" s="318"/>
      <c r="ESU94" s="900"/>
      <c r="ESV94" s="900"/>
      <c r="ESW94" s="900"/>
      <c r="ESX94" s="900"/>
      <c r="ESY94" s="1171"/>
      <c r="ESZ94" s="910"/>
      <c r="ETA94" s="1191"/>
      <c r="ETB94" s="1189"/>
      <c r="ETC94" s="900"/>
      <c r="ETD94" s="318"/>
      <c r="ETE94" s="900"/>
      <c r="ETF94" s="900"/>
      <c r="ETG94" s="900"/>
      <c r="ETH94" s="900"/>
      <c r="ETI94" s="1171"/>
      <c r="ETJ94" s="910"/>
      <c r="ETK94" s="1191"/>
      <c r="ETL94" s="1189"/>
      <c r="ETM94" s="900"/>
      <c r="ETN94" s="318"/>
      <c r="ETO94" s="900"/>
      <c r="ETP94" s="900"/>
      <c r="ETQ94" s="900"/>
      <c r="ETR94" s="900"/>
      <c r="ETS94" s="1171"/>
      <c r="ETT94" s="910"/>
      <c r="ETU94" s="1191"/>
      <c r="ETV94" s="1189"/>
      <c r="ETW94" s="900"/>
      <c r="ETX94" s="318"/>
      <c r="ETY94" s="900"/>
      <c r="ETZ94" s="900"/>
      <c r="EUA94" s="900"/>
      <c r="EUB94" s="900"/>
      <c r="EUC94" s="1171"/>
      <c r="EUD94" s="910"/>
      <c r="EUE94" s="1191"/>
      <c r="EUF94" s="1189"/>
      <c r="EUG94" s="900"/>
      <c r="EUH94" s="318"/>
      <c r="EUI94" s="900"/>
      <c r="EUJ94" s="900"/>
      <c r="EUK94" s="900"/>
      <c r="EUL94" s="900"/>
      <c r="EUM94" s="1171"/>
      <c r="EUN94" s="910"/>
      <c r="EUO94" s="1191"/>
      <c r="EUP94" s="1189"/>
      <c r="EUQ94" s="900"/>
      <c r="EUR94" s="318"/>
      <c r="EUS94" s="900"/>
      <c r="EUT94" s="900"/>
      <c r="EUU94" s="900"/>
      <c r="EUV94" s="900"/>
      <c r="EUW94" s="1171"/>
      <c r="EUX94" s="910"/>
      <c r="EUY94" s="1191"/>
      <c r="EUZ94" s="1189"/>
      <c r="EVA94" s="900"/>
      <c r="EVB94" s="318"/>
      <c r="EVC94" s="900"/>
      <c r="EVD94" s="900"/>
      <c r="EVE94" s="900"/>
      <c r="EVF94" s="900"/>
      <c r="EVG94" s="1171"/>
      <c r="EVH94" s="910"/>
      <c r="EVI94" s="1191"/>
      <c r="EVJ94" s="1189"/>
      <c r="EVK94" s="900"/>
      <c r="EVL94" s="318"/>
      <c r="EVM94" s="900"/>
      <c r="EVN94" s="900"/>
      <c r="EVO94" s="900"/>
      <c r="EVP94" s="900"/>
      <c r="EVQ94" s="1171"/>
      <c r="EVR94" s="910"/>
      <c r="EVS94" s="1191"/>
      <c r="EVT94" s="1189"/>
      <c r="EVU94" s="900"/>
      <c r="EVV94" s="318"/>
      <c r="EVW94" s="900"/>
      <c r="EVX94" s="900"/>
      <c r="EVY94" s="900"/>
      <c r="EVZ94" s="900"/>
      <c r="EWA94" s="1171"/>
      <c r="EWB94" s="910"/>
      <c r="EWC94" s="1191"/>
      <c r="EWD94" s="1189"/>
      <c r="EWE94" s="900"/>
      <c r="EWF94" s="318"/>
      <c r="EWG94" s="900"/>
      <c r="EWH94" s="900"/>
      <c r="EWI94" s="900"/>
      <c r="EWJ94" s="900"/>
      <c r="EWK94" s="1171"/>
      <c r="EWL94" s="910"/>
      <c r="EWM94" s="1191"/>
      <c r="EWN94" s="1189"/>
      <c r="EWO94" s="900"/>
      <c r="EWP94" s="318"/>
      <c r="EWQ94" s="900"/>
      <c r="EWR94" s="900"/>
      <c r="EWS94" s="900"/>
      <c r="EWT94" s="900"/>
      <c r="EWU94" s="1171"/>
      <c r="EWV94" s="910"/>
      <c r="EWW94" s="1191"/>
      <c r="EWX94" s="1189"/>
      <c r="EWY94" s="900"/>
      <c r="EWZ94" s="318"/>
      <c r="EXA94" s="900"/>
      <c r="EXB94" s="900"/>
      <c r="EXC94" s="900"/>
      <c r="EXD94" s="900"/>
      <c r="EXE94" s="1171"/>
      <c r="EXF94" s="910"/>
      <c r="EXG94" s="1191"/>
      <c r="EXH94" s="1189"/>
      <c r="EXI94" s="900"/>
      <c r="EXJ94" s="318"/>
      <c r="EXK94" s="900"/>
      <c r="EXL94" s="900"/>
      <c r="EXM94" s="900"/>
      <c r="EXN94" s="900"/>
      <c r="EXO94" s="1171"/>
      <c r="EXP94" s="910"/>
      <c r="EXQ94" s="1191"/>
      <c r="EXR94" s="1189"/>
      <c r="EXS94" s="900"/>
      <c r="EXT94" s="318"/>
      <c r="EXU94" s="900"/>
      <c r="EXV94" s="900"/>
      <c r="EXW94" s="900"/>
      <c r="EXX94" s="900"/>
      <c r="EXY94" s="1171"/>
      <c r="EXZ94" s="910"/>
      <c r="EYA94" s="1191"/>
      <c r="EYB94" s="1189"/>
      <c r="EYC94" s="900"/>
      <c r="EYD94" s="318"/>
      <c r="EYE94" s="900"/>
      <c r="EYF94" s="900"/>
      <c r="EYG94" s="900"/>
      <c r="EYH94" s="900"/>
      <c r="EYI94" s="1171"/>
      <c r="EYJ94" s="910"/>
      <c r="EYK94" s="1191"/>
      <c r="EYL94" s="1189"/>
      <c r="EYM94" s="900"/>
      <c r="EYN94" s="318"/>
      <c r="EYO94" s="900"/>
      <c r="EYP94" s="900"/>
      <c r="EYQ94" s="900"/>
      <c r="EYR94" s="900"/>
      <c r="EYS94" s="1171"/>
      <c r="EYT94" s="910"/>
      <c r="EYU94" s="1191"/>
      <c r="EYV94" s="1189"/>
      <c r="EYW94" s="900"/>
      <c r="EYX94" s="318"/>
      <c r="EYY94" s="900"/>
      <c r="EYZ94" s="900"/>
      <c r="EZA94" s="900"/>
      <c r="EZB94" s="900"/>
      <c r="EZC94" s="1171"/>
      <c r="EZD94" s="910"/>
      <c r="EZE94" s="1191"/>
      <c r="EZF94" s="1189"/>
      <c r="EZG94" s="900"/>
      <c r="EZH94" s="318"/>
      <c r="EZI94" s="900"/>
      <c r="EZJ94" s="900"/>
      <c r="EZK94" s="900"/>
      <c r="EZL94" s="900"/>
      <c r="EZM94" s="1171"/>
      <c r="EZN94" s="910"/>
      <c r="EZO94" s="1191"/>
      <c r="EZP94" s="1189"/>
      <c r="EZQ94" s="900"/>
      <c r="EZR94" s="318"/>
      <c r="EZS94" s="900"/>
      <c r="EZT94" s="900"/>
      <c r="EZU94" s="900"/>
      <c r="EZV94" s="900"/>
      <c r="EZW94" s="1171"/>
      <c r="EZX94" s="910"/>
      <c r="EZY94" s="1191"/>
      <c r="EZZ94" s="1189"/>
      <c r="FAA94" s="900"/>
      <c r="FAB94" s="318"/>
      <c r="FAC94" s="900"/>
      <c r="FAD94" s="900"/>
      <c r="FAE94" s="900"/>
      <c r="FAF94" s="900"/>
      <c r="FAG94" s="1171"/>
      <c r="FAH94" s="910"/>
      <c r="FAI94" s="1191"/>
      <c r="FAJ94" s="1189"/>
      <c r="FAK94" s="900"/>
      <c r="FAL94" s="318"/>
      <c r="FAM94" s="900"/>
      <c r="FAN94" s="900"/>
      <c r="FAO94" s="900"/>
      <c r="FAP94" s="900"/>
      <c r="FAQ94" s="1171"/>
      <c r="FAR94" s="910"/>
      <c r="FAS94" s="1191"/>
      <c r="FAT94" s="1189"/>
      <c r="FAU94" s="900"/>
      <c r="FAV94" s="318"/>
      <c r="FAW94" s="900"/>
      <c r="FAX94" s="900"/>
      <c r="FAY94" s="900"/>
      <c r="FAZ94" s="900"/>
      <c r="FBA94" s="1171"/>
      <c r="FBB94" s="910"/>
      <c r="FBC94" s="1191"/>
      <c r="FBD94" s="1189"/>
      <c r="FBE94" s="900"/>
      <c r="FBF94" s="318"/>
      <c r="FBG94" s="900"/>
      <c r="FBH94" s="900"/>
      <c r="FBI94" s="900"/>
      <c r="FBJ94" s="900"/>
      <c r="FBK94" s="1171"/>
      <c r="FBL94" s="910"/>
      <c r="FBM94" s="1191"/>
      <c r="FBN94" s="1189"/>
      <c r="FBO94" s="900"/>
      <c r="FBP94" s="318"/>
      <c r="FBQ94" s="900"/>
      <c r="FBR94" s="900"/>
      <c r="FBS94" s="900"/>
      <c r="FBT94" s="900"/>
      <c r="FBU94" s="1171"/>
      <c r="FBV94" s="910"/>
      <c r="FBW94" s="1191"/>
      <c r="FBX94" s="1189"/>
      <c r="FBY94" s="900"/>
      <c r="FBZ94" s="318"/>
      <c r="FCA94" s="900"/>
      <c r="FCB94" s="900"/>
      <c r="FCC94" s="900"/>
      <c r="FCD94" s="900"/>
      <c r="FCE94" s="1171"/>
      <c r="FCF94" s="910"/>
      <c r="FCG94" s="1191"/>
      <c r="FCH94" s="1189"/>
      <c r="FCI94" s="900"/>
      <c r="FCJ94" s="318"/>
      <c r="FCK94" s="900"/>
      <c r="FCL94" s="900"/>
      <c r="FCM94" s="900"/>
      <c r="FCN94" s="900"/>
      <c r="FCO94" s="1171"/>
      <c r="FCP94" s="910"/>
      <c r="FCQ94" s="1191"/>
      <c r="FCR94" s="1189"/>
      <c r="FCS94" s="900"/>
      <c r="FCT94" s="318"/>
      <c r="FCU94" s="900"/>
      <c r="FCV94" s="900"/>
      <c r="FCW94" s="900"/>
      <c r="FCX94" s="900"/>
      <c r="FCY94" s="1171"/>
      <c r="FCZ94" s="910"/>
      <c r="FDA94" s="1191"/>
      <c r="FDB94" s="1189"/>
      <c r="FDC94" s="900"/>
      <c r="FDD94" s="318"/>
      <c r="FDE94" s="900"/>
      <c r="FDF94" s="900"/>
      <c r="FDG94" s="900"/>
      <c r="FDH94" s="900"/>
      <c r="FDI94" s="1171"/>
      <c r="FDJ94" s="910"/>
      <c r="FDK94" s="1191"/>
      <c r="FDL94" s="1189"/>
      <c r="FDM94" s="900"/>
      <c r="FDN94" s="318"/>
      <c r="FDO94" s="900"/>
      <c r="FDP94" s="900"/>
      <c r="FDQ94" s="900"/>
      <c r="FDR94" s="900"/>
      <c r="FDS94" s="1171"/>
      <c r="FDT94" s="910"/>
      <c r="FDU94" s="1191"/>
      <c r="FDV94" s="1189"/>
      <c r="FDW94" s="900"/>
      <c r="FDX94" s="318"/>
      <c r="FDY94" s="900"/>
      <c r="FDZ94" s="900"/>
      <c r="FEA94" s="900"/>
      <c r="FEB94" s="900"/>
      <c r="FEC94" s="1171"/>
      <c r="FED94" s="910"/>
      <c r="FEE94" s="1191"/>
      <c r="FEF94" s="1189"/>
      <c r="FEG94" s="900"/>
      <c r="FEH94" s="318"/>
      <c r="FEI94" s="900"/>
      <c r="FEJ94" s="900"/>
      <c r="FEK94" s="900"/>
      <c r="FEL94" s="900"/>
      <c r="FEM94" s="1171"/>
      <c r="FEN94" s="910"/>
      <c r="FEO94" s="1191"/>
      <c r="FEP94" s="1189"/>
      <c r="FEQ94" s="900"/>
      <c r="FER94" s="318"/>
      <c r="FES94" s="900"/>
      <c r="FET94" s="900"/>
      <c r="FEU94" s="900"/>
      <c r="FEV94" s="900"/>
      <c r="FEW94" s="1171"/>
      <c r="FEX94" s="910"/>
      <c r="FEY94" s="1191"/>
      <c r="FEZ94" s="1189"/>
      <c r="FFA94" s="900"/>
      <c r="FFB94" s="318"/>
      <c r="FFC94" s="900"/>
      <c r="FFD94" s="900"/>
      <c r="FFE94" s="900"/>
      <c r="FFF94" s="900"/>
      <c r="FFG94" s="1171"/>
      <c r="FFH94" s="910"/>
      <c r="FFI94" s="1191"/>
      <c r="FFJ94" s="1189"/>
      <c r="FFK94" s="900"/>
      <c r="FFL94" s="318"/>
      <c r="FFM94" s="900"/>
      <c r="FFN94" s="900"/>
      <c r="FFO94" s="900"/>
      <c r="FFP94" s="900"/>
      <c r="FFQ94" s="1171"/>
      <c r="FFR94" s="910"/>
      <c r="FFS94" s="1191"/>
      <c r="FFT94" s="1189"/>
      <c r="FFU94" s="900"/>
      <c r="FFV94" s="318"/>
      <c r="FFW94" s="900"/>
      <c r="FFX94" s="900"/>
      <c r="FFY94" s="900"/>
      <c r="FFZ94" s="900"/>
      <c r="FGA94" s="1171"/>
      <c r="FGB94" s="910"/>
      <c r="FGC94" s="1191"/>
      <c r="FGD94" s="1189"/>
      <c r="FGE94" s="900"/>
      <c r="FGF94" s="318"/>
      <c r="FGG94" s="900"/>
      <c r="FGH94" s="900"/>
      <c r="FGI94" s="900"/>
      <c r="FGJ94" s="900"/>
      <c r="FGK94" s="1171"/>
      <c r="FGL94" s="910"/>
      <c r="FGM94" s="1191"/>
      <c r="FGN94" s="1189"/>
      <c r="FGO94" s="900"/>
      <c r="FGP94" s="318"/>
      <c r="FGQ94" s="900"/>
      <c r="FGR94" s="900"/>
      <c r="FGS94" s="900"/>
      <c r="FGT94" s="900"/>
      <c r="FGU94" s="1171"/>
      <c r="FGV94" s="910"/>
      <c r="FGW94" s="1191"/>
      <c r="FGX94" s="1189"/>
      <c r="FGY94" s="900"/>
      <c r="FGZ94" s="318"/>
      <c r="FHA94" s="900"/>
      <c r="FHB94" s="900"/>
      <c r="FHC94" s="900"/>
      <c r="FHD94" s="900"/>
      <c r="FHE94" s="1171"/>
      <c r="FHF94" s="910"/>
      <c r="FHG94" s="1191"/>
      <c r="FHH94" s="1189"/>
      <c r="FHI94" s="900"/>
      <c r="FHJ94" s="318"/>
      <c r="FHK94" s="900"/>
      <c r="FHL94" s="900"/>
      <c r="FHM94" s="900"/>
      <c r="FHN94" s="900"/>
      <c r="FHO94" s="1171"/>
      <c r="FHP94" s="910"/>
      <c r="FHQ94" s="1191"/>
      <c r="FHR94" s="1189"/>
      <c r="FHS94" s="900"/>
      <c r="FHT94" s="318"/>
      <c r="FHU94" s="900"/>
      <c r="FHV94" s="900"/>
      <c r="FHW94" s="900"/>
      <c r="FHX94" s="900"/>
      <c r="FHY94" s="1171"/>
      <c r="FHZ94" s="910"/>
      <c r="FIA94" s="1191"/>
      <c r="FIB94" s="1189"/>
      <c r="FIC94" s="900"/>
      <c r="FID94" s="318"/>
      <c r="FIE94" s="900"/>
      <c r="FIF94" s="900"/>
      <c r="FIG94" s="900"/>
      <c r="FIH94" s="900"/>
      <c r="FII94" s="1171"/>
      <c r="FIJ94" s="910"/>
      <c r="FIK94" s="1191"/>
      <c r="FIL94" s="1189"/>
      <c r="FIM94" s="900"/>
      <c r="FIN94" s="318"/>
      <c r="FIO94" s="900"/>
      <c r="FIP94" s="900"/>
      <c r="FIQ94" s="900"/>
      <c r="FIR94" s="900"/>
      <c r="FIS94" s="1171"/>
      <c r="FIT94" s="910"/>
      <c r="FIU94" s="1191"/>
      <c r="FIV94" s="1189"/>
      <c r="FIW94" s="900"/>
      <c r="FIX94" s="318"/>
      <c r="FIY94" s="900"/>
      <c r="FIZ94" s="900"/>
      <c r="FJA94" s="900"/>
      <c r="FJB94" s="900"/>
      <c r="FJC94" s="1171"/>
      <c r="FJD94" s="910"/>
      <c r="FJE94" s="1191"/>
      <c r="FJF94" s="1189"/>
      <c r="FJG94" s="900"/>
      <c r="FJH94" s="318"/>
      <c r="FJI94" s="900"/>
      <c r="FJJ94" s="900"/>
      <c r="FJK94" s="900"/>
      <c r="FJL94" s="900"/>
      <c r="FJM94" s="1171"/>
      <c r="FJN94" s="910"/>
      <c r="FJO94" s="1191"/>
      <c r="FJP94" s="1189"/>
      <c r="FJQ94" s="900"/>
      <c r="FJR94" s="318"/>
      <c r="FJS94" s="900"/>
      <c r="FJT94" s="900"/>
      <c r="FJU94" s="900"/>
      <c r="FJV94" s="900"/>
      <c r="FJW94" s="1171"/>
      <c r="FJX94" s="910"/>
      <c r="FJY94" s="1191"/>
      <c r="FJZ94" s="1189"/>
      <c r="FKA94" s="900"/>
      <c r="FKB94" s="318"/>
      <c r="FKC94" s="900"/>
      <c r="FKD94" s="900"/>
      <c r="FKE94" s="900"/>
      <c r="FKF94" s="900"/>
      <c r="FKG94" s="1171"/>
      <c r="FKH94" s="910"/>
      <c r="FKI94" s="1191"/>
      <c r="FKJ94" s="1189"/>
      <c r="FKK94" s="900"/>
      <c r="FKL94" s="318"/>
      <c r="FKM94" s="900"/>
      <c r="FKN94" s="900"/>
      <c r="FKO94" s="900"/>
      <c r="FKP94" s="900"/>
      <c r="FKQ94" s="1171"/>
      <c r="FKR94" s="910"/>
      <c r="FKS94" s="1191"/>
      <c r="FKT94" s="1189"/>
      <c r="FKU94" s="900"/>
      <c r="FKV94" s="318"/>
      <c r="FKW94" s="900"/>
      <c r="FKX94" s="900"/>
      <c r="FKY94" s="900"/>
      <c r="FKZ94" s="900"/>
      <c r="FLA94" s="1171"/>
      <c r="FLB94" s="910"/>
      <c r="FLC94" s="1191"/>
      <c r="FLD94" s="1189"/>
      <c r="FLE94" s="900"/>
      <c r="FLF94" s="318"/>
      <c r="FLG94" s="900"/>
      <c r="FLH94" s="900"/>
      <c r="FLI94" s="900"/>
      <c r="FLJ94" s="900"/>
      <c r="FLK94" s="1171"/>
      <c r="FLL94" s="910"/>
      <c r="FLM94" s="1191"/>
      <c r="FLN94" s="1189"/>
      <c r="FLO94" s="900"/>
      <c r="FLP94" s="318"/>
      <c r="FLQ94" s="900"/>
      <c r="FLR94" s="900"/>
      <c r="FLS94" s="900"/>
      <c r="FLT94" s="900"/>
      <c r="FLU94" s="1171"/>
      <c r="FLV94" s="910"/>
      <c r="FLW94" s="1191"/>
      <c r="FLX94" s="1189"/>
      <c r="FLY94" s="900"/>
      <c r="FLZ94" s="318"/>
      <c r="FMA94" s="900"/>
      <c r="FMB94" s="900"/>
      <c r="FMC94" s="900"/>
      <c r="FMD94" s="900"/>
      <c r="FME94" s="1171"/>
      <c r="FMF94" s="910"/>
      <c r="FMG94" s="1191"/>
      <c r="FMH94" s="1189"/>
      <c r="FMI94" s="900"/>
      <c r="FMJ94" s="318"/>
      <c r="FMK94" s="900"/>
      <c r="FML94" s="900"/>
      <c r="FMM94" s="900"/>
      <c r="FMN94" s="900"/>
      <c r="FMO94" s="1171"/>
      <c r="FMP94" s="910"/>
      <c r="FMQ94" s="1191"/>
      <c r="FMR94" s="1189"/>
      <c r="FMS94" s="900"/>
      <c r="FMT94" s="318"/>
      <c r="FMU94" s="900"/>
      <c r="FMV94" s="900"/>
      <c r="FMW94" s="900"/>
      <c r="FMX94" s="900"/>
      <c r="FMY94" s="1171"/>
      <c r="FMZ94" s="910"/>
      <c r="FNA94" s="1191"/>
      <c r="FNB94" s="1189"/>
      <c r="FNC94" s="900"/>
      <c r="FND94" s="318"/>
      <c r="FNE94" s="900"/>
      <c r="FNF94" s="900"/>
      <c r="FNG94" s="900"/>
      <c r="FNH94" s="900"/>
      <c r="FNI94" s="1171"/>
      <c r="FNJ94" s="910"/>
      <c r="FNK94" s="1191"/>
      <c r="FNL94" s="1189"/>
      <c r="FNM94" s="900"/>
      <c r="FNN94" s="318"/>
      <c r="FNO94" s="900"/>
      <c r="FNP94" s="900"/>
      <c r="FNQ94" s="900"/>
      <c r="FNR94" s="900"/>
      <c r="FNS94" s="1171"/>
      <c r="FNT94" s="910"/>
      <c r="FNU94" s="1191"/>
      <c r="FNV94" s="1189"/>
      <c r="FNW94" s="900"/>
      <c r="FNX94" s="318"/>
      <c r="FNY94" s="900"/>
      <c r="FNZ94" s="900"/>
      <c r="FOA94" s="900"/>
      <c r="FOB94" s="900"/>
      <c r="FOC94" s="1171"/>
      <c r="FOD94" s="910"/>
      <c r="FOE94" s="1191"/>
      <c r="FOF94" s="1189"/>
      <c r="FOG94" s="900"/>
      <c r="FOH94" s="318"/>
      <c r="FOI94" s="900"/>
      <c r="FOJ94" s="900"/>
      <c r="FOK94" s="900"/>
      <c r="FOL94" s="900"/>
      <c r="FOM94" s="1171"/>
      <c r="FON94" s="910"/>
      <c r="FOO94" s="1191"/>
      <c r="FOP94" s="1189"/>
      <c r="FOQ94" s="900"/>
      <c r="FOR94" s="318"/>
      <c r="FOS94" s="900"/>
      <c r="FOT94" s="900"/>
      <c r="FOU94" s="900"/>
      <c r="FOV94" s="900"/>
      <c r="FOW94" s="1171"/>
      <c r="FOX94" s="910"/>
      <c r="FOY94" s="1191"/>
      <c r="FOZ94" s="1189"/>
      <c r="FPA94" s="900"/>
      <c r="FPB94" s="318"/>
      <c r="FPC94" s="900"/>
      <c r="FPD94" s="900"/>
      <c r="FPE94" s="900"/>
      <c r="FPF94" s="900"/>
      <c r="FPG94" s="1171"/>
      <c r="FPH94" s="910"/>
      <c r="FPI94" s="1191"/>
      <c r="FPJ94" s="1189"/>
      <c r="FPK94" s="900"/>
      <c r="FPL94" s="318"/>
      <c r="FPM94" s="900"/>
      <c r="FPN94" s="900"/>
      <c r="FPO94" s="900"/>
      <c r="FPP94" s="900"/>
      <c r="FPQ94" s="1171"/>
      <c r="FPR94" s="910"/>
      <c r="FPS94" s="1191"/>
      <c r="FPT94" s="1189"/>
      <c r="FPU94" s="900"/>
      <c r="FPV94" s="318"/>
      <c r="FPW94" s="900"/>
      <c r="FPX94" s="900"/>
      <c r="FPY94" s="900"/>
      <c r="FPZ94" s="900"/>
      <c r="FQA94" s="1171"/>
      <c r="FQB94" s="910"/>
      <c r="FQC94" s="1191"/>
      <c r="FQD94" s="1189"/>
      <c r="FQE94" s="900"/>
      <c r="FQF94" s="318"/>
      <c r="FQG94" s="900"/>
      <c r="FQH94" s="900"/>
      <c r="FQI94" s="900"/>
      <c r="FQJ94" s="900"/>
      <c r="FQK94" s="1171"/>
      <c r="FQL94" s="910"/>
      <c r="FQM94" s="1191"/>
      <c r="FQN94" s="1189"/>
      <c r="FQO94" s="900"/>
      <c r="FQP94" s="318"/>
      <c r="FQQ94" s="900"/>
      <c r="FQR94" s="900"/>
      <c r="FQS94" s="900"/>
      <c r="FQT94" s="900"/>
      <c r="FQU94" s="1171"/>
      <c r="FQV94" s="910"/>
      <c r="FQW94" s="1191"/>
      <c r="FQX94" s="1189"/>
      <c r="FQY94" s="900"/>
      <c r="FQZ94" s="318"/>
      <c r="FRA94" s="900"/>
      <c r="FRB94" s="900"/>
      <c r="FRC94" s="900"/>
      <c r="FRD94" s="900"/>
      <c r="FRE94" s="1171"/>
      <c r="FRF94" s="910"/>
      <c r="FRG94" s="1191"/>
      <c r="FRH94" s="1189"/>
      <c r="FRI94" s="900"/>
      <c r="FRJ94" s="318"/>
      <c r="FRK94" s="900"/>
      <c r="FRL94" s="900"/>
      <c r="FRM94" s="900"/>
      <c r="FRN94" s="900"/>
      <c r="FRO94" s="1171"/>
      <c r="FRP94" s="910"/>
      <c r="FRQ94" s="1191"/>
      <c r="FRR94" s="1189"/>
      <c r="FRS94" s="900"/>
      <c r="FRT94" s="318"/>
      <c r="FRU94" s="900"/>
      <c r="FRV94" s="900"/>
      <c r="FRW94" s="900"/>
      <c r="FRX94" s="900"/>
      <c r="FRY94" s="1171"/>
      <c r="FRZ94" s="910"/>
      <c r="FSA94" s="1191"/>
      <c r="FSB94" s="1189"/>
      <c r="FSC94" s="900"/>
      <c r="FSD94" s="318"/>
      <c r="FSE94" s="900"/>
      <c r="FSF94" s="900"/>
      <c r="FSG94" s="900"/>
      <c r="FSH94" s="900"/>
      <c r="FSI94" s="1171"/>
      <c r="FSJ94" s="910"/>
      <c r="FSK94" s="1191"/>
      <c r="FSL94" s="1189"/>
      <c r="FSM94" s="900"/>
      <c r="FSN94" s="318"/>
      <c r="FSO94" s="900"/>
      <c r="FSP94" s="900"/>
      <c r="FSQ94" s="900"/>
      <c r="FSR94" s="900"/>
      <c r="FSS94" s="1171"/>
      <c r="FST94" s="910"/>
      <c r="FSU94" s="1191"/>
      <c r="FSV94" s="1189"/>
      <c r="FSW94" s="900"/>
      <c r="FSX94" s="318"/>
      <c r="FSY94" s="900"/>
      <c r="FSZ94" s="900"/>
      <c r="FTA94" s="900"/>
      <c r="FTB94" s="900"/>
      <c r="FTC94" s="1171"/>
      <c r="FTD94" s="910"/>
      <c r="FTE94" s="1191"/>
      <c r="FTF94" s="1189"/>
      <c r="FTG94" s="900"/>
      <c r="FTH94" s="318"/>
      <c r="FTI94" s="900"/>
      <c r="FTJ94" s="900"/>
      <c r="FTK94" s="900"/>
      <c r="FTL94" s="900"/>
      <c r="FTM94" s="1171"/>
      <c r="FTN94" s="910"/>
      <c r="FTO94" s="1191"/>
      <c r="FTP94" s="1189"/>
      <c r="FTQ94" s="900"/>
      <c r="FTR94" s="318"/>
      <c r="FTS94" s="900"/>
      <c r="FTT94" s="900"/>
      <c r="FTU94" s="900"/>
      <c r="FTV94" s="900"/>
      <c r="FTW94" s="1171"/>
      <c r="FTX94" s="910"/>
      <c r="FTY94" s="1191"/>
      <c r="FTZ94" s="1189"/>
      <c r="FUA94" s="900"/>
      <c r="FUB94" s="318"/>
      <c r="FUC94" s="900"/>
      <c r="FUD94" s="900"/>
      <c r="FUE94" s="900"/>
      <c r="FUF94" s="900"/>
      <c r="FUG94" s="1171"/>
      <c r="FUH94" s="910"/>
      <c r="FUI94" s="1191"/>
      <c r="FUJ94" s="1189"/>
      <c r="FUK94" s="900"/>
      <c r="FUL94" s="318"/>
      <c r="FUM94" s="900"/>
      <c r="FUN94" s="900"/>
      <c r="FUO94" s="900"/>
      <c r="FUP94" s="900"/>
      <c r="FUQ94" s="1171"/>
      <c r="FUR94" s="910"/>
      <c r="FUS94" s="1191"/>
      <c r="FUT94" s="1189"/>
      <c r="FUU94" s="900"/>
      <c r="FUV94" s="318"/>
      <c r="FUW94" s="900"/>
      <c r="FUX94" s="900"/>
      <c r="FUY94" s="900"/>
      <c r="FUZ94" s="900"/>
      <c r="FVA94" s="1171"/>
      <c r="FVB94" s="910"/>
      <c r="FVC94" s="1191"/>
      <c r="FVD94" s="1189"/>
      <c r="FVE94" s="900"/>
      <c r="FVF94" s="318"/>
      <c r="FVG94" s="900"/>
      <c r="FVH94" s="900"/>
      <c r="FVI94" s="900"/>
      <c r="FVJ94" s="900"/>
      <c r="FVK94" s="1171"/>
      <c r="FVL94" s="910"/>
      <c r="FVM94" s="1191"/>
      <c r="FVN94" s="1189"/>
      <c r="FVO94" s="900"/>
      <c r="FVP94" s="318"/>
      <c r="FVQ94" s="900"/>
      <c r="FVR94" s="900"/>
      <c r="FVS94" s="900"/>
      <c r="FVT94" s="900"/>
      <c r="FVU94" s="1171"/>
      <c r="FVV94" s="910"/>
      <c r="FVW94" s="1191"/>
      <c r="FVX94" s="1189"/>
      <c r="FVY94" s="900"/>
      <c r="FVZ94" s="318"/>
      <c r="FWA94" s="900"/>
      <c r="FWB94" s="900"/>
      <c r="FWC94" s="900"/>
      <c r="FWD94" s="900"/>
      <c r="FWE94" s="1171"/>
      <c r="FWF94" s="910"/>
      <c r="FWG94" s="1191"/>
      <c r="FWH94" s="1189"/>
      <c r="FWI94" s="900"/>
      <c r="FWJ94" s="318"/>
      <c r="FWK94" s="900"/>
      <c r="FWL94" s="900"/>
      <c r="FWM94" s="900"/>
      <c r="FWN94" s="900"/>
      <c r="FWO94" s="1171"/>
      <c r="FWP94" s="910"/>
      <c r="FWQ94" s="1191"/>
      <c r="FWR94" s="1189"/>
      <c r="FWS94" s="900"/>
      <c r="FWT94" s="318"/>
      <c r="FWU94" s="900"/>
      <c r="FWV94" s="900"/>
      <c r="FWW94" s="900"/>
      <c r="FWX94" s="900"/>
      <c r="FWY94" s="1171"/>
      <c r="FWZ94" s="910"/>
      <c r="FXA94" s="1191"/>
      <c r="FXB94" s="1189"/>
      <c r="FXC94" s="900"/>
      <c r="FXD94" s="318"/>
      <c r="FXE94" s="900"/>
      <c r="FXF94" s="900"/>
      <c r="FXG94" s="900"/>
      <c r="FXH94" s="900"/>
      <c r="FXI94" s="1171"/>
      <c r="FXJ94" s="910"/>
      <c r="FXK94" s="1191"/>
      <c r="FXL94" s="1189"/>
      <c r="FXM94" s="900"/>
      <c r="FXN94" s="318"/>
      <c r="FXO94" s="900"/>
      <c r="FXP94" s="900"/>
      <c r="FXQ94" s="900"/>
      <c r="FXR94" s="900"/>
      <c r="FXS94" s="1171"/>
      <c r="FXT94" s="910"/>
      <c r="FXU94" s="1191"/>
      <c r="FXV94" s="1189"/>
      <c r="FXW94" s="900"/>
      <c r="FXX94" s="318"/>
      <c r="FXY94" s="900"/>
      <c r="FXZ94" s="900"/>
      <c r="FYA94" s="900"/>
      <c r="FYB94" s="900"/>
      <c r="FYC94" s="1171"/>
      <c r="FYD94" s="910"/>
      <c r="FYE94" s="1191"/>
      <c r="FYF94" s="1189"/>
      <c r="FYG94" s="900"/>
      <c r="FYH94" s="318"/>
      <c r="FYI94" s="900"/>
      <c r="FYJ94" s="900"/>
      <c r="FYK94" s="900"/>
      <c r="FYL94" s="900"/>
      <c r="FYM94" s="1171"/>
      <c r="FYN94" s="910"/>
      <c r="FYO94" s="1191"/>
      <c r="FYP94" s="1189"/>
      <c r="FYQ94" s="900"/>
      <c r="FYR94" s="318"/>
      <c r="FYS94" s="900"/>
      <c r="FYT94" s="900"/>
      <c r="FYU94" s="900"/>
      <c r="FYV94" s="900"/>
      <c r="FYW94" s="1171"/>
      <c r="FYX94" s="910"/>
      <c r="FYY94" s="1191"/>
      <c r="FYZ94" s="1189"/>
      <c r="FZA94" s="900"/>
      <c r="FZB94" s="318"/>
      <c r="FZC94" s="900"/>
      <c r="FZD94" s="900"/>
      <c r="FZE94" s="900"/>
      <c r="FZF94" s="900"/>
      <c r="FZG94" s="1171"/>
      <c r="FZH94" s="910"/>
      <c r="FZI94" s="1191"/>
      <c r="FZJ94" s="1189"/>
      <c r="FZK94" s="900"/>
      <c r="FZL94" s="318"/>
      <c r="FZM94" s="900"/>
      <c r="FZN94" s="900"/>
      <c r="FZO94" s="900"/>
      <c r="FZP94" s="900"/>
      <c r="FZQ94" s="1171"/>
      <c r="FZR94" s="910"/>
      <c r="FZS94" s="1191"/>
      <c r="FZT94" s="1189"/>
      <c r="FZU94" s="900"/>
      <c r="FZV94" s="318"/>
      <c r="FZW94" s="900"/>
      <c r="FZX94" s="900"/>
      <c r="FZY94" s="900"/>
      <c r="FZZ94" s="900"/>
      <c r="GAA94" s="1171"/>
      <c r="GAB94" s="910"/>
      <c r="GAC94" s="1191"/>
      <c r="GAD94" s="1189"/>
      <c r="GAE94" s="900"/>
      <c r="GAF94" s="318"/>
      <c r="GAG94" s="900"/>
      <c r="GAH94" s="900"/>
      <c r="GAI94" s="900"/>
      <c r="GAJ94" s="900"/>
      <c r="GAK94" s="1171"/>
      <c r="GAL94" s="910"/>
      <c r="GAM94" s="1191"/>
      <c r="GAN94" s="1189"/>
      <c r="GAO94" s="900"/>
      <c r="GAP94" s="318"/>
      <c r="GAQ94" s="900"/>
      <c r="GAR94" s="900"/>
      <c r="GAS94" s="900"/>
      <c r="GAT94" s="900"/>
      <c r="GAU94" s="1171"/>
      <c r="GAV94" s="910"/>
      <c r="GAW94" s="1191"/>
      <c r="GAX94" s="1189"/>
      <c r="GAY94" s="900"/>
      <c r="GAZ94" s="318"/>
      <c r="GBA94" s="900"/>
      <c r="GBB94" s="900"/>
      <c r="GBC94" s="900"/>
      <c r="GBD94" s="900"/>
      <c r="GBE94" s="1171"/>
      <c r="GBF94" s="910"/>
      <c r="GBG94" s="1191"/>
      <c r="GBH94" s="1189"/>
      <c r="GBI94" s="900"/>
      <c r="GBJ94" s="318"/>
      <c r="GBK94" s="900"/>
      <c r="GBL94" s="900"/>
      <c r="GBM94" s="900"/>
      <c r="GBN94" s="900"/>
      <c r="GBO94" s="1171"/>
      <c r="GBP94" s="910"/>
      <c r="GBQ94" s="1191"/>
      <c r="GBR94" s="1189"/>
      <c r="GBS94" s="900"/>
      <c r="GBT94" s="318"/>
      <c r="GBU94" s="900"/>
      <c r="GBV94" s="900"/>
      <c r="GBW94" s="900"/>
      <c r="GBX94" s="900"/>
      <c r="GBY94" s="1171"/>
      <c r="GBZ94" s="910"/>
      <c r="GCA94" s="1191"/>
      <c r="GCB94" s="1189"/>
      <c r="GCC94" s="900"/>
      <c r="GCD94" s="318"/>
      <c r="GCE94" s="900"/>
      <c r="GCF94" s="900"/>
      <c r="GCG94" s="900"/>
      <c r="GCH94" s="900"/>
      <c r="GCI94" s="1171"/>
      <c r="GCJ94" s="910"/>
      <c r="GCK94" s="1191"/>
      <c r="GCL94" s="1189"/>
      <c r="GCM94" s="900"/>
      <c r="GCN94" s="318"/>
      <c r="GCO94" s="900"/>
      <c r="GCP94" s="900"/>
      <c r="GCQ94" s="900"/>
      <c r="GCR94" s="900"/>
      <c r="GCS94" s="1171"/>
      <c r="GCT94" s="910"/>
      <c r="GCU94" s="1191"/>
      <c r="GCV94" s="1189"/>
      <c r="GCW94" s="900"/>
      <c r="GCX94" s="318"/>
      <c r="GCY94" s="900"/>
      <c r="GCZ94" s="900"/>
      <c r="GDA94" s="900"/>
      <c r="GDB94" s="900"/>
      <c r="GDC94" s="1171"/>
      <c r="GDD94" s="910"/>
      <c r="GDE94" s="1191"/>
      <c r="GDF94" s="1189"/>
      <c r="GDG94" s="900"/>
      <c r="GDH94" s="318"/>
      <c r="GDI94" s="900"/>
      <c r="GDJ94" s="900"/>
      <c r="GDK94" s="900"/>
      <c r="GDL94" s="900"/>
      <c r="GDM94" s="1171"/>
      <c r="GDN94" s="910"/>
      <c r="GDO94" s="1191"/>
      <c r="GDP94" s="1189"/>
      <c r="GDQ94" s="900"/>
      <c r="GDR94" s="318"/>
      <c r="GDS94" s="900"/>
      <c r="GDT94" s="900"/>
      <c r="GDU94" s="900"/>
      <c r="GDV94" s="900"/>
      <c r="GDW94" s="1171"/>
      <c r="GDX94" s="910"/>
      <c r="GDY94" s="1191"/>
      <c r="GDZ94" s="1189"/>
      <c r="GEA94" s="900"/>
      <c r="GEB94" s="318"/>
      <c r="GEC94" s="900"/>
      <c r="GED94" s="900"/>
      <c r="GEE94" s="900"/>
      <c r="GEF94" s="900"/>
      <c r="GEG94" s="1171"/>
      <c r="GEH94" s="910"/>
      <c r="GEI94" s="1191"/>
      <c r="GEJ94" s="1189"/>
      <c r="GEK94" s="900"/>
      <c r="GEL94" s="318"/>
      <c r="GEM94" s="900"/>
      <c r="GEN94" s="900"/>
      <c r="GEO94" s="900"/>
      <c r="GEP94" s="900"/>
      <c r="GEQ94" s="1171"/>
      <c r="GER94" s="910"/>
      <c r="GES94" s="1191"/>
      <c r="GET94" s="1189"/>
      <c r="GEU94" s="900"/>
      <c r="GEV94" s="318"/>
      <c r="GEW94" s="900"/>
      <c r="GEX94" s="900"/>
      <c r="GEY94" s="900"/>
      <c r="GEZ94" s="900"/>
      <c r="GFA94" s="1171"/>
      <c r="GFB94" s="910"/>
      <c r="GFC94" s="1191"/>
      <c r="GFD94" s="1189"/>
      <c r="GFE94" s="900"/>
      <c r="GFF94" s="318"/>
      <c r="GFG94" s="900"/>
      <c r="GFH94" s="900"/>
      <c r="GFI94" s="900"/>
      <c r="GFJ94" s="900"/>
      <c r="GFK94" s="1171"/>
      <c r="GFL94" s="910"/>
      <c r="GFM94" s="1191"/>
      <c r="GFN94" s="1189"/>
      <c r="GFO94" s="900"/>
      <c r="GFP94" s="318"/>
      <c r="GFQ94" s="900"/>
      <c r="GFR94" s="900"/>
      <c r="GFS94" s="900"/>
      <c r="GFT94" s="900"/>
      <c r="GFU94" s="1171"/>
      <c r="GFV94" s="910"/>
      <c r="GFW94" s="1191"/>
      <c r="GFX94" s="1189"/>
      <c r="GFY94" s="900"/>
      <c r="GFZ94" s="318"/>
      <c r="GGA94" s="900"/>
      <c r="GGB94" s="900"/>
      <c r="GGC94" s="900"/>
      <c r="GGD94" s="900"/>
      <c r="GGE94" s="1171"/>
      <c r="GGF94" s="910"/>
      <c r="GGG94" s="1191"/>
      <c r="GGH94" s="1189"/>
      <c r="GGI94" s="900"/>
      <c r="GGJ94" s="318"/>
      <c r="GGK94" s="900"/>
      <c r="GGL94" s="900"/>
      <c r="GGM94" s="900"/>
      <c r="GGN94" s="900"/>
      <c r="GGO94" s="1171"/>
      <c r="GGP94" s="910"/>
      <c r="GGQ94" s="1191"/>
      <c r="GGR94" s="1189"/>
      <c r="GGS94" s="900"/>
      <c r="GGT94" s="318"/>
      <c r="GGU94" s="900"/>
      <c r="GGV94" s="900"/>
      <c r="GGW94" s="900"/>
      <c r="GGX94" s="900"/>
      <c r="GGY94" s="1171"/>
      <c r="GGZ94" s="910"/>
      <c r="GHA94" s="1191"/>
      <c r="GHB94" s="1189"/>
      <c r="GHC94" s="900"/>
      <c r="GHD94" s="318"/>
      <c r="GHE94" s="900"/>
      <c r="GHF94" s="900"/>
      <c r="GHG94" s="900"/>
      <c r="GHH94" s="900"/>
      <c r="GHI94" s="1171"/>
      <c r="GHJ94" s="910"/>
      <c r="GHK94" s="1191"/>
      <c r="GHL94" s="1189"/>
      <c r="GHM94" s="900"/>
      <c r="GHN94" s="318"/>
      <c r="GHO94" s="900"/>
      <c r="GHP94" s="900"/>
      <c r="GHQ94" s="900"/>
      <c r="GHR94" s="900"/>
      <c r="GHS94" s="1171"/>
      <c r="GHT94" s="910"/>
      <c r="GHU94" s="1191"/>
      <c r="GHV94" s="1189"/>
      <c r="GHW94" s="900"/>
      <c r="GHX94" s="318"/>
      <c r="GHY94" s="900"/>
      <c r="GHZ94" s="900"/>
      <c r="GIA94" s="900"/>
      <c r="GIB94" s="900"/>
      <c r="GIC94" s="1171"/>
      <c r="GID94" s="910"/>
      <c r="GIE94" s="1191"/>
      <c r="GIF94" s="1189"/>
      <c r="GIG94" s="900"/>
      <c r="GIH94" s="318"/>
      <c r="GII94" s="900"/>
      <c r="GIJ94" s="900"/>
      <c r="GIK94" s="900"/>
      <c r="GIL94" s="900"/>
      <c r="GIM94" s="1171"/>
      <c r="GIN94" s="910"/>
      <c r="GIO94" s="1191"/>
      <c r="GIP94" s="1189"/>
      <c r="GIQ94" s="900"/>
      <c r="GIR94" s="318"/>
      <c r="GIS94" s="900"/>
      <c r="GIT94" s="900"/>
      <c r="GIU94" s="900"/>
      <c r="GIV94" s="900"/>
      <c r="GIW94" s="1171"/>
      <c r="GIX94" s="910"/>
      <c r="GIY94" s="1191"/>
      <c r="GIZ94" s="1189"/>
      <c r="GJA94" s="900"/>
      <c r="GJB94" s="318"/>
      <c r="GJC94" s="900"/>
      <c r="GJD94" s="900"/>
      <c r="GJE94" s="900"/>
      <c r="GJF94" s="900"/>
      <c r="GJG94" s="1171"/>
      <c r="GJH94" s="910"/>
      <c r="GJI94" s="1191"/>
      <c r="GJJ94" s="1189"/>
      <c r="GJK94" s="900"/>
      <c r="GJL94" s="318"/>
      <c r="GJM94" s="900"/>
      <c r="GJN94" s="900"/>
      <c r="GJO94" s="900"/>
      <c r="GJP94" s="900"/>
      <c r="GJQ94" s="1171"/>
      <c r="GJR94" s="910"/>
      <c r="GJS94" s="1191"/>
      <c r="GJT94" s="1189"/>
      <c r="GJU94" s="900"/>
      <c r="GJV94" s="318"/>
      <c r="GJW94" s="900"/>
      <c r="GJX94" s="900"/>
      <c r="GJY94" s="900"/>
      <c r="GJZ94" s="900"/>
      <c r="GKA94" s="1171"/>
      <c r="GKB94" s="910"/>
      <c r="GKC94" s="1191"/>
      <c r="GKD94" s="1189"/>
      <c r="GKE94" s="900"/>
      <c r="GKF94" s="318"/>
      <c r="GKG94" s="900"/>
      <c r="GKH94" s="900"/>
      <c r="GKI94" s="900"/>
      <c r="GKJ94" s="900"/>
      <c r="GKK94" s="1171"/>
      <c r="GKL94" s="910"/>
      <c r="GKM94" s="1191"/>
      <c r="GKN94" s="1189"/>
      <c r="GKO94" s="900"/>
      <c r="GKP94" s="318"/>
      <c r="GKQ94" s="900"/>
      <c r="GKR94" s="900"/>
      <c r="GKS94" s="900"/>
      <c r="GKT94" s="900"/>
      <c r="GKU94" s="1171"/>
      <c r="GKV94" s="910"/>
      <c r="GKW94" s="1191"/>
      <c r="GKX94" s="1189"/>
      <c r="GKY94" s="900"/>
      <c r="GKZ94" s="318"/>
      <c r="GLA94" s="900"/>
      <c r="GLB94" s="900"/>
      <c r="GLC94" s="900"/>
      <c r="GLD94" s="900"/>
      <c r="GLE94" s="1171"/>
      <c r="GLF94" s="910"/>
      <c r="GLG94" s="1191"/>
      <c r="GLH94" s="1189"/>
      <c r="GLI94" s="900"/>
      <c r="GLJ94" s="318"/>
      <c r="GLK94" s="900"/>
      <c r="GLL94" s="900"/>
      <c r="GLM94" s="900"/>
      <c r="GLN94" s="900"/>
      <c r="GLO94" s="1171"/>
      <c r="GLP94" s="910"/>
      <c r="GLQ94" s="1191"/>
      <c r="GLR94" s="1189"/>
      <c r="GLS94" s="900"/>
      <c r="GLT94" s="318"/>
      <c r="GLU94" s="900"/>
      <c r="GLV94" s="900"/>
      <c r="GLW94" s="900"/>
      <c r="GLX94" s="900"/>
      <c r="GLY94" s="1171"/>
      <c r="GLZ94" s="910"/>
      <c r="GMA94" s="1191"/>
      <c r="GMB94" s="1189"/>
      <c r="GMC94" s="900"/>
      <c r="GMD94" s="318"/>
      <c r="GME94" s="900"/>
      <c r="GMF94" s="900"/>
      <c r="GMG94" s="900"/>
      <c r="GMH94" s="900"/>
      <c r="GMI94" s="1171"/>
      <c r="GMJ94" s="910"/>
      <c r="GMK94" s="1191"/>
      <c r="GML94" s="1189"/>
      <c r="GMM94" s="900"/>
      <c r="GMN94" s="318"/>
      <c r="GMO94" s="900"/>
      <c r="GMP94" s="900"/>
      <c r="GMQ94" s="900"/>
      <c r="GMR94" s="900"/>
      <c r="GMS94" s="1171"/>
      <c r="GMT94" s="910"/>
      <c r="GMU94" s="1191"/>
      <c r="GMV94" s="1189"/>
      <c r="GMW94" s="900"/>
      <c r="GMX94" s="318"/>
      <c r="GMY94" s="900"/>
      <c r="GMZ94" s="900"/>
      <c r="GNA94" s="900"/>
      <c r="GNB94" s="900"/>
      <c r="GNC94" s="1171"/>
      <c r="GND94" s="910"/>
      <c r="GNE94" s="1191"/>
      <c r="GNF94" s="1189"/>
      <c r="GNG94" s="900"/>
      <c r="GNH94" s="318"/>
      <c r="GNI94" s="900"/>
      <c r="GNJ94" s="900"/>
      <c r="GNK94" s="900"/>
      <c r="GNL94" s="900"/>
      <c r="GNM94" s="1171"/>
      <c r="GNN94" s="910"/>
      <c r="GNO94" s="1191"/>
      <c r="GNP94" s="1189"/>
      <c r="GNQ94" s="900"/>
      <c r="GNR94" s="318"/>
      <c r="GNS94" s="900"/>
      <c r="GNT94" s="900"/>
      <c r="GNU94" s="900"/>
      <c r="GNV94" s="900"/>
      <c r="GNW94" s="1171"/>
      <c r="GNX94" s="910"/>
      <c r="GNY94" s="1191"/>
      <c r="GNZ94" s="1189"/>
      <c r="GOA94" s="900"/>
      <c r="GOB94" s="318"/>
      <c r="GOC94" s="900"/>
      <c r="GOD94" s="900"/>
      <c r="GOE94" s="900"/>
      <c r="GOF94" s="900"/>
      <c r="GOG94" s="1171"/>
      <c r="GOH94" s="910"/>
      <c r="GOI94" s="1191"/>
      <c r="GOJ94" s="1189"/>
      <c r="GOK94" s="900"/>
      <c r="GOL94" s="318"/>
      <c r="GOM94" s="900"/>
      <c r="GON94" s="900"/>
      <c r="GOO94" s="900"/>
      <c r="GOP94" s="900"/>
      <c r="GOQ94" s="1171"/>
      <c r="GOR94" s="910"/>
      <c r="GOS94" s="1191"/>
      <c r="GOT94" s="1189"/>
      <c r="GOU94" s="900"/>
      <c r="GOV94" s="318"/>
      <c r="GOW94" s="900"/>
      <c r="GOX94" s="900"/>
      <c r="GOY94" s="900"/>
      <c r="GOZ94" s="900"/>
      <c r="GPA94" s="1171"/>
      <c r="GPB94" s="910"/>
      <c r="GPC94" s="1191"/>
      <c r="GPD94" s="1189"/>
      <c r="GPE94" s="900"/>
      <c r="GPF94" s="318"/>
      <c r="GPG94" s="900"/>
      <c r="GPH94" s="900"/>
      <c r="GPI94" s="900"/>
      <c r="GPJ94" s="900"/>
      <c r="GPK94" s="1171"/>
      <c r="GPL94" s="910"/>
      <c r="GPM94" s="1191"/>
      <c r="GPN94" s="1189"/>
      <c r="GPO94" s="900"/>
      <c r="GPP94" s="318"/>
      <c r="GPQ94" s="900"/>
      <c r="GPR94" s="900"/>
      <c r="GPS94" s="900"/>
      <c r="GPT94" s="900"/>
      <c r="GPU94" s="1171"/>
      <c r="GPV94" s="910"/>
      <c r="GPW94" s="1191"/>
      <c r="GPX94" s="1189"/>
      <c r="GPY94" s="900"/>
      <c r="GPZ94" s="318"/>
      <c r="GQA94" s="900"/>
      <c r="GQB94" s="900"/>
      <c r="GQC94" s="900"/>
      <c r="GQD94" s="900"/>
      <c r="GQE94" s="1171"/>
      <c r="GQF94" s="910"/>
      <c r="GQG94" s="1191"/>
      <c r="GQH94" s="1189"/>
      <c r="GQI94" s="900"/>
      <c r="GQJ94" s="318"/>
      <c r="GQK94" s="900"/>
      <c r="GQL94" s="900"/>
      <c r="GQM94" s="900"/>
      <c r="GQN94" s="900"/>
      <c r="GQO94" s="1171"/>
      <c r="GQP94" s="910"/>
      <c r="GQQ94" s="1191"/>
      <c r="GQR94" s="1189"/>
      <c r="GQS94" s="900"/>
      <c r="GQT94" s="318"/>
      <c r="GQU94" s="900"/>
      <c r="GQV94" s="900"/>
      <c r="GQW94" s="900"/>
      <c r="GQX94" s="900"/>
      <c r="GQY94" s="1171"/>
      <c r="GQZ94" s="910"/>
      <c r="GRA94" s="1191"/>
      <c r="GRB94" s="1189"/>
      <c r="GRC94" s="900"/>
      <c r="GRD94" s="318"/>
      <c r="GRE94" s="900"/>
      <c r="GRF94" s="900"/>
      <c r="GRG94" s="900"/>
      <c r="GRH94" s="900"/>
      <c r="GRI94" s="1171"/>
      <c r="GRJ94" s="910"/>
      <c r="GRK94" s="1191"/>
      <c r="GRL94" s="1189"/>
      <c r="GRM94" s="900"/>
      <c r="GRN94" s="318"/>
      <c r="GRO94" s="900"/>
      <c r="GRP94" s="900"/>
      <c r="GRQ94" s="900"/>
      <c r="GRR94" s="900"/>
      <c r="GRS94" s="1171"/>
      <c r="GRT94" s="910"/>
      <c r="GRU94" s="1191"/>
      <c r="GRV94" s="1189"/>
      <c r="GRW94" s="900"/>
      <c r="GRX94" s="318"/>
      <c r="GRY94" s="900"/>
      <c r="GRZ94" s="900"/>
      <c r="GSA94" s="900"/>
      <c r="GSB94" s="900"/>
      <c r="GSC94" s="1171"/>
      <c r="GSD94" s="910"/>
      <c r="GSE94" s="1191"/>
      <c r="GSF94" s="1189"/>
      <c r="GSG94" s="900"/>
      <c r="GSH94" s="318"/>
      <c r="GSI94" s="900"/>
      <c r="GSJ94" s="900"/>
      <c r="GSK94" s="900"/>
      <c r="GSL94" s="900"/>
      <c r="GSM94" s="1171"/>
      <c r="GSN94" s="910"/>
      <c r="GSO94" s="1191"/>
      <c r="GSP94" s="1189"/>
      <c r="GSQ94" s="900"/>
      <c r="GSR94" s="318"/>
      <c r="GSS94" s="900"/>
      <c r="GST94" s="900"/>
      <c r="GSU94" s="900"/>
      <c r="GSV94" s="900"/>
      <c r="GSW94" s="1171"/>
      <c r="GSX94" s="910"/>
      <c r="GSY94" s="1191"/>
      <c r="GSZ94" s="1189"/>
      <c r="GTA94" s="900"/>
      <c r="GTB94" s="318"/>
      <c r="GTC94" s="900"/>
      <c r="GTD94" s="900"/>
      <c r="GTE94" s="900"/>
      <c r="GTF94" s="900"/>
      <c r="GTG94" s="1171"/>
      <c r="GTH94" s="910"/>
      <c r="GTI94" s="1191"/>
      <c r="GTJ94" s="1189"/>
      <c r="GTK94" s="900"/>
      <c r="GTL94" s="318"/>
      <c r="GTM94" s="900"/>
      <c r="GTN94" s="900"/>
      <c r="GTO94" s="900"/>
      <c r="GTP94" s="900"/>
      <c r="GTQ94" s="1171"/>
      <c r="GTR94" s="910"/>
      <c r="GTS94" s="1191"/>
      <c r="GTT94" s="1189"/>
      <c r="GTU94" s="900"/>
      <c r="GTV94" s="318"/>
      <c r="GTW94" s="900"/>
      <c r="GTX94" s="900"/>
      <c r="GTY94" s="900"/>
      <c r="GTZ94" s="900"/>
      <c r="GUA94" s="1171"/>
      <c r="GUB94" s="910"/>
      <c r="GUC94" s="1191"/>
      <c r="GUD94" s="1189"/>
      <c r="GUE94" s="900"/>
      <c r="GUF94" s="318"/>
      <c r="GUG94" s="900"/>
      <c r="GUH94" s="900"/>
      <c r="GUI94" s="900"/>
      <c r="GUJ94" s="900"/>
      <c r="GUK94" s="1171"/>
      <c r="GUL94" s="910"/>
      <c r="GUM94" s="1191"/>
      <c r="GUN94" s="1189"/>
      <c r="GUO94" s="900"/>
      <c r="GUP94" s="318"/>
      <c r="GUQ94" s="900"/>
      <c r="GUR94" s="900"/>
      <c r="GUS94" s="900"/>
      <c r="GUT94" s="900"/>
      <c r="GUU94" s="1171"/>
      <c r="GUV94" s="910"/>
      <c r="GUW94" s="1191"/>
      <c r="GUX94" s="1189"/>
      <c r="GUY94" s="900"/>
      <c r="GUZ94" s="318"/>
      <c r="GVA94" s="900"/>
      <c r="GVB94" s="900"/>
      <c r="GVC94" s="900"/>
      <c r="GVD94" s="900"/>
      <c r="GVE94" s="1171"/>
      <c r="GVF94" s="910"/>
      <c r="GVG94" s="1191"/>
      <c r="GVH94" s="1189"/>
      <c r="GVI94" s="900"/>
      <c r="GVJ94" s="318"/>
      <c r="GVK94" s="900"/>
      <c r="GVL94" s="900"/>
      <c r="GVM94" s="900"/>
      <c r="GVN94" s="900"/>
      <c r="GVO94" s="1171"/>
      <c r="GVP94" s="910"/>
      <c r="GVQ94" s="1191"/>
      <c r="GVR94" s="1189"/>
      <c r="GVS94" s="900"/>
      <c r="GVT94" s="318"/>
      <c r="GVU94" s="900"/>
      <c r="GVV94" s="900"/>
      <c r="GVW94" s="900"/>
      <c r="GVX94" s="900"/>
      <c r="GVY94" s="1171"/>
      <c r="GVZ94" s="910"/>
      <c r="GWA94" s="1191"/>
      <c r="GWB94" s="1189"/>
      <c r="GWC94" s="900"/>
      <c r="GWD94" s="318"/>
      <c r="GWE94" s="900"/>
      <c r="GWF94" s="900"/>
      <c r="GWG94" s="900"/>
      <c r="GWH94" s="900"/>
      <c r="GWI94" s="1171"/>
      <c r="GWJ94" s="910"/>
      <c r="GWK94" s="1191"/>
      <c r="GWL94" s="1189"/>
      <c r="GWM94" s="900"/>
      <c r="GWN94" s="318"/>
      <c r="GWO94" s="900"/>
      <c r="GWP94" s="900"/>
      <c r="GWQ94" s="900"/>
      <c r="GWR94" s="900"/>
      <c r="GWS94" s="1171"/>
      <c r="GWT94" s="910"/>
      <c r="GWU94" s="1191"/>
      <c r="GWV94" s="1189"/>
      <c r="GWW94" s="900"/>
      <c r="GWX94" s="318"/>
      <c r="GWY94" s="900"/>
      <c r="GWZ94" s="900"/>
      <c r="GXA94" s="900"/>
      <c r="GXB94" s="900"/>
      <c r="GXC94" s="1171"/>
      <c r="GXD94" s="910"/>
      <c r="GXE94" s="1191"/>
      <c r="GXF94" s="1189"/>
      <c r="GXG94" s="900"/>
      <c r="GXH94" s="318"/>
      <c r="GXI94" s="900"/>
      <c r="GXJ94" s="900"/>
      <c r="GXK94" s="900"/>
      <c r="GXL94" s="900"/>
      <c r="GXM94" s="1171"/>
      <c r="GXN94" s="910"/>
      <c r="GXO94" s="1191"/>
      <c r="GXP94" s="1189"/>
      <c r="GXQ94" s="900"/>
      <c r="GXR94" s="318"/>
      <c r="GXS94" s="900"/>
      <c r="GXT94" s="900"/>
      <c r="GXU94" s="900"/>
      <c r="GXV94" s="900"/>
      <c r="GXW94" s="1171"/>
      <c r="GXX94" s="910"/>
      <c r="GXY94" s="1191"/>
      <c r="GXZ94" s="1189"/>
      <c r="GYA94" s="900"/>
      <c r="GYB94" s="318"/>
      <c r="GYC94" s="900"/>
      <c r="GYD94" s="900"/>
      <c r="GYE94" s="900"/>
      <c r="GYF94" s="900"/>
      <c r="GYG94" s="1171"/>
      <c r="GYH94" s="910"/>
      <c r="GYI94" s="1191"/>
      <c r="GYJ94" s="1189"/>
      <c r="GYK94" s="900"/>
      <c r="GYL94" s="318"/>
      <c r="GYM94" s="900"/>
      <c r="GYN94" s="900"/>
      <c r="GYO94" s="900"/>
      <c r="GYP94" s="900"/>
      <c r="GYQ94" s="1171"/>
      <c r="GYR94" s="910"/>
      <c r="GYS94" s="1191"/>
      <c r="GYT94" s="1189"/>
      <c r="GYU94" s="900"/>
      <c r="GYV94" s="318"/>
      <c r="GYW94" s="900"/>
      <c r="GYX94" s="900"/>
      <c r="GYY94" s="900"/>
      <c r="GYZ94" s="900"/>
      <c r="GZA94" s="1171"/>
      <c r="GZB94" s="910"/>
      <c r="GZC94" s="1191"/>
      <c r="GZD94" s="1189"/>
      <c r="GZE94" s="900"/>
      <c r="GZF94" s="318"/>
      <c r="GZG94" s="900"/>
      <c r="GZH94" s="900"/>
      <c r="GZI94" s="900"/>
      <c r="GZJ94" s="900"/>
      <c r="GZK94" s="1171"/>
      <c r="GZL94" s="910"/>
      <c r="GZM94" s="1191"/>
      <c r="GZN94" s="1189"/>
      <c r="GZO94" s="900"/>
      <c r="GZP94" s="318"/>
      <c r="GZQ94" s="900"/>
      <c r="GZR94" s="900"/>
      <c r="GZS94" s="900"/>
      <c r="GZT94" s="900"/>
      <c r="GZU94" s="1171"/>
      <c r="GZV94" s="910"/>
      <c r="GZW94" s="1191"/>
      <c r="GZX94" s="1189"/>
      <c r="GZY94" s="900"/>
      <c r="GZZ94" s="318"/>
      <c r="HAA94" s="900"/>
      <c r="HAB94" s="900"/>
      <c r="HAC94" s="900"/>
      <c r="HAD94" s="900"/>
      <c r="HAE94" s="1171"/>
      <c r="HAF94" s="910"/>
      <c r="HAG94" s="1191"/>
      <c r="HAH94" s="1189"/>
      <c r="HAI94" s="900"/>
      <c r="HAJ94" s="318"/>
      <c r="HAK94" s="900"/>
      <c r="HAL94" s="900"/>
      <c r="HAM94" s="900"/>
      <c r="HAN94" s="900"/>
      <c r="HAO94" s="1171"/>
      <c r="HAP94" s="910"/>
      <c r="HAQ94" s="1191"/>
      <c r="HAR94" s="1189"/>
      <c r="HAS94" s="900"/>
      <c r="HAT94" s="318"/>
      <c r="HAU94" s="900"/>
      <c r="HAV94" s="900"/>
      <c r="HAW94" s="900"/>
      <c r="HAX94" s="900"/>
      <c r="HAY94" s="1171"/>
      <c r="HAZ94" s="910"/>
      <c r="HBA94" s="1191"/>
      <c r="HBB94" s="1189"/>
      <c r="HBC94" s="900"/>
      <c r="HBD94" s="318"/>
      <c r="HBE94" s="900"/>
      <c r="HBF94" s="900"/>
      <c r="HBG94" s="900"/>
      <c r="HBH94" s="900"/>
      <c r="HBI94" s="1171"/>
      <c r="HBJ94" s="910"/>
      <c r="HBK94" s="1191"/>
      <c r="HBL94" s="1189"/>
      <c r="HBM94" s="900"/>
      <c r="HBN94" s="318"/>
      <c r="HBO94" s="900"/>
      <c r="HBP94" s="900"/>
      <c r="HBQ94" s="900"/>
      <c r="HBR94" s="900"/>
      <c r="HBS94" s="1171"/>
      <c r="HBT94" s="910"/>
      <c r="HBU94" s="1191"/>
      <c r="HBV94" s="1189"/>
      <c r="HBW94" s="900"/>
      <c r="HBX94" s="318"/>
      <c r="HBY94" s="900"/>
      <c r="HBZ94" s="900"/>
      <c r="HCA94" s="900"/>
      <c r="HCB94" s="900"/>
      <c r="HCC94" s="1171"/>
      <c r="HCD94" s="910"/>
      <c r="HCE94" s="1191"/>
      <c r="HCF94" s="1189"/>
      <c r="HCG94" s="900"/>
      <c r="HCH94" s="318"/>
      <c r="HCI94" s="900"/>
      <c r="HCJ94" s="900"/>
      <c r="HCK94" s="900"/>
      <c r="HCL94" s="900"/>
      <c r="HCM94" s="1171"/>
      <c r="HCN94" s="910"/>
      <c r="HCO94" s="1191"/>
      <c r="HCP94" s="1189"/>
      <c r="HCQ94" s="900"/>
      <c r="HCR94" s="318"/>
      <c r="HCS94" s="900"/>
      <c r="HCT94" s="900"/>
      <c r="HCU94" s="900"/>
      <c r="HCV94" s="900"/>
      <c r="HCW94" s="1171"/>
      <c r="HCX94" s="910"/>
      <c r="HCY94" s="1191"/>
      <c r="HCZ94" s="1189"/>
      <c r="HDA94" s="900"/>
      <c r="HDB94" s="318"/>
      <c r="HDC94" s="900"/>
      <c r="HDD94" s="900"/>
      <c r="HDE94" s="900"/>
      <c r="HDF94" s="900"/>
      <c r="HDG94" s="1171"/>
      <c r="HDH94" s="910"/>
      <c r="HDI94" s="1191"/>
      <c r="HDJ94" s="1189"/>
      <c r="HDK94" s="900"/>
      <c r="HDL94" s="318"/>
      <c r="HDM94" s="900"/>
      <c r="HDN94" s="900"/>
      <c r="HDO94" s="900"/>
      <c r="HDP94" s="900"/>
      <c r="HDQ94" s="1171"/>
      <c r="HDR94" s="910"/>
      <c r="HDS94" s="1191"/>
      <c r="HDT94" s="1189"/>
      <c r="HDU94" s="900"/>
      <c r="HDV94" s="318"/>
      <c r="HDW94" s="900"/>
      <c r="HDX94" s="900"/>
      <c r="HDY94" s="900"/>
      <c r="HDZ94" s="900"/>
      <c r="HEA94" s="1171"/>
      <c r="HEB94" s="910"/>
      <c r="HEC94" s="1191"/>
      <c r="HED94" s="1189"/>
      <c r="HEE94" s="900"/>
      <c r="HEF94" s="318"/>
      <c r="HEG94" s="900"/>
      <c r="HEH94" s="900"/>
      <c r="HEI94" s="900"/>
      <c r="HEJ94" s="900"/>
      <c r="HEK94" s="1171"/>
      <c r="HEL94" s="910"/>
      <c r="HEM94" s="1191"/>
      <c r="HEN94" s="1189"/>
      <c r="HEO94" s="900"/>
      <c r="HEP94" s="318"/>
      <c r="HEQ94" s="900"/>
      <c r="HER94" s="900"/>
      <c r="HES94" s="900"/>
      <c r="HET94" s="900"/>
      <c r="HEU94" s="1171"/>
      <c r="HEV94" s="910"/>
      <c r="HEW94" s="1191"/>
      <c r="HEX94" s="1189"/>
      <c r="HEY94" s="900"/>
      <c r="HEZ94" s="318"/>
      <c r="HFA94" s="900"/>
      <c r="HFB94" s="900"/>
      <c r="HFC94" s="900"/>
      <c r="HFD94" s="900"/>
      <c r="HFE94" s="1171"/>
      <c r="HFF94" s="910"/>
      <c r="HFG94" s="1191"/>
      <c r="HFH94" s="1189"/>
      <c r="HFI94" s="900"/>
      <c r="HFJ94" s="318"/>
      <c r="HFK94" s="900"/>
      <c r="HFL94" s="900"/>
      <c r="HFM94" s="900"/>
      <c r="HFN94" s="900"/>
      <c r="HFO94" s="1171"/>
      <c r="HFP94" s="910"/>
      <c r="HFQ94" s="1191"/>
      <c r="HFR94" s="1189"/>
      <c r="HFS94" s="900"/>
      <c r="HFT94" s="318"/>
      <c r="HFU94" s="900"/>
      <c r="HFV94" s="900"/>
      <c r="HFW94" s="900"/>
      <c r="HFX94" s="900"/>
      <c r="HFY94" s="1171"/>
      <c r="HFZ94" s="910"/>
      <c r="HGA94" s="1191"/>
      <c r="HGB94" s="1189"/>
      <c r="HGC94" s="900"/>
      <c r="HGD94" s="318"/>
      <c r="HGE94" s="900"/>
      <c r="HGF94" s="900"/>
      <c r="HGG94" s="900"/>
      <c r="HGH94" s="900"/>
      <c r="HGI94" s="1171"/>
      <c r="HGJ94" s="910"/>
      <c r="HGK94" s="1191"/>
      <c r="HGL94" s="1189"/>
      <c r="HGM94" s="900"/>
      <c r="HGN94" s="318"/>
      <c r="HGO94" s="900"/>
      <c r="HGP94" s="900"/>
      <c r="HGQ94" s="900"/>
      <c r="HGR94" s="900"/>
      <c r="HGS94" s="1171"/>
      <c r="HGT94" s="910"/>
      <c r="HGU94" s="1191"/>
      <c r="HGV94" s="1189"/>
      <c r="HGW94" s="900"/>
      <c r="HGX94" s="318"/>
      <c r="HGY94" s="900"/>
      <c r="HGZ94" s="900"/>
      <c r="HHA94" s="900"/>
      <c r="HHB94" s="900"/>
      <c r="HHC94" s="1171"/>
      <c r="HHD94" s="910"/>
      <c r="HHE94" s="1191"/>
      <c r="HHF94" s="1189"/>
      <c r="HHG94" s="900"/>
      <c r="HHH94" s="318"/>
      <c r="HHI94" s="900"/>
      <c r="HHJ94" s="900"/>
      <c r="HHK94" s="900"/>
      <c r="HHL94" s="900"/>
      <c r="HHM94" s="1171"/>
      <c r="HHN94" s="910"/>
      <c r="HHO94" s="1191"/>
      <c r="HHP94" s="1189"/>
      <c r="HHQ94" s="900"/>
      <c r="HHR94" s="318"/>
      <c r="HHS94" s="900"/>
      <c r="HHT94" s="900"/>
      <c r="HHU94" s="900"/>
      <c r="HHV94" s="900"/>
      <c r="HHW94" s="1171"/>
      <c r="HHX94" s="910"/>
      <c r="HHY94" s="1191"/>
      <c r="HHZ94" s="1189"/>
      <c r="HIA94" s="900"/>
      <c r="HIB94" s="318"/>
      <c r="HIC94" s="900"/>
      <c r="HID94" s="900"/>
      <c r="HIE94" s="900"/>
      <c r="HIF94" s="900"/>
      <c r="HIG94" s="1171"/>
      <c r="HIH94" s="910"/>
      <c r="HII94" s="1191"/>
      <c r="HIJ94" s="1189"/>
      <c r="HIK94" s="900"/>
      <c r="HIL94" s="318"/>
      <c r="HIM94" s="900"/>
      <c r="HIN94" s="900"/>
      <c r="HIO94" s="900"/>
      <c r="HIP94" s="900"/>
      <c r="HIQ94" s="1171"/>
      <c r="HIR94" s="910"/>
      <c r="HIS94" s="1191"/>
      <c r="HIT94" s="1189"/>
      <c r="HIU94" s="900"/>
      <c r="HIV94" s="318"/>
      <c r="HIW94" s="900"/>
      <c r="HIX94" s="900"/>
      <c r="HIY94" s="900"/>
      <c r="HIZ94" s="900"/>
      <c r="HJA94" s="1171"/>
      <c r="HJB94" s="910"/>
      <c r="HJC94" s="1191"/>
      <c r="HJD94" s="1189"/>
      <c r="HJE94" s="900"/>
      <c r="HJF94" s="318"/>
      <c r="HJG94" s="900"/>
      <c r="HJH94" s="900"/>
      <c r="HJI94" s="900"/>
      <c r="HJJ94" s="900"/>
      <c r="HJK94" s="1171"/>
      <c r="HJL94" s="910"/>
      <c r="HJM94" s="1191"/>
      <c r="HJN94" s="1189"/>
      <c r="HJO94" s="900"/>
      <c r="HJP94" s="318"/>
      <c r="HJQ94" s="900"/>
      <c r="HJR94" s="900"/>
      <c r="HJS94" s="900"/>
      <c r="HJT94" s="900"/>
      <c r="HJU94" s="1171"/>
      <c r="HJV94" s="910"/>
      <c r="HJW94" s="1191"/>
      <c r="HJX94" s="1189"/>
      <c r="HJY94" s="900"/>
      <c r="HJZ94" s="318"/>
      <c r="HKA94" s="900"/>
      <c r="HKB94" s="900"/>
      <c r="HKC94" s="900"/>
      <c r="HKD94" s="900"/>
      <c r="HKE94" s="1171"/>
      <c r="HKF94" s="910"/>
      <c r="HKG94" s="1191"/>
      <c r="HKH94" s="1189"/>
      <c r="HKI94" s="900"/>
      <c r="HKJ94" s="318"/>
      <c r="HKK94" s="900"/>
      <c r="HKL94" s="900"/>
      <c r="HKM94" s="900"/>
      <c r="HKN94" s="900"/>
      <c r="HKO94" s="1171"/>
      <c r="HKP94" s="910"/>
      <c r="HKQ94" s="1191"/>
      <c r="HKR94" s="1189"/>
      <c r="HKS94" s="900"/>
      <c r="HKT94" s="318"/>
      <c r="HKU94" s="900"/>
      <c r="HKV94" s="900"/>
      <c r="HKW94" s="900"/>
      <c r="HKX94" s="900"/>
      <c r="HKY94" s="1171"/>
      <c r="HKZ94" s="910"/>
      <c r="HLA94" s="1191"/>
      <c r="HLB94" s="1189"/>
      <c r="HLC94" s="900"/>
      <c r="HLD94" s="318"/>
      <c r="HLE94" s="900"/>
      <c r="HLF94" s="900"/>
      <c r="HLG94" s="900"/>
      <c r="HLH94" s="900"/>
      <c r="HLI94" s="1171"/>
      <c r="HLJ94" s="910"/>
      <c r="HLK94" s="1191"/>
      <c r="HLL94" s="1189"/>
      <c r="HLM94" s="900"/>
      <c r="HLN94" s="318"/>
      <c r="HLO94" s="900"/>
      <c r="HLP94" s="900"/>
      <c r="HLQ94" s="900"/>
      <c r="HLR94" s="900"/>
      <c r="HLS94" s="1171"/>
      <c r="HLT94" s="910"/>
      <c r="HLU94" s="1191"/>
      <c r="HLV94" s="1189"/>
      <c r="HLW94" s="900"/>
      <c r="HLX94" s="318"/>
      <c r="HLY94" s="900"/>
      <c r="HLZ94" s="900"/>
      <c r="HMA94" s="900"/>
      <c r="HMB94" s="900"/>
      <c r="HMC94" s="1171"/>
      <c r="HMD94" s="910"/>
      <c r="HME94" s="1191"/>
      <c r="HMF94" s="1189"/>
      <c r="HMG94" s="900"/>
      <c r="HMH94" s="318"/>
      <c r="HMI94" s="900"/>
      <c r="HMJ94" s="900"/>
      <c r="HMK94" s="900"/>
      <c r="HML94" s="900"/>
      <c r="HMM94" s="1171"/>
      <c r="HMN94" s="910"/>
      <c r="HMO94" s="1191"/>
      <c r="HMP94" s="1189"/>
      <c r="HMQ94" s="900"/>
      <c r="HMR94" s="318"/>
      <c r="HMS94" s="900"/>
      <c r="HMT94" s="900"/>
      <c r="HMU94" s="900"/>
      <c r="HMV94" s="900"/>
      <c r="HMW94" s="1171"/>
      <c r="HMX94" s="910"/>
      <c r="HMY94" s="1191"/>
      <c r="HMZ94" s="1189"/>
      <c r="HNA94" s="900"/>
      <c r="HNB94" s="318"/>
      <c r="HNC94" s="900"/>
      <c r="HND94" s="900"/>
      <c r="HNE94" s="900"/>
      <c r="HNF94" s="900"/>
      <c r="HNG94" s="1171"/>
      <c r="HNH94" s="910"/>
      <c r="HNI94" s="1191"/>
      <c r="HNJ94" s="1189"/>
      <c r="HNK94" s="900"/>
      <c r="HNL94" s="318"/>
      <c r="HNM94" s="900"/>
      <c r="HNN94" s="900"/>
      <c r="HNO94" s="900"/>
      <c r="HNP94" s="900"/>
      <c r="HNQ94" s="1171"/>
      <c r="HNR94" s="910"/>
      <c r="HNS94" s="1191"/>
      <c r="HNT94" s="1189"/>
      <c r="HNU94" s="900"/>
      <c r="HNV94" s="318"/>
      <c r="HNW94" s="900"/>
      <c r="HNX94" s="900"/>
      <c r="HNY94" s="900"/>
      <c r="HNZ94" s="900"/>
      <c r="HOA94" s="1171"/>
      <c r="HOB94" s="910"/>
      <c r="HOC94" s="1191"/>
      <c r="HOD94" s="1189"/>
      <c r="HOE94" s="900"/>
      <c r="HOF94" s="318"/>
      <c r="HOG94" s="900"/>
      <c r="HOH94" s="900"/>
      <c r="HOI94" s="900"/>
      <c r="HOJ94" s="900"/>
      <c r="HOK94" s="1171"/>
      <c r="HOL94" s="910"/>
      <c r="HOM94" s="1191"/>
      <c r="HON94" s="1189"/>
      <c r="HOO94" s="900"/>
      <c r="HOP94" s="318"/>
      <c r="HOQ94" s="900"/>
      <c r="HOR94" s="900"/>
      <c r="HOS94" s="900"/>
      <c r="HOT94" s="900"/>
      <c r="HOU94" s="1171"/>
      <c r="HOV94" s="910"/>
      <c r="HOW94" s="1191"/>
      <c r="HOX94" s="1189"/>
      <c r="HOY94" s="900"/>
      <c r="HOZ94" s="318"/>
      <c r="HPA94" s="900"/>
      <c r="HPB94" s="900"/>
      <c r="HPC94" s="900"/>
      <c r="HPD94" s="900"/>
      <c r="HPE94" s="1171"/>
      <c r="HPF94" s="910"/>
      <c r="HPG94" s="1191"/>
      <c r="HPH94" s="1189"/>
      <c r="HPI94" s="900"/>
      <c r="HPJ94" s="318"/>
      <c r="HPK94" s="900"/>
      <c r="HPL94" s="900"/>
      <c r="HPM94" s="900"/>
      <c r="HPN94" s="900"/>
      <c r="HPO94" s="1171"/>
      <c r="HPP94" s="910"/>
      <c r="HPQ94" s="1191"/>
      <c r="HPR94" s="1189"/>
      <c r="HPS94" s="900"/>
      <c r="HPT94" s="318"/>
      <c r="HPU94" s="900"/>
      <c r="HPV94" s="900"/>
      <c r="HPW94" s="900"/>
      <c r="HPX94" s="900"/>
      <c r="HPY94" s="1171"/>
      <c r="HPZ94" s="910"/>
      <c r="HQA94" s="1191"/>
      <c r="HQB94" s="1189"/>
      <c r="HQC94" s="900"/>
      <c r="HQD94" s="318"/>
      <c r="HQE94" s="900"/>
      <c r="HQF94" s="900"/>
      <c r="HQG94" s="900"/>
      <c r="HQH94" s="900"/>
      <c r="HQI94" s="1171"/>
      <c r="HQJ94" s="910"/>
      <c r="HQK94" s="1191"/>
      <c r="HQL94" s="1189"/>
      <c r="HQM94" s="900"/>
      <c r="HQN94" s="318"/>
      <c r="HQO94" s="900"/>
      <c r="HQP94" s="900"/>
      <c r="HQQ94" s="900"/>
      <c r="HQR94" s="900"/>
      <c r="HQS94" s="1171"/>
      <c r="HQT94" s="910"/>
      <c r="HQU94" s="1191"/>
      <c r="HQV94" s="1189"/>
      <c r="HQW94" s="900"/>
      <c r="HQX94" s="318"/>
      <c r="HQY94" s="900"/>
      <c r="HQZ94" s="900"/>
      <c r="HRA94" s="900"/>
      <c r="HRB94" s="900"/>
      <c r="HRC94" s="1171"/>
      <c r="HRD94" s="910"/>
      <c r="HRE94" s="1191"/>
      <c r="HRF94" s="1189"/>
      <c r="HRG94" s="900"/>
      <c r="HRH94" s="318"/>
      <c r="HRI94" s="900"/>
      <c r="HRJ94" s="900"/>
      <c r="HRK94" s="900"/>
      <c r="HRL94" s="900"/>
      <c r="HRM94" s="1171"/>
      <c r="HRN94" s="910"/>
      <c r="HRO94" s="1191"/>
      <c r="HRP94" s="1189"/>
      <c r="HRQ94" s="900"/>
      <c r="HRR94" s="318"/>
      <c r="HRS94" s="900"/>
      <c r="HRT94" s="900"/>
      <c r="HRU94" s="900"/>
      <c r="HRV94" s="900"/>
      <c r="HRW94" s="1171"/>
      <c r="HRX94" s="910"/>
      <c r="HRY94" s="1191"/>
      <c r="HRZ94" s="1189"/>
      <c r="HSA94" s="900"/>
      <c r="HSB94" s="318"/>
      <c r="HSC94" s="900"/>
      <c r="HSD94" s="900"/>
      <c r="HSE94" s="900"/>
      <c r="HSF94" s="900"/>
      <c r="HSG94" s="1171"/>
      <c r="HSH94" s="910"/>
      <c r="HSI94" s="1191"/>
      <c r="HSJ94" s="1189"/>
      <c r="HSK94" s="900"/>
      <c r="HSL94" s="318"/>
      <c r="HSM94" s="900"/>
      <c r="HSN94" s="900"/>
      <c r="HSO94" s="900"/>
      <c r="HSP94" s="900"/>
      <c r="HSQ94" s="1171"/>
      <c r="HSR94" s="910"/>
      <c r="HSS94" s="1191"/>
      <c r="HST94" s="1189"/>
      <c r="HSU94" s="900"/>
      <c r="HSV94" s="318"/>
      <c r="HSW94" s="900"/>
      <c r="HSX94" s="900"/>
      <c r="HSY94" s="900"/>
      <c r="HSZ94" s="900"/>
      <c r="HTA94" s="1171"/>
      <c r="HTB94" s="910"/>
      <c r="HTC94" s="1191"/>
      <c r="HTD94" s="1189"/>
      <c r="HTE94" s="900"/>
      <c r="HTF94" s="318"/>
      <c r="HTG94" s="900"/>
      <c r="HTH94" s="900"/>
      <c r="HTI94" s="900"/>
      <c r="HTJ94" s="900"/>
      <c r="HTK94" s="1171"/>
      <c r="HTL94" s="910"/>
      <c r="HTM94" s="1191"/>
      <c r="HTN94" s="1189"/>
      <c r="HTO94" s="900"/>
      <c r="HTP94" s="318"/>
      <c r="HTQ94" s="900"/>
      <c r="HTR94" s="900"/>
      <c r="HTS94" s="900"/>
      <c r="HTT94" s="900"/>
      <c r="HTU94" s="1171"/>
      <c r="HTV94" s="910"/>
      <c r="HTW94" s="1191"/>
      <c r="HTX94" s="1189"/>
      <c r="HTY94" s="900"/>
      <c r="HTZ94" s="318"/>
      <c r="HUA94" s="900"/>
      <c r="HUB94" s="900"/>
      <c r="HUC94" s="900"/>
      <c r="HUD94" s="900"/>
      <c r="HUE94" s="1171"/>
      <c r="HUF94" s="910"/>
      <c r="HUG94" s="1191"/>
      <c r="HUH94" s="1189"/>
      <c r="HUI94" s="900"/>
      <c r="HUJ94" s="318"/>
      <c r="HUK94" s="900"/>
      <c r="HUL94" s="900"/>
      <c r="HUM94" s="900"/>
      <c r="HUN94" s="900"/>
      <c r="HUO94" s="1171"/>
      <c r="HUP94" s="910"/>
      <c r="HUQ94" s="1191"/>
      <c r="HUR94" s="1189"/>
      <c r="HUS94" s="900"/>
      <c r="HUT94" s="318"/>
      <c r="HUU94" s="900"/>
      <c r="HUV94" s="900"/>
      <c r="HUW94" s="900"/>
      <c r="HUX94" s="900"/>
      <c r="HUY94" s="1171"/>
      <c r="HUZ94" s="910"/>
      <c r="HVA94" s="1191"/>
      <c r="HVB94" s="1189"/>
      <c r="HVC94" s="900"/>
      <c r="HVD94" s="318"/>
      <c r="HVE94" s="900"/>
      <c r="HVF94" s="900"/>
      <c r="HVG94" s="900"/>
      <c r="HVH94" s="900"/>
      <c r="HVI94" s="1171"/>
      <c r="HVJ94" s="910"/>
      <c r="HVK94" s="1191"/>
      <c r="HVL94" s="1189"/>
      <c r="HVM94" s="900"/>
      <c r="HVN94" s="318"/>
      <c r="HVO94" s="900"/>
      <c r="HVP94" s="900"/>
      <c r="HVQ94" s="900"/>
      <c r="HVR94" s="900"/>
      <c r="HVS94" s="1171"/>
      <c r="HVT94" s="910"/>
      <c r="HVU94" s="1191"/>
      <c r="HVV94" s="1189"/>
      <c r="HVW94" s="900"/>
      <c r="HVX94" s="318"/>
      <c r="HVY94" s="900"/>
      <c r="HVZ94" s="900"/>
      <c r="HWA94" s="900"/>
      <c r="HWB94" s="900"/>
      <c r="HWC94" s="1171"/>
      <c r="HWD94" s="910"/>
      <c r="HWE94" s="1191"/>
      <c r="HWF94" s="1189"/>
      <c r="HWG94" s="900"/>
      <c r="HWH94" s="318"/>
      <c r="HWI94" s="900"/>
      <c r="HWJ94" s="900"/>
      <c r="HWK94" s="900"/>
      <c r="HWL94" s="900"/>
      <c r="HWM94" s="1171"/>
      <c r="HWN94" s="910"/>
      <c r="HWO94" s="1191"/>
      <c r="HWP94" s="1189"/>
      <c r="HWQ94" s="900"/>
      <c r="HWR94" s="318"/>
      <c r="HWS94" s="900"/>
      <c r="HWT94" s="900"/>
      <c r="HWU94" s="900"/>
      <c r="HWV94" s="900"/>
      <c r="HWW94" s="1171"/>
      <c r="HWX94" s="910"/>
      <c r="HWY94" s="1191"/>
      <c r="HWZ94" s="1189"/>
      <c r="HXA94" s="900"/>
      <c r="HXB94" s="318"/>
      <c r="HXC94" s="900"/>
      <c r="HXD94" s="900"/>
      <c r="HXE94" s="900"/>
      <c r="HXF94" s="900"/>
      <c r="HXG94" s="1171"/>
      <c r="HXH94" s="910"/>
      <c r="HXI94" s="1191"/>
      <c r="HXJ94" s="1189"/>
      <c r="HXK94" s="900"/>
      <c r="HXL94" s="318"/>
      <c r="HXM94" s="900"/>
      <c r="HXN94" s="900"/>
      <c r="HXO94" s="900"/>
      <c r="HXP94" s="900"/>
      <c r="HXQ94" s="1171"/>
      <c r="HXR94" s="910"/>
      <c r="HXS94" s="1191"/>
      <c r="HXT94" s="1189"/>
      <c r="HXU94" s="900"/>
      <c r="HXV94" s="318"/>
      <c r="HXW94" s="900"/>
      <c r="HXX94" s="900"/>
      <c r="HXY94" s="900"/>
      <c r="HXZ94" s="900"/>
      <c r="HYA94" s="1171"/>
      <c r="HYB94" s="910"/>
      <c r="HYC94" s="1191"/>
      <c r="HYD94" s="1189"/>
      <c r="HYE94" s="900"/>
      <c r="HYF94" s="318"/>
      <c r="HYG94" s="900"/>
      <c r="HYH94" s="900"/>
      <c r="HYI94" s="900"/>
      <c r="HYJ94" s="900"/>
      <c r="HYK94" s="1171"/>
      <c r="HYL94" s="910"/>
      <c r="HYM94" s="1191"/>
      <c r="HYN94" s="1189"/>
      <c r="HYO94" s="900"/>
      <c r="HYP94" s="318"/>
      <c r="HYQ94" s="900"/>
      <c r="HYR94" s="900"/>
      <c r="HYS94" s="900"/>
      <c r="HYT94" s="900"/>
      <c r="HYU94" s="1171"/>
      <c r="HYV94" s="910"/>
      <c r="HYW94" s="1191"/>
      <c r="HYX94" s="1189"/>
      <c r="HYY94" s="900"/>
      <c r="HYZ94" s="318"/>
      <c r="HZA94" s="900"/>
      <c r="HZB94" s="900"/>
      <c r="HZC94" s="900"/>
      <c r="HZD94" s="900"/>
      <c r="HZE94" s="1171"/>
      <c r="HZF94" s="910"/>
      <c r="HZG94" s="1191"/>
      <c r="HZH94" s="1189"/>
      <c r="HZI94" s="900"/>
      <c r="HZJ94" s="318"/>
      <c r="HZK94" s="900"/>
      <c r="HZL94" s="900"/>
      <c r="HZM94" s="900"/>
      <c r="HZN94" s="900"/>
      <c r="HZO94" s="1171"/>
      <c r="HZP94" s="910"/>
      <c r="HZQ94" s="1191"/>
      <c r="HZR94" s="1189"/>
      <c r="HZS94" s="900"/>
      <c r="HZT94" s="318"/>
      <c r="HZU94" s="900"/>
      <c r="HZV94" s="900"/>
      <c r="HZW94" s="900"/>
      <c r="HZX94" s="900"/>
      <c r="HZY94" s="1171"/>
      <c r="HZZ94" s="910"/>
      <c r="IAA94" s="1191"/>
      <c r="IAB94" s="1189"/>
      <c r="IAC94" s="900"/>
      <c r="IAD94" s="318"/>
      <c r="IAE94" s="900"/>
      <c r="IAF94" s="900"/>
      <c r="IAG94" s="900"/>
      <c r="IAH94" s="900"/>
      <c r="IAI94" s="1171"/>
      <c r="IAJ94" s="910"/>
      <c r="IAK94" s="1191"/>
      <c r="IAL94" s="1189"/>
      <c r="IAM94" s="900"/>
      <c r="IAN94" s="318"/>
      <c r="IAO94" s="900"/>
      <c r="IAP94" s="900"/>
      <c r="IAQ94" s="900"/>
      <c r="IAR94" s="900"/>
      <c r="IAS94" s="1171"/>
      <c r="IAT94" s="910"/>
      <c r="IAU94" s="1191"/>
      <c r="IAV94" s="1189"/>
      <c r="IAW94" s="900"/>
      <c r="IAX94" s="318"/>
      <c r="IAY94" s="900"/>
      <c r="IAZ94" s="900"/>
      <c r="IBA94" s="900"/>
      <c r="IBB94" s="900"/>
      <c r="IBC94" s="1171"/>
      <c r="IBD94" s="910"/>
      <c r="IBE94" s="1191"/>
      <c r="IBF94" s="1189"/>
      <c r="IBG94" s="900"/>
      <c r="IBH94" s="318"/>
      <c r="IBI94" s="900"/>
      <c r="IBJ94" s="900"/>
      <c r="IBK94" s="900"/>
      <c r="IBL94" s="900"/>
      <c r="IBM94" s="1171"/>
      <c r="IBN94" s="910"/>
      <c r="IBO94" s="1191"/>
      <c r="IBP94" s="1189"/>
      <c r="IBQ94" s="900"/>
      <c r="IBR94" s="318"/>
      <c r="IBS94" s="900"/>
      <c r="IBT94" s="900"/>
      <c r="IBU94" s="900"/>
      <c r="IBV94" s="900"/>
      <c r="IBW94" s="1171"/>
      <c r="IBX94" s="910"/>
      <c r="IBY94" s="1191"/>
      <c r="IBZ94" s="1189"/>
      <c r="ICA94" s="900"/>
      <c r="ICB94" s="318"/>
      <c r="ICC94" s="900"/>
      <c r="ICD94" s="900"/>
      <c r="ICE94" s="900"/>
      <c r="ICF94" s="900"/>
      <c r="ICG94" s="1171"/>
      <c r="ICH94" s="910"/>
      <c r="ICI94" s="1191"/>
      <c r="ICJ94" s="1189"/>
      <c r="ICK94" s="900"/>
      <c r="ICL94" s="318"/>
      <c r="ICM94" s="900"/>
      <c r="ICN94" s="900"/>
      <c r="ICO94" s="900"/>
      <c r="ICP94" s="900"/>
      <c r="ICQ94" s="1171"/>
      <c r="ICR94" s="910"/>
      <c r="ICS94" s="1191"/>
      <c r="ICT94" s="1189"/>
      <c r="ICU94" s="900"/>
      <c r="ICV94" s="318"/>
      <c r="ICW94" s="900"/>
      <c r="ICX94" s="900"/>
      <c r="ICY94" s="900"/>
      <c r="ICZ94" s="900"/>
      <c r="IDA94" s="1171"/>
      <c r="IDB94" s="910"/>
      <c r="IDC94" s="1191"/>
      <c r="IDD94" s="1189"/>
      <c r="IDE94" s="900"/>
      <c r="IDF94" s="318"/>
      <c r="IDG94" s="900"/>
      <c r="IDH94" s="900"/>
      <c r="IDI94" s="900"/>
      <c r="IDJ94" s="900"/>
      <c r="IDK94" s="1171"/>
      <c r="IDL94" s="910"/>
      <c r="IDM94" s="1191"/>
      <c r="IDN94" s="1189"/>
      <c r="IDO94" s="900"/>
      <c r="IDP94" s="318"/>
      <c r="IDQ94" s="900"/>
      <c r="IDR94" s="900"/>
      <c r="IDS94" s="900"/>
      <c r="IDT94" s="900"/>
      <c r="IDU94" s="1171"/>
      <c r="IDV94" s="910"/>
      <c r="IDW94" s="1191"/>
      <c r="IDX94" s="1189"/>
      <c r="IDY94" s="900"/>
      <c r="IDZ94" s="318"/>
      <c r="IEA94" s="900"/>
      <c r="IEB94" s="900"/>
      <c r="IEC94" s="900"/>
      <c r="IED94" s="900"/>
      <c r="IEE94" s="1171"/>
      <c r="IEF94" s="910"/>
      <c r="IEG94" s="1191"/>
      <c r="IEH94" s="1189"/>
      <c r="IEI94" s="900"/>
      <c r="IEJ94" s="318"/>
      <c r="IEK94" s="900"/>
      <c r="IEL94" s="900"/>
      <c r="IEM94" s="900"/>
      <c r="IEN94" s="900"/>
      <c r="IEO94" s="1171"/>
      <c r="IEP94" s="910"/>
      <c r="IEQ94" s="1191"/>
      <c r="IER94" s="1189"/>
      <c r="IES94" s="900"/>
      <c r="IET94" s="318"/>
      <c r="IEU94" s="900"/>
      <c r="IEV94" s="900"/>
      <c r="IEW94" s="900"/>
      <c r="IEX94" s="900"/>
      <c r="IEY94" s="1171"/>
      <c r="IEZ94" s="910"/>
      <c r="IFA94" s="1191"/>
      <c r="IFB94" s="1189"/>
      <c r="IFC94" s="900"/>
      <c r="IFD94" s="318"/>
      <c r="IFE94" s="900"/>
      <c r="IFF94" s="900"/>
      <c r="IFG94" s="900"/>
      <c r="IFH94" s="900"/>
      <c r="IFI94" s="1171"/>
      <c r="IFJ94" s="910"/>
      <c r="IFK94" s="1191"/>
      <c r="IFL94" s="1189"/>
      <c r="IFM94" s="900"/>
      <c r="IFN94" s="318"/>
      <c r="IFO94" s="900"/>
      <c r="IFP94" s="900"/>
      <c r="IFQ94" s="900"/>
      <c r="IFR94" s="900"/>
      <c r="IFS94" s="1171"/>
      <c r="IFT94" s="910"/>
      <c r="IFU94" s="1191"/>
      <c r="IFV94" s="1189"/>
      <c r="IFW94" s="900"/>
      <c r="IFX94" s="318"/>
      <c r="IFY94" s="900"/>
      <c r="IFZ94" s="900"/>
      <c r="IGA94" s="900"/>
      <c r="IGB94" s="900"/>
      <c r="IGC94" s="1171"/>
      <c r="IGD94" s="910"/>
      <c r="IGE94" s="1191"/>
      <c r="IGF94" s="1189"/>
      <c r="IGG94" s="900"/>
      <c r="IGH94" s="318"/>
      <c r="IGI94" s="900"/>
      <c r="IGJ94" s="900"/>
      <c r="IGK94" s="900"/>
      <c r="IGL94" s="900"/>
      <c r="IGM94" s="1171"/>
      <c r="IGN94" s="910"/>
      <c r="IGO94" s="1191"/>
      <c r="IGP94" s="1189"/>
      <c r="IGQ94" s="900"/>
      <c r="IGR94" s="318"/>
      <c r="IGS94" s="900"/>
      <c r="IGT94" s="900"/>
      <c r="IGU94" s="900"/>
      <c r="IGV94" s="900"/>
      <c r="IGW94" s="1171"/>
      <c r="IGX94" s="910"/>
      <c r="IGY94" s="1191"/>
      <c r="IGZ94" s="1189"/>
      <c r="IHA94" s="900"/>
      <c r="IHB94" s="318"/>
      <c r="IHC94" s="900"/>
      <c r="IHD94" s="900"/>
      <c r="IHE94" s="900"/>
      <c r="IHF94" s="900"/>
      <c r="IHG94" s="1171"/>
      <c r="IHH94" s="910"/>
      <c r="IHI94" s="1191"/>
      <c r="IHJ94" s="1189"/>
      <c r="IHK94" s="900"/>
      <c r="IHL94" s="318"/>
      <c r="IHM94" s="900"/>
      <c r="IHN94" s="900"/>
      <c r="IHO94" s="900"/>
      <c r="IHP94" s="900"/>
      <c r="IHQ94" s="1171"/>
      <c r="IHR94" s="910"/>
      <c r="IHS94" s="1191"/>
      <c r="IHT94" s="1189"/>
      <c r="IHU94" s="900"/>
      <c r="IHV94" s="318"/>
      <c r="IHW94" s="900"/>
      <c r="IHX94" s="900"/>
      <c r="IHY94" s="900"/>
      <c r="IHZ94" s="900"/>
      <c r="IIA94" s="1171"/>
      <c r="IIB94" s="910"/>
      <c r="IIC94" s="1191"/>
      <c r="IID94" s="1189"/>
      <c r="IIE94" s="900"/>
      <c r="IIF94" s="318"/>
      <c r="IIG94" s="900"/>
      <c r="IIH94" s="900"/>
      <c r="III94" s="900"/>
      <c r="IIJ94" s="900"/>
      <c r="IIK94" s="1171"/>
      <c r="IIL94" s="910"/>
      <c r="IIM94" s="1191"/>
      <c r="IIN94" s="1189"/>
      <c r="IIO94" s="900"/>
      <c r="IIP94" s="318"/>
      <c r="IIQ94" s="900"/>
      <c r="IIR94" s="900"/>
      <c r="IIS94" s="900"/>
      <c r="IIT94" s="900"/>
      <c r="IIU94" s="1171"/>
      <c r="IIV94" s="910"/>
      <c r="IIW94" s="1191"/>
      <c r="IIX94" s="1189"/>
      <c r="IIY94" s="900"/>
      <c r="IIZ94" s="318"/>
      <c r="IJA94" s="900"/>
      <c r="IJB94" s="900"/>
      <c r="IJC94" s="900"/>
      <c r="IJD94" s="900"/>
      <c r="IJE94" s="1171"/>
      <c r="IJF94" s="910"/>
      <c r="IJG94" s="1191"/>
      <c r="IJH94" s="1189"/>
      <c r="IJI94" s="900"/>
      <c r="IJJ94" s="318"/>
      <c r="IJK94" s="900"/>
      <c r="IJL94" s="900"/>
      <c r="IJM94" s="900"/>
      <c r="IJN94" s="900"/>
      <c r="IJO94" s="1171"/>
      <c r="IJP94" s="910"/>
      <c r="IJQ94" s="1191"/>
      <c r="IJR94" s="1189"/>
      <c r="IJS94" s="900"/>
      <c r="IJT94" s="318"/>
      <c r="IJU94" s="900"/>
      <c r="IJV94" s="900"/>
      <c r="IJW94" s="900"/>
      <c r="IJX94" s="900"/>
      <c r="IJY94" s="1171"/>
      <c r="IJZ94" s="910"/>
      <c r="IKA94" s="1191"/>
      <c r="IKB94" s="1189"/>
      <c r="IKC94" s="900"/>
      <c r="IKD94" s="318"/>
      <c r="IKE94" s="900"/>
      <c r="IKF94" s="900"/>
      <c r="IKG94" s="900"/>
      <c r="IKH94" s="900"/>
      <c r="IKI94" s="1171"/>
      <c r="IKJ94" s="910"/>
      <c r="IKK94" s="1191"/>
      <c r="IKL94" s="1189"/>
      <c r="IKM94" s="900"/>
      <c r="IKN94" s="318"/>
      <c r="IKO94" s="900"/>
      <c r="IKP94" s="900"/>
      <c r="IKQ94" s="900"/>
      <c r="IKR94" s="900"/>
      <c r="IKS94" s="1171"/>
      <c r="IKT94" s="910"/>
      <c r="IKU94" s="1191"/>
      <c r="IKV94" s="1189"/>
      <c r="IKW94" s="900"/>
      <c r="IKX94" s="318"/>
      <c r="IKY94" s="900"/>
      <c r="IKZ94" s="900"/>
      <c r="ILA94" s="900"/>
      <c r="ILB94" s="900"/>
      <c r="ILC94" s="1171"/>
      <c r="ILD94" s="910"/>
      <c r="ILE94" s="1191"/>
      <c r="ILF94" s="1189"/>
      <c r="ILG94" s="900"/>
      <c r="ILH94" s="318"/>
      <c r="ILI94" s="900"/>
      <c r="ILJ94" s="900"/>
      <c r="ILK94" s="900"/>
      <c r="ILL94" s="900"/>
      <c r="ILM94" s="1171"/>
      <c r="ILN94" s="910"/>
      <c r="ILO94" s="1191"/>
      <c r="ILP94" s="1189"/>
      <c r="ILQ94" s="900"/>
      <c r="ILR94" s="318"/>
      <c r="ILS94" s="900"/>
      <c r="ILT94" s="900"/>
      <c r="ILU94" s="900"/>
      <c r="ILV94" s="900"/>
      <c r="ILW94" s="1171"/>
      <c r="ILX94" s="910"/>
      <c r="ILY94" s="1191"/>
      <c r="ILZ94" s="1189"/>
      <c r="IMA94" s="900"/>
      <c r="IMB94" s="318"/>
      <c r="IMC94" s="900"/>
      <c r="IMD94" s="900"/>
      <c r="IME94" s="900"/>
      <c r="IMF94" s="900"/>
      <c r="IMG94" s="1171"/>
      <c r="IMH94" s="910"/>
      <c r="IMI94" s="1191"/>
      <c r="IMJ94" s="1189"/>
      <c r="IMK94" s="900"/>
      <c r="IML94" s="318"/>
      <c r="IMM94" s="900"/>
      <c r="IMN94" s="900"/>
      <c r="IMO94" s="900"/>
      <c r="IMP94" s="900"/>
      <c r="IMQ94" s="1171"/>
      <c r="IMR94" s="910"/>
      <c r="IMS94" s="1191"/>
      <c r="IMT94" s="1189"/>
      <c r="IMU94" s="900"/>
      <c r="IMV94" s="318"/>
      <c r="IMW94" s="900"/>
      <c r="IMX94" s="900"/>
      <c r="IMY94" s="900"/>
      <c r="IMZ94" s="900"/>
      <c r="INA94" s="1171"/>
      <c r="INB94" s="910"/>
      <c r="INC94" s="1191"/>
      <c r="IND94" s="1189"/>
      <c r="INE94" s="900"/>
      <c r="INF94" s="318"/>
      <c r="ING94" s="900"/>
      <c r="INH94" s="900"/>
      <c r="INI94" s="900"/>
      <c r="INJ94" s="900"/>
      <c r="INK94" s="1171"/>
      <c r="INL94" s="910"/>
      <c r="INM94" s="1191"/>
      <c r="INN94" s="1189"/>
      <c r="INO94" s="900"/>
      <c r="INP94" s="318"/>
      <c r="INQ94" s="900"/>
      <c r="INR94" s="900"/>
      <c r="INS94" s="900"/>
      <c r="INT94" s="900"/>
      <c r="INU94" s="1171"/>
      <c r="INV94" s="910"/>
      <c r="INW94" s="1191"/>
      <c r="INX94" s="1189"/>
      <c r="INY94" s="900"/>
      <c r="INZ94" s="318"/>
      <c r="IOA94" s="900"/>
      <c r="IOB94" s="900"/>
      <c r="IOC94" s="900"/>
      <c r="IOD94" s="900"/>
      <c r="IOE94" s="1171"/>
      <c r="IOF94" s="910"/>
      <c r="IOG94" s="1191"/>
      <c r="IOH94" s="1189"/>
      <c r="IOI94" s="900"/>
      <c r="IOJ94" s="318"/>
      <c r="IOK94" s="900"/>
      <c r="IOL94" s="900"/>
      <c r="IOM94" s="900"/>
      <c r="ION94" s="900"/>
      <c r="IOO94" s="1171"/>
      <c r="IOP94" s="910"/>
      <c r="IOQ94" s="1191"/>
      <c r="IOR94" s="1189"/>
      <c r="IOS94" s="900"/>
      <c r="IOT94" s="318"/>
      <c r="IOU94" s="900"/>
      <c r="IOV94" s="900"/>
      <c r="IOW94" s="900"/>
      <c r="IOX94" s="900"/>
      <c r="IOY94" s="1171"/>
      <c r="IOZ94" s="910"/>
      <c r="IPA94" s="1191"/>
      <c r="IPB94" s="1189"/>
      <c r="IPC94" s="900"/>
      <c r="IPD94" s="318"/>
      <c r="IPE94" s="900"/>
      <c r="IPF94" s="900"/>
      <c r="IPG94" s="900"/>
      <c r="IPH94" s="900"/>
      <c r="IPI94" s="1171"/>
      <c r="IPJ94" s="910"/>
      <c r="IPK94" s="1191"/>
      <c r="IPL94" s="1189"/>
      <c r="IPM94" s="900"/>
      <c r="IPN94" s="318"/>
      <c r="IPO94" s="900"/>
      <c r="IPP94" s="900"/>
      <c r="IPQ94" s="900"/>
      <c r="IPR94" s="900"/>
      <c r="IPS94" s="1171"/>
      <c r="IPT94" s="910"/>
      <c r="IPU94" s="1191"/>
      <c r="IPV94" s="1189"/>
      <c r="IPW94" s="900"/>
      <c r="IPX94" s="318"/>
      <c r="IPY94" s="900"/>
      <c r="IPZ94" s="900"/>
      <c r="IQA94" s="900"/>
      <c r="IQB94" s="900"/>
      <c r="IQC94" s="1171"/>
      <c r="IQD94" s="910"/>
      <c r="IQE94" s="1191"/>
      <c r="IQF94" s="1189"/>
      <c r="IQG94" s="900"/>
      <c r="IQH94" s="318"/>
      <c r="IQI94" s="900"/>
      <c r="IQJ94" s="900"/>
      <c r="IQK94" s="900"/>
      <c r="IQL94" s="900"/>
      <c r="IQM94" s="1171"/>
      <c r="IQN94" s="910"/>
      <c r="IQO94" s="1191"/>
      <c r="IQP94" s="1189"/>
      <c r="IQQ94" s="900"/>
      <c r="IQR94" s="318"/>
      <c r="IQS94" s="900"/>
      <c r="IQT94" s="900"/>
      <c r="IQU94" s="900"/>
      <c r="IQV94" s="900"/>
      <c r="IQW94" s="1171"/>
      <c r="IQX94" s="910"/>
      <c r="IQY94" s="1191"/>
      <c r="IQZ94" s="1189"/>
      <c r="IRA94" s="900"/>
      <c r="IRB94" s="318"/>
      <c r="IRC94" s="900"/>
      <c r="IRD94" s="900"/>
      <c r="IRE94" s="900"/>
      <c r="IRF94" s="900"/>
      <c r="IRG94" s="1171"/>
      <c r="IRH94" s="910"/>
      <c r="IRI94" s="1191"/>
      <c r="IRJ94" s="1189"/>
      <c r="IRK94" s="900"/>
      <c r="IRL94" s="318"/>
      <c r="IRM94" s="900"/>
      <c r="IRN94" s="900"/>
      <c r="IRO94" s="900"/>
      <c r="IRP94" s="900"/>
      <c r="IRQ94" s="1171"/>
      <c r="IRR94" s="910"/>
      <c r="IRS94" s="1191"/>
      <c r="IRT94" s="1189"/>
      <c r="IRU94" s="900"/>
      <c r="IRV94" s="318"/>
      <c r="IRW94" s="900"/>
      <c r="IRX94" s="900"/>
      <c r="IRY94" s="900"/>
      <c r="IRZ94" s="900"/>
      <c r="ISA94" s="1171"/>
      <c r="ISB94" s="910"/>
      <c r="ISC94" s="1191"/>
      <c r="ISD94" s="1189"/>
      <c r="ISE94" s="900"/>
      <c r="ISF94" s="318"/>
      <c r="ISG94" s="900"/>
      <c r="ISH94" s="900"/>
      <c r="ISI94" s="900"/>
      <c r="ISJ94" s="900"/>
      <c r="ISK94" s="1171"/>
      <c r="ISL94" s="910"/>
      <c r="ISM94" s="1191"/>
      <c r="ISN94" s="1189"/>
      <c r="ISO94" s="900"/>
      <c r="ISP94" s="318"/>
      <c r="ISQ94" s="900"/>
      <c r="ISR94" s="900"/>
      <c r="ISS94" s="900"/>
      <c r="IST94" s="900"/>
      <c r="ISU94" s="1171"/>
      <c r="ISV94" s="910"/>
      <c r="ISW94" s="1191"/>
      <c r="ISX94" s="1189"/>
      <c r="ISY94" s="900"/>
      <c r="ISZ94" s="318"/>
      <c r="ITA94" s="900"/>
      <c r="ITB94" s="900"/>
      <c r="ITC94" s="900"/>
      <c r="ITD94" s="900"/>
      <c r="ITE94" s="1171"/>
      <c r="ITF94" s="910"/>
      <c r="ITG94" s="1191"/>
      <c r="ITH94" s="1189"/>
      <c r="ITI94" s="900"/>
      <c r="ITJ94" s="318"/>
      <c r="ITK94" s="900"/>
      <c r="ITL94" s="900"/>
      <c r="ITM94" s="900"/>
      <c r="ITN94" s="900"/>
      <c r="ITO94" s="1171"/>
      <c r="ITP94" s="910"/>
      <c r="ITQ94" s="1191"/>
      <c r="ITR94" s="1189"/>
      <c r="ITS94" s="900"/>
      <c r="ITT94" s="318"/>
      <c r="ITU94" s="900"/>
      <c r="ITV94" s="900"/>
      <c r="ITW94" s="900"/>
      <c r="ITX94" s="900"/>
      <c r="ITY94" s="1171"/>
      <c r="ITZ94" s="910"/>
      <c r="IUA94" s="1191"/>
      <c r="IUB94" s="1189"/>
      <c r="IUC94" s="900"/>
      <c r="IUD94" s="318"/>
      <c r="IUE94" s="900"/>
      <c r="IUF94" s="900"/>
      <c r="IUG94" s="900"/>
      <c r="IUH94" s="900"/>
      <c r="IUI94" s="1171"/>
      <c r="IUJ94" s="910"/>
      <c r="IUK94" s="1191"/>
      <c r="IUL94" s="1189"/>
      <c r="IUM94" s="900"/>
      <c r="IUN94" s="318"/>
      <c r="IUO94" s="900"/>
      <c r="IUP94" s="900"/>
      <c r="IUQ94" s="900"/>
      <c r="IUR94" s="900"/>
      <c r="IUS94" s="1171"/>
      <c r="IUT94" s="910"/>
      <c r="IUU94" s="1191"/>
      <c r="IUV94" s="1189"/>
      <c r="IUW94" s="900"/>
      <c r="IUX94" s="318"/>
      <c r="IUY94" s="900"/>
      <c r="IUZ94" s="900"/>
      <c r="IVA94" s="900"/>
      <c r="IVB94" s="900"/>
      <c r="IVC94" s="1171"/>
      <c r="IVD94" s="910"/>
      <c r="IVE94" s="1191"/>
      <c r="IVF94" s="1189"/>
      <c r="IVG94" s="900"/>
      <c r="IVH94" s="318"/>
      <c r="IVI94" s="900"/>
      <c r="IVJ94" s="900"/>
      <c r="IVK94" s="900"/>
      <c r="IVL94" s="900"/>
      <c r="IVM94" s="1171"/>
      <c r="IVN94" s="910"/>
      <c r="IVO94" s="1191"/>
      <c r="IVP94" s="1189"/>
      <c r="IVQ94" s="900"/>
      <c r="IVR94" s="318"/>
      <c r="IVS94" s="900"/>
      <c r="IVT94" s="900"/>
      <c r="IVU94" s="900"/>
      <c r="IVV94" s="900"/>
      <c r="IVW94" s="1171"/>
      <c r="IVX94" s="910"/>
      <c r="IVY94" s="1191"/>
      <c r="IVZ94" s="1189"/>
      <c r="IWA94" s="900"/>
      <c r="IWB94" s="318"/>
      <c r="IWC94" s="900"/>
      <c r="IWD94" s="900"/>
      <c r="IWE94" s="900"/>
      <c r="IWF94" s="900"/>
      <c r="IWG94" s="1171"/>
      <c r="IWH94" s="910"/>
      <c r="IWI94" s="1191"/>
      <c r="IWJ94" s="1189"/>
      <c r="IWK94" s="900"/>
      <c r="IWL94" s="318"/>
      <c r="IWM94" s="900"/>
      <c r="IWN94" s="900"/>
      <c r="IWO94" s="900"/>
      <c r="IWP94" s="900"/>
      <c r="IWQ94" s="1171"/>
      <c r="IWR94" s="910"/>
      <c r="IWS94" s="1191"/>
      <c r="IWT94" s="1189"/>
      <c r="IWU94" s="900"/>
      <c r="IWV94" s="318"/>
      <c r="IWW94" s="900"/>
      <c r="IWX94" s="900"/>
      <c r="IWY94" s="900"/>
      <c r="IWZ94" s="900"/>
      <c r="IXA94" s="1171"/>
      <c r="IXB94" s="910"/>
      <c r="IXC94" s="1191"/>
      <c r="IXD94" s="1189"/>
      <c r="IXE94" s="900"/>
      <c r="IXF94" s="318"/>
      <c r="IXG94" s="900"/>
      <c r="IXH94" s="900"/>
      <c r="IXI94" s="900"/>
      <c r="IXJ94" s="900"/>
      <c r="IXK94" s="1171"/>
      <c r="IXL94" s="910"/>
      <c r="IXM94" s="1191"/>
      <c r="IXN94" s="1189"/>
      <c r="IXO94" s="900"/>
      <c r="IXP94" s="318"/>
      <c r="IXQ94" s="900"/>
      <c r="IXR94" s="900"/>
      <c r="IXS94" s="900"/>
      <c r="IXT94" s="900"/>
      <c r="IXU94" s="1171"/>
      <c r="IXV94" s="910"/>
      <c r="IXW94" s="1191"/>
      <c r="IXX94" s="1189"/>
      <c r="IXY94" s="900"/>
      <c r="IXZ94" s="318"/>
      <c r="IYA94" s="900"/>
      <c r="IYB94" s="900"/>
      <c r="IYC94" s="900"/>
      <c r="IYD94" s="900"/>
      <c r="IYE94" s="1171"/>
      <c r="IYF94" s="910"/>
      <c r="IYG94" s="1191"/>
      <c r="IYH94" s="1189"/>
      <c r="IYI94" s="900"/>
      <c r="IYJ94" s="318"/>
      <c r="IYK94" s="900"/>
      <c r="IYL94" s="900"/>
      <c r="IYM94" s="900"/>
      <c r="IYN94" s="900"/>
      <c r="IYO94" s="1171"/>
      <c r="IYP94" s="910"/>
      <c r="IYQ94" s="1191"/>
      <c r="IYR94" s="1189"/>
      <c r="IYS94" s="900"/>
      <c r="IYT94" s="318"/>
      <c r="IYU94" s="900"/>
      <c r="IYV94" s="900"/>
      <c r="IYW94" s="900"/>
      <c r="IYX94" s="900"/>
      <c r="IYY94" s="1171"/>
      <c r="IYZ94" s="910"/>
      <c r="IZA94" s="1191"/>
      <c r="IZB94" s="1189"/>
      <c r="IZC94" s="900"/>
      <c r="IZD94" s="318"/>
      <c r="IZE94" s="900"/>
      <c r="IZF94" s="900"/>
      <c r="IZG94" s="900"/>
      <c r="IZH94" s="900"/>
      <c r="IZI94" s="1171"/>
      <c r="IZJ94" s="910"/>
      <c r="IZK94" s="1191"/>
      <c r="IZL94" s="1189"/>
      <c r="IZM94" s="900"/>
      <c r="IZN94" s="318"/>
      <c r="IZO94" s="900"/>
      <c r="IZP94" s="900"/>
      <c r="IZQ94" s="900"/>
      <c r="IZR94" s="900"/>
      <c r="IZS94" s="1171"/>
      <c r="IZT94" s="910"/>
      <c r="IZU94" s="1191"/>
      <c r="IZV94" s="1189"/>
      <c r="IZW94" s="900"/>
      <c r="IZX94" s="318"/>
      <c r="IZY94" s="900"/>
      <c r="IZZ94" s="900"/>
      <c r="JAA94" s="900"/>
      <c r="JAB94" s="900"/>
      <c r="JAC94" s="1171"/>
      <c r="JAD94" s="910"/>
      <c r="JAE94" s="1191"/>
      <c r="JAF94" s="1189"/>
      <c r="JAG94" s="900"/>
      <c r="JAH94" s="318"/>
      <c r="JAI94" s="900"/>
      <c r="JAJ94" s="900"/>
      <c r="JAK94" s="900"/>
      <c r="JAL94" s="900"/>
      <c r="JAM94" s="1171"/>
      <c r="JAN94" s="910"/>
      <c r="JAO94" s="1191"/>
      <c r="JAP94" s="1189"/>
      <c r="JAQ94" s="900"/>
      <c r="JAR94" s="318"/>
      <c r="JAS94" s="900"/>
      <c r="JAT94" s="900"/>
      <c r="JAU94" s="900"/>
      <c r="JAV94" s="900"/>
      <c r="JAW94" s="1171"/>
      <c r="JAX94" s="910"/>
      <c r="JAY94" s="1191"/>
      <c r="JAZ94" s="1189"/>
      <c r="JBA94" s="900"/>
      <c r="JBB94" s="318"/>
      <c r="JBC94" s="900"/>
      <c r="JBD94" s="900"/>
      <c r="JBE94" s="900"/>
      <c r="JBF94" s="900"/>
      <c r="JBG94" s="1171"/>
      <c r="JBH94" s="910"/>
      <c r="JBI94" s="1191"/>
      <c r="JBJ94" s="1189"/>
      <c r="JBK94" s="900"/>
      <c r="JBL94" s="318"/>
      <c r="JBM94" s="900"/>
      <c r="JBN94" s="900"/>
      <c r="JBO94" s="900"/>
      <c r="JBP94" s="900"/>
      <c r="JBQ94" s="1171"/>
      <c r="JBR94" s="910"/>
      <c r="JBS94" s="1191"/>
      <c r="JBT94" s="1189"/>
      <c r="JBU94" s="900"/>
      <c r="JBV94" s="318"/>
      <c r="JBW94" s="900"/>
      <c r="JBX94" s="900"/>
      <c r="JBY94" s="900"/>
      <c r="JBZ94" s="900"/>
      <c r="JCA94" s="1171"/>
      <c r="JCB94" s="910"/>
      <c r="JCC94" s="1191"/>
      <c r="JCD94" s="1189"/>
      <c r="JCE94" s="900"/>
      <c r="JCF94" s="318"/>
      <c r="JCG94" s="900"/>
      <c r="JCH94" s="900"/>
      <c r="JCI94" s="900"/>
      <c r="JCJ94" s="900"/>
      <c r="JCK94" s="1171"/>
      <c r="JCL94" s="910"/>
      <c r="JCM94" s="1191"/>
      <c r="JCN94" s="1189"/>
      <c r="JCO94" s="900"/>
      <c r="JCP94" s="318"/>
      <c r="JCQ94" s="900"/>
      <c r="JCR94" s="900"/>
      <c r="JCS94" s="900"/>
      <c r="JCT94" s="900"/>
      <c r="JCU94" s="1171"/>
      <c r="JCV94" s="910"/>
      <c r="JCW94" s="1191"/>
      <c r="JCX94" s="1189"/>
      <c r="JCY94" s="900"/>
      <c r="JCZ94" s="318"/>
      <c r="JDA94" s="900"/>
      <c r="JDB94" s="900"/>
      <c r="JDC94" s="900"/>
      <c r="JDD94" s="900"/>
      <c r="JDE94" s="1171"/>
      <c r="JDF94" s="910"/>
      <c r="JDG94" s="1191"/>
      <c r="JDH94" s="1189"/>
      <c r="JDI94" s="900"/>
      <c r="JDJ94" s="318"/>
      <c r="JDK94" s="900"/>
      <c r="JDL94" s="900"/>
      <c r="JDM94" s="900"/>
      <c r="JDN94" s="900"/>
      <c r="JDO94" s="1171"/>
      <c r="JDP94" s="910"/>
      <c r="JDQ94" s="1191"/>
      <c r="JDR94" s="1189"/>
      <c r="JDS94" s="900"/>
      <c r="JDT94" s="318"/>
      <c r="JDU94" s="900"/>
      <c r="JDV94" s="900"/>
      <c r="JDW94" s="900"/>
      <c r="JDX94" s="900"/>
      <c r="JDY94" s="1171"/>
      <c r="JDZ94" s="910"/>
      <c r="JEA94" s="1191"/>
      <c r="JEB94" s="1189"/>
      <c r="JEC94" s="900"/>
      <c r="JED94" s="318"/>
      <c r="JEE94" s="900"/>
      <c r="JEF94" s="900"/>
      <c r="JEG94" s="900"/>
      <c r="JEH94" s="900"/>
      <c r="JEI94" s="1171"/>
      <c r="JEJ94" s="910"/>
      <c r="JEK94" s="1191"/>
      <c r="JEL94" s="1189"/>
      <c r="JEM94" s="900"/>
      <c r="JEN94" s="318"/>
      <c r="JEO94" s="900"/>
      <c r="JEP94" s="900"/>
      <c r="JEQ94" s="900"/>
      <c r="JER94" s="900"/>
      <c r="JES94" s="1171"/>
      <c r="JET94" s="910"/>
      <c r="JEU94" s="1191"/>
      <c r="JEV94" s="1189"/>
      <c r="JEW94" s="900"/>
      <c r="JEX94" s="318"/>
      <c r="JEY94" s="900"/>
      <c r="JEZ94" s="900"/>
      <c r="JFA94" s="900"/>
      <c r="JFB94" s="900"/>
      <c r="JFC94" s="1171"/>
      <c r="JFD94" s="910"/>
      <c r="JFE94" s="1191"/>
      <c r="JFF94" s="1189"/>
      <c r="JFG94" s="900"/>
      <c r="JFH94" s="318"/>
      <c r="JFI94" s="900"/>
      <c r="JFJ94" s="900"/>
      <c r="JFK94" s="900"/>
      <c r="JFL94" s="900"/>
      <c r="JFM94" s="1171"/>
      <c r="JFN94" s="910"/>
      <c r="JFO94" s="1191"/>
      <c r="JFP94" s="1189"/>
      <c r="JFQ94" s="900"/>
      <c r="JFR94" s="318"/>
      <c r="JFS94" s="900"/>
      <c r="JFT94" s="900"/>
      <c r="JFU94" s="900"/>
      <c r="JFV94" s="900"/>
      <c r="JFW94" s="1171"/>
      <c r="JFX94" s="910"/>
      <c r="JFY94" s="1191"/>
      <c r="JFZ94" s="1189"/>
      <c r="JGA94" s="900"/>
      <c r="JGB94" s="318"/>
      <c r="JGC94" s="900"/>
      <c r="JGD94" s="900"/>
      <c r="JGE94" s="900"/>
      <c r="JGF94" s="900"/>
      <c r="JGG94" s="1171"/>
      <c r="JGH94" s="910"/>
      <c r="JGI94" s="1191"/>
      <c r="JGJ94" s="1189"/>
      <c r="JGK94" s="900"/>
      <c r="JGL94" s="318"/>
      <c r="JGM94" s="900"/>
      <c r="JGN94" s="900"/>
      <c r="JGO94" s="900"/>
      <c r="JGP94" s="900"/>
      <c r="JGQ94" s="1171"/>
      <c r="JGR94" s="910"/>
      <c r="JGS94" s="1191"/>
      <c r="JGT94" s="1189"/>
      <c r="JGU94" s="900"/>
      <c r="JGV94" s="318"/>
      <c r="JGW94" s="900"/>
      <c r="JGX94" s="900"/>
      <c r="JGY94" s="900"/>
      <c r="JGZ94" s="900"/>
      <c r="JHA94" s="1171"/>
      <c r="JHB94" s="910"/>
      <c r="JHC94" s="1191"/>
      <c r="JHD94" s="1189"/>
      <c r="JHE94" s="900"/>
      <c r="JHF94" s="318"/>
      <c r="JHG94" s="900"/>
      <c r="JHH94" s="900"/>
      <c r="JHI94" s="900"/>
      <c r="JHJ94" s="900"/>
      <c r="JHK94" s="1171"/>
      <c r="JHL94" s="910"/>
      <c r="JHM94" s="1191"/>
      <c r="JHN94" s="1189"/>
      <c r="JHO94" s="900"/>
      <c r="JHP94" s="318"/>
      <c r="JHQ94" s="900"/>
      <c r="JHR94" s="900"/>
      <c r="JHS94" s="900"/>
      <c r="JHT94" s="900"/>
      <c r="JHU94" s="1171"/>
      <c r="JHV94" s="910"/>
      <c r="JHW94" s="1191"/>
      <c r="JHX94" s="1189"/>
      <c r="JHY94" s="900"/>
      <c r="JHZ94" s="318"/>
      <c r="JIA94" s="900"/>
      <c r="JIB94" s="900"/>
      <c r="JIC94" s="900"/>
      <c r="JID94" s="900"/>
      <c r="JIE94" s="1171"/>
      <c r="JIF94" s="910"/>
      <c r="JIG94" s="1191"/>
      <c r="JIH94" s="1189"/>
      <c r="JII94" s="900"/>
      <c r="JIJ94" s="318"/>
      <c r="JIK94" s="900"/>
      <c r="JIL94" s="900"/>
      <c r="JIM94" s="900"/>
      <c r="JIN94" s="900"/>
      <c r="JIO94" s="1171"/>
      <c r="JIP94" s="910"/>
      <c r="JIQ94" s="1191"/>
      <c r="JIR94" s="1189"/>
      <c r="JIS94" s="900"/>
      <c r="JIT94" s="318"/>
      <c r="JIU94" s="900"/>
      <c r="JIV94" s="900"/>
      <c r="JIW94" s="900"/>
      <c r="JIX94" s="900"/>
      <c r="JIY94" s="1171"/>
      <c r="JIZ94" s="910"/>
      <c r="JJA94" s="1191"/>
      <c r="JJB94" s="1189"/>
      <c r="JJC94" s="900"/>
      <c r="JJD94" s="318"/>
      <c r="JJE94" s="900"/>
      <c r="JJF94" s="900"/>
      <c r="JJG94" s="900"/>
      <c r="JJH94" s="900"/>
      <c r="JJI94" s="1171"/>
      <c r="JJJ94" s="910"/>
      <c r="JJK94" s="1191"/>
      <c r="JJL94" s="1189"/>
      <c r="JJM94" s="900"/>
      <c r="JJN94" s="318"/>
      <c r="JJO94" s="900"/>
      <c r="JJP94" s="900"/>
      <c r="JJQ94" s="900"/>
      <c r="JJR94" s="900"/>
      <c r="JJS94" s="1171"/>
      <c r="JJT94" s="910"/>
      <c r="JJU94" s="1191"/>
      <c r="JJV94" s="1189"/>
      <c r="JJW94" s="900"/>
      <c r="JJX94" s="318"/>
      <c r="JJY94" s="900"/>
      <c r="JJZ94" s="900"/>
      <c r="JKA94" s="900"/>
      <c r="JKB94" s="900"/>
      <c r="JKC94" s="1171"/>
      <c r="JKD94" s="910"/>
      <c r="JKE94" s="1191"/>
      <c r="JKF94" s="1189"/>
      <c r="JKG94" s="900"/>
      <c r="JKH94" s="318"/>
      <c r="JKI94" s="900"/>
      <c r="JKJ94" s="900"/>
      <c r="JKK94" s="900"/>
      <c r="JKL94" s="900"/>
      <c r="JKM94" s="1171"/>
      <c r="JKN94" s="910"/>
      <c r="JKO94" s="1191"/>
      <c r="JKP94" s="1189"/>
      <c r="JKQ94" s="900"/>
      <c r="JKR94" s="318"/>
      <c r="JKS94" s="900"/>
      <c r="JKT94" s="900"/>
      <c r="JKU94" s="900"/>
      <c r="JKV94" s="900"/>
      <c r="JKW94" s="1171"/>
      <c r="JKX94" s="910"/>
      <c r="JKY94" s="1191"/>
      <c r="JKZ94" s="1189"/>
      <c r="JLA94" s="900"/>
      <c r="JLB94" s="318"/>
      <c r="JLC94" s="900"/>
      <c r="JLD94" s="900"/>
      <c r="JLE94" s="900"/>
      <c r="JLF94" s="900"/>
      <c r="JLG94" s="1171"/>
      <c r="JLH94" s="910"/>
      <c r="JLI94" s="1191"/>
      <c r="JLJ94" s="1189"/>
      <c r="JLK94" s="900"/>
      <c r="JLL94" s="318"/>
      <c r="JLM94" s="900"/>
      <c r="JLN94" s="900"/>
      <c r="JLO94" s="900"/>
      <c r="JLP94" s="900"/>
      <c r="JLQ94" s="1171"/>
      <c r="JLR94" s="910"/>
      <c r="JLS94" s="1191"/>
      <c r="JLT94" s="1189"/>
      <c r="JLU94" s="900"/>
      <c r="JLV94" s="318"/>
      <c r="JLW94" s="900"/>
      <c r="JLX94" s="900"/>
      <c r="JLY94" s="900"/>
      <c r="JLZ94" s="900"/>
      <c r="JMA94" s="1171"/>
      <c r="JMB94" s="910"/>
      <c r="JMC94" s="1191"/>
      <c r="JMD94" s="1189"/>
      <c r="JME94" s="900"/>
      <c r="JMF94" s="318"/>
      <c r="JMG94" s="900"/>
      <c r="JMH94" s="900"/>
      <c r="JMI94" s="900"/>
      <c r="JMJ94" s="900"/>
      <c r="JMK94" s="1171"/>
      <c r="JML94" s="910"/>
      <c r="JMM94" s="1191"/>
      <c r="JMN94" s="1189"/>
      <c r="JMO94" s="900"/>
      <c r="JMP94" s="318"/>
      <c r="JMQ94" s="900"/>
      <c r="JMR94" s="900"/>
      <c r="JMS94" s="900"/>
      <c r="JMT94" s="900"/>
      <c r="JMU94" s="1171"/>
      <c r="JMV94" s="910"/>
      <c r="JMW94" s="1191"/>
      <c r="JMX94" s="1189"/>
      <c r="JMY94" s="900"/>
      <c r="JMZ94" s="318"/>
      <c r="JNA94" s="900"/>
      <c r="JNB94" s="900"/>
      <c r="JNC94" s="900"/>
      <c r="JND94" s="900"/>
      <c r="JNE94" s="1171"/>
      <c r="JNF94" s="910"/>
      <c r="JNG94" s="1191"/>
      <c r="JNH94" s="1189"/>
      <c r="JNI94" s="900"/>
      <c r="JNJ94" s="318"/>
      <c r="JNK94" s="900"/>
      <c r="JNL94" s="900"/>
      <c r="JNM94" s="900"/>
      <c r="JNN94" s="900"/>
      <c r="JNO94" s="1171"/>
      <c r="JNP94" s="910"/>
      <c r="JNQ94" s="1191"/>
      <c r="JNR94" s="1189"/>
      <c r="JNS94" s="900"/>
      <c r="JNT94" s="318"/>
      <c r="JNU94" s="900"/>
      <c r="JNV94" s="900"/>
      <c r="JNW94" s="900"/>
      <c r="JNX94" s="900"/>
      <c r="JNY94" s="1171"/>
      <c r="JNZ94" s="910"/>
      <c r="JOA94" s="1191"/>
      <c r="JOB94" s="1189"/>
      <c r="JOC94" s="900"/>
      <c r="JOD94" s="318"/>
      <c r="JOE94" s="900"/>
      <c r="JOF94" s="900"/>
      <c r="JOG94" s="900"/>
      <c r="JOH94" s="900"/>
      <c r="JOI94" s="1171"/>
      <c r="JOJ94" s="910"/>
      <c r="JOK94" s="1191"/>
      <c r="JOL94" s="1189"/>
      <c r="JOM94" s="900"/>
      <c r="JON94" s="318"/>
      <c r="JOO94" s="900"/>
      <c r="JOP94" s="900"/>
      <c r="JOQ94" s="900"/>
      <c r="JOR94" s="900"/>
      <c r="JOS94" s="1171"/>
      <c r="JOT94" s="910"/>
      <c r="JOU94" s="1191"/>
      <c r="JOV94" s="1189"/>
      <c r="JOW94" s="900"/>
      <c r="JOX94" s="318"/>
      <c r="JOY94" s="900"/>
      <c r="JOZ94" s="900"/>
      <c r="JPA94" s="900"/>
      <c r="JPB94" s="900"/>
      <c r="JPC94" s="1171"/>
      <c r="JPD94" s="910"/>
      <c r="JPE94" s="1191"/>
      <c r="JPF94" s="1189"/>
      <c r="JPG94" s="900"/>
      <c r="JPH94" s="318"/>
      <c r="JPI94" s="900"/>
      <c r="JPJ94" s="900"/>
      <c r="JPK94" s="900"/>
      <c r="JPL94" s="900"/>
      <c r="JPM94" s="1171"/>
      <c r="JPN94" s="910"/>
      <c r="JPO94" s="1191"/>
      <c r="JPP94" s="1189"/>
      <c r="JPQ94" s="900"/>
      <c r="JPR94" s="318"/>
      <c r="JPS94" s="900"/>
      <c r="JPT94" s="900"/>
      <c r="JPU94" s="900"/>
      <c r="JPV94" s="900"/>
      <c r="JPW94" s="1171"/>
      <c r="JPX94" s="910"/>
      <c r="JPY94" s="1191"/>
      <c r="JPZ94" s="1189"/>
      <c r="JQA94" s="900"/>
      <c r="JQB94" s="318"/>
      <c r="JQC94" s="900"/>
      <c r="JQD94" s="900"/>
      <c r="JQE94" s="900"/>
      <c r="JQF94" s="900"/>
      <c r="JQG94" s="1171"/>
      <c r="JQH94" s="910"/>
      <c r="JQI94" s="1191"/>
      <c r="JQJ94" s="1189"/>
      <c r="JQK94" s="900"/>
      <c r="JQL94" s="318"/>
      <c r="JQM94" s="900"/>
      <c r="JQN94" s="900"/>
      <c r="JQO94" s="900"/>
      <c r="JQP94" s="900"/>
      <c r="JQQ94" s="1171"/>
      <c r="JQR94" s="910"/>
      <c r="JQS94" s="1191"/>
      <c r="JQT94" s="1189"/>
      <c r="JQU94" s="900"/>
      <c r="JQV94" s="318"/>
      <c r="JQW94" s="900"/>
      <c r="JQX94" s="900"/>
      <c r="JQY94" s="900"/>
      <c r="JQZ94" s="900"/>
      <c r="JRA94" s="1171"/>
      <c r="JRB94" s="910"/>
      <c r="JRC94" s="1191"/>
      <c r="JRD94" s="1189"/>
      <c r="JRE94" s="900"/>
      <c r="JRF94" s="318"/>
      <c r="JRG94" s="900"/>
      <c r="JRH94" s="900"/>
      <c r="JRI94" s="900"/>
      <c r="JRJ94" s="900"/>
      <c r="JRK94" s="1171"/>
      <c r="JRL94" s="910"/>
      <c r="JRM94" s="1191"/>
      <c r="JRN94" s="1189"/>
      <c r="JRO94" s="900"/>
      <c r="JRP94" s="318"/>
      <c r="JRQ94" s="900"/>
      <c r="JRR94" s="900"/>
      <c r="JRS94" s="900"/>
      <c r="JRT94" s="900"/>
      <c r="JRU94" s="1171"/>
      <c r="JRV94" s="910"/>
      <c r="JRW94" s="1191"/>
      <c r="JRX94" s="1189"/>
      <c r="JRY94" s="900"/>
      <c r="JRZ94" s="318"/>
      <c r="JSA94" s="900"/>
      <c r="JSB94" s="900"/>
      <c r="JSC94" s="900"/>
      <c r="JSD94" s="900"/>
      <c r="JSE94" s="1171"/>
      <c r="JSF94" s="910"/>
      <c r="JSG94" s="1191"/>
      <c r="JSH94" s="1189"/>
      <c r="JSI94" s="900"/>
      <c r="JSJ94" s="318"/>
      <c r="JSK94" s="900"/>
      <c r="JSL94" s="900"/>
      <c r="JSM94" s="900"/>
      <c r="JSN94" s="900"/>
      <c r="JSO94" s="1171"/>
      <c r="JSP94" s="910"/>
      <c r="JSQ94" s="1191"/>
      <c r="JSR94" s="1189"/>
      <c r="JSS94" s="900"/>
      <c r="JST94" s="318"/>
      <c r="JSU94" s="900"/>
      <c r="JSV94" s="900"/>
      <c r="JSW94" s="900"/>
      <c r="JSX94" s="900"/>
      <c r="JSY94" s="1171"/>
      <c r="JSZ94" s="910"/>
      <c r="JTA94" s="1191"/>
      <c r="JTB94" s="1189"/>
      <c r="JTC94" s="900"/>
      <c r="JTD94" s="318"/>
      <c r="JTE94" s="900"/>
      <c r="JTF94" s="900"/>
      <c r="JTG94" s="900"/>
      <c r="JTH94" s="900"/>
      <c r="JTI94" s="1171"/>
      <c r="JTJ94" s="910"/>
      <c r="JTK94" s="1191"/>
      <c r="JTL94" s="1189"/>
      <c r="JTM94" s="900"/>
      <c r="JTN94" s="318"/>
      <c r="JTO94" s="900"/>
      <c r="JTP94" s="900"/>
      <c r="JTQ94" s="900"/>
      <c r="JTR94" s="900"/>
      <c r="JTS94" s="1171"/>
      <c r="JTT94" s="910"/>
      <c r="JTU94" s="1191"/>
      <c r="JTV94" s="1189"/>
      <c r="JTW94" s="900"/>
      <c r="JTX94" s="318"/>
      <c r="JTY94" s="900"/>
      <c r="JTZ94" s="900"/>
      <c r="JUA94" s="900"/>
      <c r="JUB94" s="900"/>
      <c r="JUC94" s="1171"/>
      <c r="JUD94" s="910"/>
      <c r="JUE94" s="1191"/>
      <c r="JUF94" s="1189"/>
      <c r="JUG94" s="900"/>
      <c r="JUH94" s="318"/>
      <c r="JUI94" s="900"/>
      <c r="JUJ94" s="900"/>
      <c r="JUK94" s="900"/>
      <c r="JUL94" s="900"/>
      <c r="JUM94" s="1171"/>
      <c r="JUN94" s="910"/>
      <c r="JUO94" s="1191"/>
      <c r="JUP94" s="1189"/>
      <c r="JUQ94" s="900"/>
      <c r="JUR94" s="318"/>
      <c r="JUS94" s="900"/>
      <c r="JUT94" s="900"/>
      <c r="JUU94" s="900"/>
      <c r="JUV94" s="900"/>
      <c r="JUW94" s="1171"/>
      <c r="JUX94" s="910"/>
      <c r="JUY94" s="1191"/>
      <c r="JUZ94" s="1189"/>
      <c r="JVA94" s="900"/>
      <c r="JVB94" s="318"/>
      <c r="JVC94" s="900"/>
      <c r="JVD94" s="900"/>
      <c r="JVE94" s="900"/>
      <c r="JVF94" s="900"/>
      <c r="JVG94" s="1171"/>
      <c r="JVH94" s="910"/>
      <c r="JVI94" s="1191"/>
      <c r="JVJ94" s="1189"/>
      <c r="JVK94" s="900"/>
      <c r="JVL94" s="318"/>
      <c r="JVM94" s="900"/>
      <c r="JVN94" s="900"/>
      <c r="JVO94" s="900"/>
      <c r="JVP94" s="900"/>
      <c r="JVQ94" s="1171"/>
      <c r="JVR94" s="910"/>
      <c r="JVS94" s="1191"/>
      <c r="JVT94" s="1189"/>
      <c r="JVU94" s="900"/>
      <c r="JVV94" s="318"/>
      <c r="JVW94" s="900"/>
      <c r="JVX94" s="900"/>
      <c r="JVY94" s="900"/>
      <c r="JVZ94" s="900"/>
      <c r="JWA94" s="1171"/>
      <c r="JWB94" s="910"/>
      <c r="JWC94" s="1191"/>
      <c r="JWD94" s="1189"/>
      <c r="JWE94" s="900"/>
      <c r="JWF94" s="318"/>
      <c r="JWG94" s="900"/>
      <c r="JWH94" s="900"/>
      <c r="JWI94" s="900"/>
      <c r="JWJ94" s="900"/>
      <c r="JWK94" s="1171"/>
      <c r="JWL94" s="910"/>
      <c r="JWM94" s="1191"/>
      <c r="JWN94" s="1189"/>
      <c r="JWO94" s="900"/>
      <c r="JWP94" s="318"/>
      <c r="JWQ94" s="900"/>
      <c r="JWR94" s="900"/>
      <c r="JWS94" s="900"/>
      <c r="JWT94" s="900"/>
      <c r="JWU94" s="1171"/>
      <c r="JWV94" s="910"/>
      <c r="JWW94" s="1191"/>
      <c r="JWX94" s="1189"/>
      <c r="JWY94" s="900"/>
      <c r="JWZ94" s="318"/>
      <c r="JXA94" s="900"/>
      <c r="JXB94" s="900"/>
      <c r="JXC94" s="900"/>
      <c r="JXD94" s="900"/>
      <c r="JXE94" s="1171"/>
      <c r="JXF94" s="910"/>
      <c r="JXG94" s="1191"/>
      <c r="JXH94" s="1189"/>
      <c r="JXI94" s="900"/>
      <c r="JXJ94" s="318"/>
      <c r="JXK94" s="900"/>
      <c r="JXL94" s="900"/>
      <c r="JXM94" s="900"/>
      <c r="JXN94" s="900"/>
      <c r="JXO94" s="1171"/>
      <c r="JXP94" s="910"/>
      <c r="JXQ94" s="1191"/>
      <c r="JXR94" s="1189"/>
      <c r="JXS94" s="900"/>
      <c r="JXT94" s="318"/>
      <c r="JXU94" s="900"/>
      <c r="JXV94" s="900"/>
      <c r="JXW94" s="900"/>
      <c r="JXX94" s="900"/>
      <c r="JXY94" s="1171"/>
      <c r="JXZ94" s="910"/>
      <c r="JYA94" s="1191"/>
      <c r="JYB94" s="1189"/>
      <c r="JYC94" s="900"/>
      <c r="JYD94" s="318"/>
      <c r="JYE94" s="900"/>
      <c r="JYF94" s="900"/>
      <c r="JYG94" s="900"/>
      <c r="JYH94" s="900"/>
      <c r="JYI94" s="1171"/>
      <c r="JYJ94" s="910"/>
      <c r="JYK94" s="1191"/>
      <c r="JYL94" s="1189"/>
      <c r="JYM94" s="900"/>
      <c r="JYN94" s="318"/>
      <c r="JYO94" s="900"/>
      <c r="JYP94" s="900"/>
      <c r="JYQ94" s="900"/>
      <c r="JYR94" s="900"/>
      <c r="JYS94" s="1171"/>
      <c r="JYT94" s="910"/>
      <c r="JYU94" s="1191"/>
      <c r="JYV94" s="1189"/>
      <c r="JYW94" s="900"/>
      <c r="JYX94" s="318"/>
      <c r="JYY94" s="900"/>
      <c r="JYZ94" s="900"/>
      <c r="JZA94" s="900"/>
      <c r="JZB94" s="900"/>
      <c r="JZC94" s="1171"/>
      <c r="JZD94" s="910"/>
      <c r="JZE94" s="1191"/>
      <c r="JZF94" s="1189"/>
      <c r="JZG94" s="900"/>
      <c r="JZH94" s="318"/>
      <c r="JZI94" s="900"/>
      <c r="JZJ94" s="900"/>
      <c r="JZK94" s="900"/>
      <c r="JZL94" s="900"/>
      <c r="JZM94" s="1171"/>
      <c r="JZN94" s="910"/>
      <c r="JZO94" s="1191"/>
      <c r="JZP94" s="1189"/>
      <c r="JZQ94" s="900"/>
      <c r="JZR94" s="318"/>
      <c r="JZS94" s="900"/>
      <c r="JZT94" s="900"/>
      <c r="JZU94" s="900"/>
      <c r="JZV94" s="900"/>
      <c r="JZW94" s="1171"/>
      <c r="JZX94" s="910"/>
      <c r="JZY94" s="1191"/>
      <c r="JZZ94" s="1189"/>
      <c r="KAA94" s="900"/>
      <c r="KAB94" s="318"/>
      <c r="KAC94" s="900"/>
      <c r="KAD94" s="900"/>
      <c r="KAE94" s="900"/>
      <c r="KAF94" s="900"/>
      <c r="KAG94" s="1171"/>
      <c r="KAH94" s="910"/>
      <c r="KAI94" s="1191"/>
      <c r="KAJ94" s="1189"/>
      <c r="KAK94" s="900"/>
      <c r="KAL94" s="318"/>
      <c r="KAM94" s="900"/>
      <c r="KAN94" s="900"/>
      <c r="KAO94" s="900"/>
      <c r="KAP94" s="900"/>
      <c r="KAQ94" s="1171"/>
      <c r="KAR94" s="910"/>
      <c r="KAS94" s="1191"/>
      <c r="KAT94" s="1189"/>
      <c r="KAU94" s="900"/>
      <c r="KAV94" s="318"/>
      <c r="KAW94" s="900"/>
      <c r="KAX94" s="900"/>
      <c r="KAY94" s="900"/>
      <c r="KAZ94" s="900"/>
      <c r="KBA94" s="1171"/>
      <c r="KBB94" s="910"/>
      <c r="KBC94" s="1191"/>
      <c r="KBD94" s="1189"/>
      <c r="KBE94" s="900"/>
      <c r="KBF94" s="318"/>
      <c r="KBG94" s="900"/>
      <c r="KBH94" s="900"/>
      <c r="KBI94" s="900"/>
      <c r="KBJ94" s="900"/>
      <c r="KBK94" s="1171"/>
      <c r="KBL94" s="910"/>
      <c r="KBM94" s="1191"/>
      <c r="KBN94" s="1189"/>
      <c r="KBO94" s="900"/>
      <c r="KBP94" s="318"/>
      <c r="KBQ94" s="900"/>
      <c r="KBR94" s="900"/>
      <c r="KBS94" s="900"/>
      <c r="KBT94" s="900"/>
      <c r="KBU94" s="1171"/>
      <c r="KBV94" s="910"/>
      <c r="KBW94" s="1191"/>
      <c r="KBX94" s="1189"/>
      <c r="KBY94" s="900"/>
      <c r="KBZ94" s="318"/>
      <c r="KCA94" s="900"/>
      <c r="KCB94" s="900"/>
      <c r="KCC94" s="900"/>
      <c r="KCD94" s="900"/>
      <c r="KCE94" s="1171"/>
      <c r="KCF94" s="910"/>
      <c r="KCG94" s="1191"/>
      <c r="KCH94" s="1189"/>
      <c r="KCI94" s="900"/>
      <c r="KCJ94" s="318"/>
      <c r="KCK94" s="900"/>
      <c r="KCL94" s="900"/>
      <c r="KCM94" s="900"/>
      <c r="KCN94" s="900"/>
      <c r="KCO94" s="1171"/>
      <c r="KCP94" s="910"/>
      <c r="KCQ94" s="1191"/>
      <c r="KCR94" s="1189"/>
      <c r="KCS94" s="900"/>
      <c r="KCT94" s="318"/>
      <c r="KCU94" s="900"/>
      <c r="KCV94" s="900"/>
      <c r="KCW94" s="900"/>
      <c r="KCX94" s="900"/>
      <c r="KCY94" s="1171"/>
      <c r="KCZ94" s="910"/>
      <c r="KDA94" s="1191"/>
      <c r="KDB94" s="1189"/>
      <c r="KDC94" s="900"/>
      <c r="KDD94" s="318"/>
      <c r="KDE94" s="900"/>
      <c r="KDF94" s="900"/>
      <c r="KDG94" s="900"/>
      <c r="KDH94" s="900"/>
      <c r="KDI94" s="1171"/>
      <c r="KDJ94" s="910"/>
      <c r="KDK94" s="1191"/>
      <c r="KDL94" s="1189"/>
      <c r="KDM94" s="900"/>
      <c r="KDN94" s="318"/>
      <c r="KDO94" s="900"/>
      <c r="KDP94" s="900"/>
      <c r="KDQ94" s="900"/>
      <c r="KDR94" s="900"/>
      <c r="KDS94" s="1171"/>
      <c r="KDT94" s="910"/>
      <c r="KDU94" s="1191"/>
      <c r="KDV94" s="1189"/>
      <c r="KDW94" s="900"/>
      <c r="KDX94" s="318"/>
      <c r="KDY94" s="900"/>
      <c r="KDZ94" s="900"/>
      <c r="KEA94" s="900"/>
      <c r="KEB94" s="900"/>
      <c r="KEC94" s="1171"/>
      <c r="KED94" s="910"/>
      <c r="KEE94" s="1191"/>
      <c r="KEF94" s="1189"/>
      <c r="KEG94" s="900"/>
      <c r="KEH94" s="318"/>
      <c r="KEI94" s="900"/>
      <c r="KEJ94" s="900"/>
      <c r="KEK94" s="900"/>
      <c r="KEL94" s="900"/>
      <c r="KEM94" s="1171"/>
      <c r="KEN94" s="910"/>
      <c r="KEO94" s="1191"/>
      <c r="KEP94" s="1189"/>
      <c r="KEQ94" s="900"/>
      <c r="KER94" s="318"/>
      <c r="KES94" s="900"/>
      <c r="KET94" s="900"/>
      <c r="KEU94" s="900"/>
      <c r="KEV94" s="900"/>
      <c r="KEW94" s="1171"/>
      <c r="KEX94" s="910"/>
      <c r="KEY94" s="1191"/>
      <c r="KEZ94" s="1189"/>
      <c r="KFA94" s="900"/>
      <c r="KFB94" s="318"/>
      <c r="KFC94" s="900"/>
      <c r="KFD94" s="900"/>
      <c r="KFE94" s="900"/>
      <c r="KFF94" s="900"/>
      <c r="KFG94" s="1171"/>
      <c r="KFH94" s="910"/>
      <c r="KFI94" s="1191"/>
      <c r="KFJ94" s="1189"/>
      <c r="KFK94" s="900"/>
      <c r="KFL94" s="318"/>
      <c r="KFM94" s="900"/>
      <c r="KFN94" s="900"/>
      <c r="KFO94" s="900"/>
      <c r="KFP94" s="900"/>
      <c r="KFQ94" s="1171"/>
      <c r="KFR94" s="910"/>
      <c r="KFS94" s="1191"/>
      <c r="KFT94" s="1189"/>
      <c r="KFU94" s="900"/>
      <c r="KFV94" s="318"/>
      <c r="KFW94" s="900"/>
      <c r="KFX94" s="900"/>
      <c r="KFY94" s="900"/>
      <c r="KFZ94" s="900"/>
      <c r="KGA94" s="1171"/>
      <c r="KGB94" s="910"/>
      <c r="KGC94" s="1191"/>
      <c r="KGD94" s="1189"/>
      <c r="KGE94" s="900"/>
      <c r="KGF94" s="318"/>
      <c r="KGG94" s="900"/>
      <c r="KGH94" s="900"/>
      <c r="KGI94" s="900"/>
      <c r="KGJ94" s="900"/>
      <c r="KGK94" s="1171"/>
      <c r="KGL94" s="910"/>
      <c r="KGM94" s="1191"/>
      <c r="KGN94" s="1189"/>
      <c r="KGO94" s="900"/>
      <c r="KGP94" s="318"/>
      <c r="KGQ94" s="900"/>
      <c r="KGR94" s="900"/>
      <c r="KGS94" s="900"/>
      <c r="KGT94" s="900"/>
      <c r="KGU94" s="1171"/>
      <c r="KGV94" s="910"/>
      <c r="KGW94" s="1191"/>
      <c r="KGX94" s="1189"/>
      <c r="KGY94" s="900"/>
      <c r="KGZ94" s="318"/>
      <c r="KHA94" s="900"/>
      <c r="KHB94" s="900"/>
      <c r="KHC94" s="900"/>
      <c r="KHD94" s="900"/>
      <c r="KHE94" s="1171"/>
      <c r="KHF94" s="910"/>
      <c r="KHG94" s="1191"/>
      <c r="KHH94" s="1189"/>
      <c r="KHI94" s="900"/>
      <c r="KHJ94" s="318"/>
      <c r="KHK94" s="900"/>
      <c r="KHL94" s="900"/>
      <c r="KHM94" s="900"/>
      <c r="KHN94" s="900"/>
      <c r="KHO94" s="1171"/>
      <c r="KHP94" s="910"/>
      <c r="KHQ94" s="1191"/>
      <c r="KHR94" s="1189"/>
      <c r="KHS94" s="900"/>
      <c r="KHT94" s="318"/>
      <c r="KHU94" s="900"/>
      <c r="KHV94" s="900"/>
      <c r="KHW94" s="900"/>
      <c r="KHX94" s="900"/>
      <c r="KHY94" s="1171"/>
      <c r="KHZ94" s="910"/>
      <c r="KIA94" s="1191"/>
      <c r="KIB94" s="1189"/>
      <c r="KIC94" s="900"/>
      <c r="KID94" s="318"/>
      <c r="KIE94" s="900"/>
      <c r="KIF94" s="900"/>
      <c r="KIG94" s="900"/>
      <c r="KIH94" s="900"/>
      <c r="KII94" s="1171"/>
      <c r="KIJ94" s="910"/>
      <c r="KIK94" s="1191"/>
      <c r="KIL94" s="1189"/>
      <c r="KIM94" s="900"/>
      <c r="KIN94" s="318"/>
      <c r="KIO94" s="900"/>
      <c r="KIP94" s="900"/>
      <c r="KIQ94" s="900"/>
      <c r="KIR94" s="900"/>
      <c r="KIS94" s="1171"/>
      <c r="KIT94" s="910"/>
      <c r="KIU94" s="1191"/>
      <c r="KIV94" s="1189"/>
      <c r="KIW94" s="900"/>
      <c r="KIX94" s="318"/>
      <c r="KIY94" s="900"/>
      <c r="KIZ94" s="900"/>
      <c r="KJA94" s="900"/>
      <c r="KJB94" s="900"/>
      <c r="KJC94" s="1171"/>
      <c r="KJD94" s="910"/>
      <c r="KJE94" s="1191"/>
      <c r="KJF94" s="1189"/>
      <c r="KJG94" s="900"/>
      <c r="KJH94" s="318"/>
      <c r="KJI94" s="900"/>
      <c r="KJJ94" s="900"/>
      <c r="KJK94" s="900"/>
      <c r="KJL94" s="900"/>
      <c r="KJM94" s="1171"/>
      <c r="KJN94" s="910"/>
      <c r="KJO94" s="1191"/>
      <c r="KJP94" s="1189"/>
      <c r="KJQ94" s="900"/>
      <c r="KJR94" s="318"/>
      <c r="KJS94" s="900"/>
      <c r="KJT94" s="900"/>
      <c r="KJU94" s="900"/>
      <c r="KJV94" s="900"/>
      <c r="KJW94" s="1171"/>
      <c r="KJX94" s="910"/>
      <c r="KJY94" s="1191"/>
      <c r="KJZ94" s="1189"/>
      <c r="KKA94" s="900"/>
      <c r="KKB94" s="318"/>
      <c r="KKC94" s="900"/>
      <c r="KKD94" s="900"/>
      <c r="KKE94" s="900"/>
      <c r="KKF94" s="900"/>
      <c r="KKG94" s="1171"/>
      <c r="KKH94" s="910"/>
      <c r="KKI94" s="1191"/>
      <c r="KKJ94" s="1189"/>
      <c r="KKK94" s="900"/>
      <c r="KKL94" s="318"/>
      <c r="KKM94" s="900"/>
      <c r="KKN94" s="900"/>
      <c r="KKO94" s="900"/>
      <c r="KKP94" s="900"/>
      <c r="KKQ94" s="1171"/>
      <c r="KKR94" s="910"/>
      <c r="KKS94" s="1191"/>
      <c r="KKT94" s="1189"/>
      <c r="KKU94" s="900"/>
      <c r="KKV94" s="318"/>
      <c r="KKW94" s="900"/>
      <c r="KKX94" s="900"/>
      <c r="KKY94" s="900"/>
      <c r="KKZ94" s="900"/>
      <c r="KLA94" s="1171"/>
      <c r="KLB94" s="910"/>
      <c r="KLC94" s="1191"/>
      <c r="KLD94" s="1189"/>
      <c r="KLE94" s="900"/>
      <c r="KLF94" s="318"/>
      <c r="KLG94" s="900"/>
      <c r="KLH94" s="900"/>
      <c r="KLI94" s="900"/>
      <c r="KLJ94" s="900"/>
      <c r="KLK94" s="1171"/>
      <c r="KLL94" s="910"/>
      <c r="KLM94" s="1191"/>
      <c r="KLN94" s="1189"/>
      <c r="KLO94" s="900"/>
      <c r="KLP94" s="318"/>
      <c r="KLQ94" s="900"/>
      <c r="KLR94" s="900"/>
      <c r="KLS94" s="900"/>
      <c r="KLT94" s="900"/>
      <c r="KLU94" s="1171"/>
      <c r="KLV94" s="910"/>
      <c r="KLW94" s="1191"/>
      <c r="KLX94" s="1189"/>
      <c r="KLY94" s="900"/>
      <c r="KLZ94" s="318"/>
      <c r="KMA94" s="900"/>
      <c r="KMB94" s="900"/>
      <c r="KMC94" s="900"/>
      <c r="KMD94" s="900"/>
      <c r="KME94" s="1171"/>
      <c r="KMF94" s="910"/>
      <c r="KMG94" s="1191"/>
      <c r="KMH94" s="1189"/>
      <c r="KMI94" s="900"/>
      <c r="KMJ94" s="318"/>
      <c r="KMK94" s="900"/>
      <c r="KML94" s="900"/>
      <c r="KMM94" s="900"/>
      <c r="KMN94" s="900"/>
      <c r="KMO94" s="1171"/>
      <c r="KMP94" s="910"/>
      <c r="KMQ94" s="1191"/>
      <c r="KMR94" s="1189"/>
      <c r="KMS94" s="900"/>
      <c r="KMT94" s="318"/>
      <c r="KMU94" s="900"/>
      <c r="KMV94" s="900"/>
      <c r="KMW94" s="900"/>
      <c r="KMX94" s="900"/>
      <c r="KMY94" s="1171"/>
      <c r="KMZ94" s="910"/>
      <c r="KNA94" s="1191"/>
      <c r="KNB94" s="1189"/>
      <c r="KNC94" s="900"/>
      <c r="KND94" s="318"/>
      <c r="KNE94" s="900"/>
      <c r="KNF94" s="900"/>
      <c r="KNG94" s="900"/>
      <c r="KNH94" s="900"/>
      <c r="KNI94" s="1171"/>
      <c r="KNJ94" s="910"/>
      <c r="KNK94" s="1191"/>
      <c r="KNL94" s="1189"/>
      <c r="KNM94" s="900"/>
      <c r="KNN94" s="318"/>
      <c r="KNO94" s="900"/>
      <c r="KNP94" s="900"/>
      <c r="KNQ94" s="900"/>
      <c r="KNR94" s="900"/>
      <c r="KNS94" s="1171"/>
      <c r="KNT94" s="910"/>
      <c r="KNU94" s="1191"/>
      <c r="KNV94" s="1189"/>
      <c r="KNW94" s="900"/>
      <c r="KNX94" s="318"/>
      <c r="KNY94" s="900"/>
      <c r="KNZ94" s="900"/>
      <c r="KOA94" s="900"/>
      <c r="KOB94" s="900"/>
      <c r="KOC94" s="1171"/>
      <c r="KOD94" s="910"/>
      <c r="KOE94" s="1191"/>
      <c r="KOF94" s="1189"/>
      <c r="KOG94" s="900"/>
      <c r="KOH94" s="318"/>
      <c r="KOI94" s="900"/>
      <c r="KOJ94" s="900"/>
      <c r="KOK94" s="900"/>
      <c r="KOL94" s="900"/>
      <c r="KOM94" s="1171"/>
      <c r="KON94" s="910"/>
      <c r="KOO94" s="1191"/>
      <c r="KOP94" s="1189"/>
      <c r="KOQ94" s="900"/>
      <c r="KOR94" s="318"/>
      <c r="KOS94" s="900"/>
      <c r="KOT94" s="900"/>
      <c r="KOU94" s="900"/>
      <c r="KOV94" s="900"/>
      <c r="KOW94" s="1171"/>
      <c r="KOX94" s="910"/>
      <c r="KOY94" s="1191"/>
      <c r="KOZ94" s="1189"/>
      <c r="KPA94" s="900"/>
      <c r="KPB94" s="318"/>
      <c r="KPC94" s="900"/>
      <c r="KPD94" s="900"/>
      <c r="KPE94" s="900"/>
      <c r="KPF94" s="900"/>
      <c r="KPG94" s="1171"/>
      <c r="KPH94" s="910"/>
      <c r="KPI94" s="1191"/>
      <c r="KPJ94" s="1189"/>
      <c r="KPK94" s="900"/>
      <c r="KPL94" s="318"/>
      <c r="KPM94" s="900"/>
      <c r="KPN94" s="900"/>
      <c r="KPO94" s="900"/>
      <c r="KPP94" s="900"/>
      <c r="KPQ94" s="1171"/>
      <c r="KPR94" s="910"/>
      <c r="KPS94" s="1191"/>
      <c r="KPT94" s="1189"/>
      <c r="KPU94" s="900"/>
      <c r="KPV94" s="318"/>
      <c r="KPW94" s="900"/>
      <c r="KPX94" s="900"/>
      <c r="KPY94" s="900"/>
      <c r="KPZ94" s="900"/>
      <c r="KQA94" s="1171"/>
      <c r="KQB94" s="910"/>
      <c r="KQC94" s="1191"/>
      <c r="KQD94" s="1189"/>
      <c r="KQE94" s="900"/>
      <c r="KQF94" s="318"/>
      <c r="KQG94" s="900"/>
      <c r="KQH94" s="900"/>
      <c r="KQI94" s="900"/>
      <c r="KQJ94" s="900"/>
      <c r="KQK94" s="1171"/>
      <c r="KQL94" s="910"/>
      <c r="KQM94" s="1191"/>
      <c r="KQN94" s="1189"/>
      <c r="KQO94" s="900"/>
      <c r="KQP94" s="318"/>
      <c r="KQQ94" s="900"/>
      <c r="KQR94" s="900"/>
      <c r="KQS94" s="900"/>
      <c r="KQT94" s="900"/>
      <c r="KQU94" s="1171"/>
      <c r="KQV94" s="910"/>
      <c r="KQW94" s="1191"/>
      <c r="KQX94" s="1189"/>
      <c r="KQY94" s="900"/>
      <c r="KQZ94" s="318"/>
      <c r="KRA94" s="900"/>
      <c r="KRB94" s="900"/>
      <c r="KRC94" s="900"/>
      <c r="KRD94" s="900"/>
      <c r="KRE94" s="1171"/>
      <c r="KRF94" s="910"/>
      <c r="KRG94" s="1191"/>
      <c r="KRH94" s="1189"/>
      <c r="KRI94" s="900"/>
      <c r="KRJ94" s="318"/>
      <c r="KRK94" s="900"/>
      <c r="KRL94" s="900"/>
      <c r="KRM94" s="900"/>
      <c r="KRN94" s="900"/>
      <c r="KRO94" s="1171"/>
      <c r="KRP94" s="910"/>
      <c r="KRQ94" s="1191"/>
      <c r="KRR94" s="1189"/>
      <c r="KRS94" s="900"/>
      <c r="KRT94" s="318"/>
      <c r="KRU94" s="900"/>
      <c r="KRV94" s="900"/>
      <c r="KRW94" s="900"/>
      <c r="KRX94" s="900"/>
      <c r="KRY94" s="1171"/>
      <c r="KRZ94" s="910"/>
      <c r="KSA94" s="1191"/>
      <c r="KSB94" s="1189"/>
      <c r="KSC94" s="900"/>
      <c r="KSD94" s="318"/>
      <c r="KSE94" s="900"/>
      <c r="KSF94" s="900"/>
      <c r="KSG94" s="900"/>
      <c r="KSH94" s="900"/>
      <c r="KSI94" s="1171"/>
      <c r="KSJ94" s="910"/>
      <c r="KSK94" s="1191"/>
      <c r="KSL94" s="1189"/>
      <c r="KSM94" s="900"/>
      <c r="KSN94" s="318"/>
      <c r="KSO94" s="900"/>
      <c r="KSP94" s="900"/>
      <c r="KSQ94" s="900"/>
      <c r="KSR94" s="900"/>
      <c r="KSS94" s="1171"/>
      <c r="KST94" s="910"/>
      <c r="KSU94" s="1191"/>
      <c r="KSV94" s="1189"/>
      <c r="KSW94" s="900"/>
      <c r="KSX94" s="318"/>
      <c r="KSY94" s="900"/>
      <c r="KSZ94" s="900"/>
      <c r="KTA94" s="900"/>
      <c r="KTB94" s="900"/>
      <c r="KTC94" s="1171"/>
      <c r="KTD94" s="910"/>
      <c r="KTE94" s="1191"/>
      <c r="KTF94" s="1189"/>
      <c r="KTG94" s="900"/>
      <c r="KTH94" s="318"/>
      <c r="KTI94" s="900"/>
      <c r="KTJ94" s="900"/>
      <c r="KTK94" s="900"/>
      <c r="KTL94" s="900"/>
      <c r="KTM94" s="1171"/>
      <c r="KTN94" s="910"/>
      <c r="KTO94" s="1191"/>
      <c r="KTP94" s="1189"/>
      <c r="KTQ94" s="900"/>
      <c r="KTR94" s="318"/>
      <c r="KTS94" s="900"/>
      <c r="KTT94" s="900"/>
      <c r="KTU94" s="900"/>
      <c r="KTV94" s="900"/>
      <c r="KTW94" s="1171"/>
      <c r="KTX94" s="910"/>
      <c r="KTY94" s="1191"/>
      <c r="KTZ94" s="1189"/>
      <c r="KUA94" s="900"/>
      <c r="KUB94" s="318"/>
      <c r="KUC94" s="900"/>
      <c r="KUD94" s="900"/>
      <c r="KUE94" s="900"/>
      <c r="KUF94" s="900"/>
      <c r="KUG94" s="1171"/>
      <c r="KUH94" s="910"/>
      <c r="KUI94" s="1191"/>
      <c r="KUJ94" s="1189"/>
      <c r="KUK94" s="900"/>
      <c r="KUL94" s="318"/>
      <c r="KUM94" s="900"/>
      <c r="KUN94" s="900"/>
      <c r="KUO94" s="900"/>
      <c r="KUP94" s="900"/>
      <c r="KUQ94" s="1171"/>
      <c r="KUR94" s="910"/>
      <c r="KUS94" s="1191"/>
      <c r="KUT94" s="1189"/>
      <c r="KUU94" s="900"/>
      <c r="KUV94" s="318"/>
      <c r="KUW94" s="900"/>
      <c r="KUX94" s="900"/>
      <c r="KUY94" s="900"/>
      <c r="KUZ94" s="900"/>
      <c r="KVA94" s="1171"/>
      <c r="KVB94" s="910"/>
      <c r="KVC94" s="1191"/>
      <c r="KVD94" s="1189"/>
      <c r="KVE94" s="900"/>
      <c r="KVF94" s="318"/>
      <c r="KVG94" s="900"/>
      <c r="KVH94" s="900"/>
      <c r="KVI94" s="900"/>
      <c r="KVJ94" s="900"/>
      <c r="KVK94" s="1171"/>
      <c r="KVL94" s="910"/>
      <c r="KVM94" s="1191"/>
      <c r="KVN94" s="1189"/>
      <c r="KVO94" s="900"/>
      <c r="KVP94" s="318"/>
      <c r="KVQ94" s="900"/>
      <c r="KVR94" s="900"/>
      <c r="KVS94" s="900"/>
      <c r="KVT94" s="900"/>
      <c r="KVU94" s="1171"/>
      <c r="KVV94" s="910"/>
      <c r="KVW94" s="1191"/>
      <c r="KVX94" s="1189"/>
      <c r="KVY94" s="900"/>
      <c r="KVZ94" s="318"/>
      <c r="KWA94" s="900"/>
      <c r="KWB94" s="900"/>
      <c r="KWC94" s="900"/>
      <c r="KWD94" s="900"/>
      <c r="KWE94" s="1171"/>
      <c r="KWF94" s="910"/>
      <c r="KWG94" s="1191"/>
      <c r="KWH94" s="1189"/>
      <c r="KWI94" s="900"/>
      <c r="KWJ94" s="318"/>
      <c r="KWK94" s="900"/>
      <c r="KWL94" s="900"/>
      <c r="KWM94" s="900"/>
      <c r="KWN94" s="900"/>
      <c r="KWO94" s="1171"/>
      <c r="KWP94" s="910"/>
      <c r="KWQ94" s="1191"/>
      <c r="KWR94" s="1189"/>
      <c r="KWS94" s="900"/>
      <c r="KWT94" s="318"/>
      <c r="KWU94" s="900"/>
      <c r="KWV94" s="900"/>
      <c r="KWW94" s="900"/>
      <c r="KWX94" s="900"/>
      <c r="KWY94" s="1171"/>
      <c r="KWZ94" s="910"/>
      <c r="KXA94" s="1191"/>
      <c r="KXB94" s="1189"/>
      <c r="KXC94" s="900"/>
      <c r="KXD94" s="318"/>
      <c r="KXE94" s="900"/>
      <c r="KXF94" s="900"/>
      <c r="KXG94" s="900"/>
      <c r="KXH94" s="900"/>
      <c r="KXI94" s="1171"/>
      <c r="KXJ94" s="910"/>
      <c r="KXK94" s="1191"/>
      <c r="KXL94" s="1189"/>
      <c r="KXM94" s="900"/>
      <c r="KXN94" s="318"/>
      <c r="KXO94" s="900"/>
      <c r="KXP94" s="900"/>
      <c r="KXQ94" s="900"/>
      <c r="KXR94" s="900"/>
      <c r="KXS94" s="1171"/>
      <c r="KXT94" s="910"/>
      <c r="KXU94" s="1191"/>
      <c r="KXV94" s="1189"/>
      <c r="KXW94" s="900"/>
      <c r="KXX94" s="318"/>
      <c r="KXY94" s="900"/>
      <c r="KXZ94" s="900"/>
      <c r="KYA94" s="900"/>
      <c r="KYB94" s="900"/>
      <c r="KYC94" s="1171"/>
      <c r="KYD94" s="910"/>
      <c r="KYE94" s="1191"/>
      <c r="KYF94" s="1189"/>
      <c r="KYG94" s="900"/>
      <c r="KYH94" s="318"/>
      <c r="KYI94" s="900"/>
      <c r="KYJ94" s="900"/>
      <c r="KYK94" s="900"/>
      <c r="KYL94" s="900"/>
      <c r="KYM94" s="1171"/>
      <c r="KYN94" s="910"/>
      <c r="KYO94" s="1191"/>
      <c r="KYP94" s="1189"/>
      <c r="KYQ94" s="900"/>
      <c r="KYR94" s="318"/>
      <c r="KYS94" s="900"/>
      <c r="KYT94" s="900"/>
      <c r="KYU94" s="900"/>
      <c r="KYV94" s="900"/>
      <c r="KYW94" s="1171"/>
      <c r="KYX94" s="910"/>
      <c r="KYY94" s="1191"/>
      <c r="KYZ94" s="1189"/>
      <c r="KZA94" s="900"/>
      <c r="KZB94" s="318"/>
      <c r="KZC94" s="900"/>
      <c r="KZD94" s="900"/>
      <c r="KZE94" s="900"/>
      <c r="KZF94" s="900"/>
      <c r="KZG94" s="1171"/>
      <c r="KZH94" s="910"/>
      <c r="KZI94" s="1191"/>
      <c r="KZJ94" s="1189"/>
      <c r="KZK94" s="900"/>
      <c r="KZL94" s="318"/>
      <c r="KZM94" s="900"/>
      <c r="KZN94" s="900"/>
      <c r="KZO94" s="900"/>
      <c r="KZP94" s="900"/>
      <c r="KZQ94" s="1171"/>
      <c r="KZR94" s="910"/>
      <c r="KZS94" s="1191"/>
      <c r="KZT94" s="1189"/>
      <c r="KZU94" s="900"/>
      <c r="KZV94" s="318"/>
      <c r="KZW94" s="900"/>
      <c r="KZX94" s="900"/>
      <c r="KZY94" s="900"/>
      <c r="KZZ94" s="900"/>
      <c r="LAA94" s="1171"/>
      <c r="LAB94" s="910"/>
      <c r="LAC94" s="1191"/>
      <c r="LAD94" s="1189"/>
      <c r="LAE94" s="900"/>
      <c r="LAF94" s="318"/>
      <c r="LAG94" s="900"/>
      <c r="LAH94" s="900"/>
      <c r="LAI94" s="900"/>
      <c r="LAJ94" s="900"/>
      <c r="LAK94" s="1171"/>
      <c r="LAL94" s="910"/>
      <c r="LAM94" s="1191"/>
      <c r="LAN94" s="1189"/>
      <c r="LAO94" s="900"/>
      <c r="LAP94" s="318"/>
      <c r="LAQ94" s="900"/>
      <c r="LAR94" s="900"/>
      <c r="LAS94" s="900"/>
      <c r="LAT94" s="900"/>
      <c r="LAU94" s="1171"/>
      <c r="LAV94" s="910"/>
      <c r="LAW94" s="1191"/>
      <c r="LAX94" s="1189"/>
      <c r="LAY94" s="900"/>
      <c r="LAZ94" s="318"/>
      <c r="LBA94" s="900"/>
      <c r="LBB94" s="900"/>
      <c r="LBC94" s="900"/>
      <c r="LBD94" s="900"/>
      <c r="LBE94" s="1171"/>
      <c r="LBF94" s="910"/>
      <c r="LBG94" s="1191"/>
      <c r="LBH94" s="1189"/>
      <c r="LBI94" s="900"/>
      <c r="LBJ94" s="318"/>
      <c r="LBK94" s="900"/>
      <c r="LBL94" s="900"/>
      <c r="LBM94" s="900"/>
      <c r="LBN94" s="900"/>
      <c r="LBO94" s="1171"/>
      <c r="LBP94" s="910"/>
      <c r="LBQ94" s="1191"/>
      <c r="LBR94" s="1189"/>
      <c r="LBS94" s="900"/>
      <c r="LBT94" s="318"/>
      <c r="LBU94" s="900"/>
      <c r="LBV94" s="900"/>
      <c r="LBW94" s="900"/>
      <c r="LBX94" s="900"/>
      <c r="LBY94" s="1171"/>
      <c r="LBZ94" s="910"/>
      <c r="LCA94" s="1191"/>
      <c r="LCB94" s="1189"/>
      <c r="LCC94" s="900"/>
      <c r="LCD94" s="318"/>
      <c r="LCE94" s="900"/>
      <c r="LCF94" s="900"/>
      <c r="LCG94" s="900"/>
      <c r="LCH94" s="900"/>
      <c r="LCI94" s="1171"/>
      <c r="LCJ94" s="910"/>
      <c r="LCK94" s="1191"/>
      <c r="LCL94" s="1189"/>
      <c r="LCM94" s="900"/>
      <c r="LCN94" s="318"/>
      <c r="LCO94" s="900"/>
      <c r="LCP94" s="900"/>
      <c r="LCQ94" s="900"/>
      <c r="LCR94" s="900"/>
      <c r="LCS94" s="1171"/>
      <c r="LCT94" s="910"/>
      <c r="LCU94" s="1191"/>
      <c r="LCV94" s="1189"/>
      <c r="LCW94" s="900"/>
      <c r="LCX94" s="318"/>
      <c r="LCY94" s="900"/>
      <c r="LCZ94" s="900"/>
      <c r="LDA94" s="900"/>
      <c r="LDB94" s="900"/>
      <c r="LDC94" s="1171"/>
      <c r="LDD94" s="910"/>
      <c r="LDE94" s="1191"/>
      <c r="LDF94" s="1189"/>
      <c r="LDG94" s="900"/>
      <c r="LDH94" s="318"/>
      <c r="LDI94" s="900"/>
      <c r="LDJ94" s="900"/>
      <c r="LDK94" s="900"/>
      <c r="LDL94" s="900"/>
      <c r="LDM94" s="1171"/>
      <c r="LDN94" s="910"/>
      <c r="LDO94" s="1191"/>
      <c r="LDP94" s="1189"/>
      <c r="LDQ94" s="900"/>
      <c r="LDR94" s="318"/>
      <c r="LDS94" s="900"/>
      <c r="LDT94" s="900"/>
      <c r="LDU94" s="900"/>
      <c r="LDV94" s="900"/>
      <c r="LDW94" s="1171"/>
      <c r="LDX94" s="910"/>
      <c r="LDY94" s="1191"/>
      <c r="LDZ94" s="1189"/>
      <c r="LEA94" s="900"/>
      <c r="LEB94" s="318"/>
      <c r="LEC94" s="900"/>
      <c r="LED94" s="900"/>
      <c r="LEE94" s="900"/>
      <c r="LEF94" s="900"/>
      <c r="LEG94" s="1171"/>
      <c r="LEH94" s="910"/>
      <c r="LEI94" s="1191"/>
      <c r="LEJ94" s="1189"/>
      <c r="LEK94" s="900"/>
      <c r="LEL94" s="318"/>
      <c r="LEM94" s="900"/>
      <c r="LEN94" s="900"/>
      <c r="LEO94" s="900"/>
      <c r="LEP94" s="900"/>
      <c r="LEQ94" s="1171"/>
      <c r="LER94" s="910"/>
      <c r="LES94" s="1191"/>
      <c r="LET94" s="1189"/>
      <c r="LEU94" s="900"/>
      <c r="LEV94" s="318"/>
      <c r="LEW94" s="900"/>
      <c r="LEX94" s="900"/>
      <c r="LEY94" s="900"/>
      <c r="LEZ94" s="900"/>
      <c r="LFA94" s="1171"/>
      <c r="LFB94" s="910"/>
      <c r="LFC94" s="1191"/>
      <c r="LFD94" s="1189"/>
      <c r="LFE94" s="900"/>
      <c r="LFF94" s="318"/>
      <c r="LFG94" s="900"/>
      <c r="LFH94" s="900"/>
      <c r="LFI94" s="900"/>
      <c r="LFJ94" s="900"/>
      <c r="LFK94" s="1171"/>
      <c r="LFL94" s="910"/>
      <c r="LFM94" s="1191"/>
      <c r="LFN94" s="1189"/>
      <c r="LFO94" s="900"/>
      <c r="LFP94" s="318"/>
      <c r="LFQ94" s="900"/>
      <c r="LFR94" s="900"/>
      <c r="LFS94" s="900"/>
      <c r="LFT94" s="900"/>
      <c r="LFU94" s="1171"/>
      <c r="LFV94" s="910"/>
      <c r="LFW94" s="1191"/>
      <c r="LFX94" s="1189"/>
      <c r="LFY94" s="900"/>
      <c r="LFZ94" s="318"/>
      <c r="LGA94" s="900"/>
      <c r="LGB94" s="900"/>
      <c r="LGC94" s="900"/>
      <c r="LGD94" s="900"/>
      <c r="LGE94" s="1171"/>
      <c r="LGF94" s="910"/>
      <c r="LGG94" s="1191"/>
      <c r="LGH94" s="1189"/>
      <c r="LGI94" s="900"/>
      <c r="LGJ94" s="318"/>
      <c r="LGK94" s="900"/>
      <c r="LGL94" s="900"/>
      <c r="LGM94" s="900"/>
      <c r="LGN94" s="900"/>
      <c r="LGO94" s="1171"/>
      <c r="LGP94" s="910"/>
      <c r="LGQ94" s="1191"/>
      <c r="LGR94" s="1189"/>
      <c r="LGS94" s="900"/>
      <c r="LGT94" s="318"/>
      <c r="LGU94" s="900"/>
      <c r="LGV94" s="900"/>
      <c r="LGW94" s="900"/>
      <c r="LGX94" s="900"/>
      <c r="LGY94" s="1171"/>
      <c r="LGZ94" s="910"/>
      <c r="LHA94" s="1191"/>
      <c r="LHB94" s="1189"/>
      <c r="LHC94" s="900"/>
      <c r="LHD94" s="318"/>
      <c r="LHE94" s="900"/>
      <c r="LHF94" s="900"/>
      <c r="LHG94" s="900"/>
      <c r="LHH94" s="900"/>
      <c r="LHI94" s="1171"/>
      <c r="LHJ94" s="910"/>
      <c r="LHK94" s="1191"/>
      <c r="LHL94" s="1189"/>
      <c r="LHM94" s="900"/>
      <c r="LHN94" s="318"/>
      <c r="LHO94" s="900"/>
      <c r="LHP94" s="900"/>
      <c r="LHQ94" s="900"/>
      <c r="LHR94" s="900"/>
      <c r="LHS94" s="1171"/>
      <c r="LHT94" s="910"/>
      <c r="LHU94" s="1191"/>
      <c r="LHV94" s="1189"/>
      <c r="LHW94" s="900"/>
      <c r="LHX94" s="318"/>
      <c r="LHY94" s="900"/>
      <c r="LHZ94" s="900"/>
      <c r="LIA94" s="900"/>
      <c r="LIB94" s="900"/>
      <c r="LIC94" s="1171"/>
      <c r="LID94" s="910"/>
      <c r="LIE94" s="1191"/>
      <c r="LIF94" s="1189"/>
      <c r="LIG94" s="900"/>
      <c r="LIH94" s="318"/>
      <c r="LII94" s="900"/>
      <c r="LIJ94" s="900"/>
      <c r="LIK94" s="900"/>
      <c r="LIL94" s="900"/>
      <c r="LIM94" s="1171"/>
      <c r="LIN94" s="910"/>
      <c r="LIO94" s="1191"/>
      <c r="LIP94" s="1189"/>
      <c r="LIQ94" s="900"/>
      <c r="LIR94" s="318"/>
      <c r="LIS94" s="900"/>
      <c r="LIT94" s="900"/>
      <c r="LIU94" s="900"/>
      <c r="LIV94" s="900"/>
      <c r="LIW94" s="1171"/>
      <c r="LIX94" s="910"/>
      <c r="LIY94" s="1191"/>
      <c r="LIZ94" s="1189"/>
      <c r="LJA94" s="900"/>
      <c r="LJB94" s="318"/>
      <c r="LJC94" s="900"/>
      <c r="LJD94" s="900"/>
      <c r="LJE94" s="900"/>
      <c r="LJF94" s="900"/>
      <c r="LJG94" s="1171"/>
      <c r="LJH94" s="910"/>
      <c r="LJI94" s="1191"/>
      <c r="LJJ94" s="1189"/>
      <c r="LJK94" s="900"/>
      <c r="LJL94" s="318"/>
      <c r="LJM94" s="900"/>
      <c r="LJN94" s="900"/>
      <c r="LJO94" s="900"/>
      <c r="LJP94" s="900"/>
      <c r="LJQ94" s="1171"/>
      <c r="LJR94" s="910"/>
      <c r="LJS94" s="1191"/>
      <c r="LJT94" s="1189"/>
      <c r="LJU94" s="900"/>
      <c r="LJV94" s="318"/>
      <c r="LJW94" s="900"/>
      <c r="LJX94" s="900"/>
      <c r="LJY94" s="900"/>
      <c r="LJZ94" s="900"/>
      <c r="LKA94" s="1171"/>
      <c r="LKB94" s="910"/>
      <c r="LKC94" s="1191"/>
      <c r="LKD94" s="1189"/>
      <c r="LKE94" s="900"/>
      <c r="LKF94" s="318"/>
      <c r="LKG94" s="900"/>
      <c r="LKH94" s="900"/>
      <c r="LKI94" s="900"/>
      <c r="LKJ94" s="900"/>
      <c r="LKK94" s="1171"/>
      <c r="LKL94" s="910"/>
      <c r="LKM94" s="1191"/>
      <c r="LKN94" s="1189"/>
      <c r="LKO94" s="900"/>
      <c r="LKP94" s="318"/>
      <c r="LKQ94" s="900"/>
      <c r="LKR94" s="900"/>
      <c r="LKS94" s="900"/>
      <c r="LKT94" s="900"/>
      <c r="LKU94" s="1171"/>
      <c r="LKV94" s="910"/>
      <c r="LKW94" s="1191"/>
      <c r="LKX94" s="1189"/>
      <c r="LKY94" s="900"/>
      <c r="LKZ94" s="318"/>
      <c r="LLA94" s="900"/>
      <c r="LLB94" s="900"/>
      <c r="LLC94" s="900"/>
      <c r="LLD94" s="900"/>
      <c r="LLE94" s="1171"/>
      <c r="LLF94" s="910"/>
      <c r="LLG94" s="1191"/>
      <c r="LLH94" s="1189"/>
      <c r="LLI94" s="900"/>
      <c r="LLJ94" s="318"/>
      <c r="LLK94" s="900"/>
      <c r="LLL94" s="900"/>
      <c r="LLM94" s="900"/>
      <c r="LLN94" s="900"/>
      <c r="LLO94" s="1171"/>
      <c r="LLP94" s="910"/>
      <c r="LLQ94" s="1191"/>
      <c r="LLR94" s="1189"/>
      <c r="LLS94" s="900"/>
      <c r="LLT94" s="318"/>
      <c r="LLU94" s="900"/>
      <c r="LLV94" s="900"/>
      <c r="LLW94" s="900"/>
      <c r="LLX94" s="900"/>
      <c r="LLY94" s="1171"/>
      <c r="LLZ94" s="910"/>
      <c r="LMA94" s="1191"/>
      <c r="LMB94" s="1189"/>
      <c r="LMC94" s="900"/>
      <c r="LMD94" s="318"/>
      <c r="LME94" s="900"/>
      <c r="LMF94" s="900"/>
      <c r="LMG94" s="900"/>
      <c r="LMH94" s="900"/>
      <c r="LMI94" s="1171"/>
      <c r="LMJ94" s="910"/>
      <c r="LMK94" s="1191"/>
      <c r="LML94" s="1189"/>
      <c r="LMM94" s="900"/>
      <c r="LMN94" s="318"/>
      <c r="LMO94" s="900"/>
      <c r="LMP94" s="900"/>
      <c r="LMQ94" s="900"/>
      <c r="LMR94" s="900"/>
      <c r="LMS94" s="1171"/>
      <c r="LMT94" s="910"/>
      <c r="LMU94" s="1191"/>
      <c r="LMV94" s="1189"/>
      <c r="LMW94" s="900"/>
      <c r="LMX94" s="318"/>
      <c r="LMY94" s="900"/>
      <c r="LMZ94" s="900"/>
      <c r="LNA94" s="900"/>
      <c r="LNB94" s="900"/>
      <c r="LNC94" s="1171"/>
      <c r="LND94" s="910"/>
      <c r="LNE94" s="1191"/>
      <c r="LNF94" s="1189"/>
      <c r="LNG94" s="900"/>
      <c r="LNH94" s="318"/>
      <c r="LNI94" s="900"/>
      <c r="LNJ94" s="900"/>
      <c r="LNK94" s="900"/>
      <c r="LNL94" s="900"/>
      <c r="LNM94" s="1171"/>
      <c r="LNN94" s="910"/>
      <c r="LNO94" s="1191"/>
      <c r="LNP94" s="1189"/>
      <c r="LNQ94" s="900"/>
      <c r="LNR94" s="318"/>
      <c r="LNS94" s="900"/>
      <c r="LNT94" s="900"/>
      <c r="LNU94" s="900"/>
      <c r="LNV94" s="900"/>
      <c r="LNW94" s="1171"/>
      <c r="LNX94" s="910"/>
      <c r="LNY94" s="1191"/>
      <c r="LNZ94" s="1189"/>
      <c r="LOA94" s="900"/>
      <c r="LOB94" s="318"/>
      <c r="LOC94" s="900"/>
      <c r="LOD94" s="900"/>
      <c r="LOE94" s="900"/>
      <c r="LOF94" s="900"/>
      <c r="LOG94" s="1171"/>
      <c r="LOH94" s="910"/>
      <c r="LOI94" s="1191"/>
      <c r="LOJ94" s="1189"/>
      <c r="LOK94" s="900"/>
      <c r="LOL94" s="318"/>
      <c r="LOM94" s="900"/>
      <c r="LON94" s="900"/>
      <c r="LOO94" s="900"/>
      <c r="LOP94" s="900"/>
      <c r="LOQ94" s="1171"/>
      <c r="LOR94" s="910"/>
      <c r="LOS94" s="1191"/>
      <c r="LOT94" s="1189"/>
      <c r="LOU94" s="900"/>
      <c r="LOV94" s="318"/>
      <c r="LOW94" s="900"/>
      <c r="LOX94" s="900"/>
      <c r="LOY94" s="900"/>
      <c r="LOZ94" s="900"/>
      <c r="LPA94" s="1171"/>
      <c r="LPB94" s="910"/>
      <c r="LPC94" s="1191"/>
      <c r="LPD94" s="1189"/>
      <c r="LPE94" s="900"/>
      <c r="LPF94" s="318"/>
      <c r="LPG94" s="900"/>
      <c r="LPH94" s="900"/>
      <c r="LPI94" s="900"/>
      <c r="LPJ94" s="900"/>
      <c r="LPK94" s="1171"/>
      <c r="LPL94" s="910"/>
      <c r="LPM94" s="1191"/>
      <c r="LPN94" s="1189"/>
      <c r="LPO94" s="900"/>
      <c r="LPP94" s="318"/>
      <c r="LPQ94" s="900"/>
      <c r="LPR94" s="900"/>
      <c r="LPS94" s="900"/>
      <c r="LPT94" s="900"/>
      <c r="LPU94" s="1171"/>
      <c r="LPV94" s="910"/>
      <c r="LPW94" s="1191"/>
      <c r="LPX94" s="1189"/>
      <c r="LPY94" s="900"/>
      <c r="LPZ94" s="318"/>
      <c r="LQA94" s="900"/>
      <c r="LQB94" s="900"/>
      <c r="LQC94" s="900"/>
      <c r="LQD94" s="900"/>
      <c r="LQE94" s="1171"/>
      <c r="LQF94" s="910"/>
      <c r="LQG94" s="1191"/>
      <c r="LQH94" s="1189"/>
      <c r="LQI94" s="900"/>
      <c r="LQJ94" s="318"/>
      <c r="LQK94" s="900"/>
      <c r="LQL94" s="900"/>
      <c r="LQM94" s="900"/>
      <c r="LQN94" s="900"/>
      <c r="LQO94" s="1171"/>
      <c r="LQP94" s="910"/>
      <c r="LQQ94" s="1191"/>
      <c r="LQR94" s="1189"/>
      <c r="LQS94" s="900"/>
      <c r="LQT94" s="318"/>
      <c r="LQU94" s="900"/>
      <c r="LQV94" s="900"/>
      <c r="LQW94" s="900"/>
      <c r="LQX94" s="900"/>
      <c r="LQY94" s="1171"/>
      <c r="LQZ94" s="910"/>
      <c r="LRA94" s="1191"/>
      <c r="LRB94" s="1189"/>
      <c r="LRC94" s="900"/>
      <c r="LRD94" s="318"/>
      <c r="LRE94" s="900"/>
      <c r="LRF94" s="900"/>
      <c r="LRG94" s="900"/>
      <c r="LRH94" s="900"/>
      <c r="LRI94" s="1171"/>
      <c r="LRJ94" s="910"/>
      <c r="LRK94" s="1191"/>
      <c r="LRL94" s="1189"/>
      <c r="LRM94" s="900"/>
      <c r="LRN94" s="318"/>
      <c r="LRO94" s="900"/>
      <c r="LRP94" s="900"/>
      <c r="LRQ94" s="900"/>
      <c r="LRR94" s="900"/>
      <c r="LRS94" s="1171"/>
      <c r="LRT94" s="910"/>
      <c r="LRU94" s="1191"/>
      <c r="LRV94" s="1189"/>
      <c r="LRW94" s="900"/>
      <c r="LRX94" s="318"/>
      <c r="LRY94" s="900"/>
      <c r="LRZ94" s="900"/>
      <c r="LSA94" s="900"/>
      <c r="LSB94" s="900"/>
      <c r="LSC94" s="1171"/>
      <c r="LSD94" s="910"/>
      <c r="LSE94" s="1191"/>
      <c r="LSF94" s="1189"/>
      <c r="LSG94" s="900"/>
      <c r="LSH94" s="318"/>
      <c r="LSI94" s="900"/>
      <c r="LSJ94" s="900"/>
      <c r="LSK94" s="900"/>
      <c r="LSL94" s="900"/>
      <c r="LSM94" s="1171"/>
      <c r="LSN94" s="910"/>
      <c r="LSO94" s="1191"/>
      <c r="LSP94" s="1189"/>
      <c r="LSQ94" s="900"/>
      <c r="LSR94" s="318"/>
      <c r="LSS94" s="900"/>
      <c r="LST94" s="900"/>
      <c r="LSU94" s="900"/>
      <c r="LSV94" s="900"/>
      <c r="LSW94" s="1171"/>
      <c r="LSX94" s="910"/>
      <c r="LSY94" s="1191"/>
      <c r="LSZ94" s="1189"/>
      <c r="LTA94" s="900"/>
      <c r="LTB94" s="318"/>
      <c r="LTC94" s="900"/>
      <c r="LTD94" s="900"/>
      <c r="LTE94" s="900"/>
      <c r="LTF94" s="900"/>
      <c r="LTG94" s="1171"/>
      <c r="LTH94" s="910"/>
      <c r="LTI94" s="1191"/>
      <c r="LTJ94" s="1189"/>
      <c r="LTK94" s="900"/>
      <c r="LTL94" s="318"/>
      <c r="LTM94" s="900"/>
      <c r="LTN94" s="900"/>
      <c r="LTO94" s="900"/>
      <c r="LTP94" s="900"/>
      <c r="LTQ94" s="1171"/>
      <c r="LTR94" s="910"/>
      <c r="LTS94" s="1191"/>
      <c r="LTT94" s="1189"/>
      <c r="LTU94" s="900"/>
      <c r="LTV94" s="318"/>
      <c r="LTW94" s="900"/>
      <c r="LTX94" s="900"/>
      <c r="LTY94" s="900"/>
      <c r="LTZ94" s="900"/>
      <c r="LUA94" s="1171"/>
      <c r="LUB94" s="910"/>
      <c r="LUC94" s="1191"/>
      <c r="LUD94" s="1189"/>
      <c r="LUE94" s="900"/>
      <c r="LUF94" s="318"/>
      <c r="LUG94" s="900"/>
      <c r="LUH94" s="900"/>
      <c r="LUI94" s="900"/>
      <c r="LUJ94" s="900"/>
      <c r="LUK94" s="1171"/>
      <c r="LUL94" s="910"/>
      <c r="LUM94" s="1191"/>
      <c r="LUN94" s="1189"/>
      <c r="LUO94" s="900"/>
      <c r="LUP94" s="318"/>
      <c r="LUQ94" s="900"/>
      <c r="LUR94" s="900"/>
      <c r="LUS94" s="900"/>
      <c r="LUT94" s="900"/>
      <c r="LUU94" s="1171"/>
      <c r="LUV94" s="910"/>
      <c r="LUW94" s="1191"/>
      <c r="LUX94" s="1189"/>
      <c r="LUY94" s="900"/>
      <c r="LUZ94" s="318"/>
      <c r="LVA94" s="900"/>
      <c r="LVB94" s="900"/>
      <c r="LVC94" s="900"/>
      <c r="LVD94" s="900"/>
      <c r="LVE94" s="1171"/>
      <c r="LVF94" s="910"/>
      <c r="LVG94" s="1191"/>
      <c r="LVH94" s="1189"/>
      <c r="LVI94" s="900"/>
      <c r="LVJ94" s="318"/>
      <c r="LVK94" s="900"/>
      <c r="LVL94" s="900"/>
      <c r="LVM94" s="900"/>
      <c r="LVN94" s="900"/>
      <c r="LVO94" s="1171"/>
      <c r="LVP94" s="910"/>
      <c r="LVQ94" s="1191"/>
      <c r="LVR94" s="1189"/>
      <c r="LVS94" s="900"/>
      <c r="LVT94" s="318"/>
      <c r="LVU94" s="900"/>
      <c r="LVV94" s="900"/>
      <c r="LVW94" s="900"/>
      <c r="LVX94" s="900"/>
      <c r="LVY94" s="1171"/>
      <c r="LVZ94" s="910"/>
      <c r="LWA94" s="1191"/>
      <c r="LWB94" s="1189"/>
      <c r="LWC94" s="900"/>
      <c r="LWD94" s="318"/>
      <c r="LWE94" s="900"/>
      <c r="LWF94" s="900"/>
      <c r="LWG94" s="900"/>
      <c r="LWH94" s="900"/>
      <c r="LWI94" s="1171"/>
      <c r="LWJ94" s="910"/>
      <c r="LWK94" s="1191"/>
      <c r="LWL94" s="1189"/>
      <c r="LWM94" s="900"/>
      <c r="LWN94" s="318"/>
      <c r="LWO94" s="900"/>
      <c r="LWP94" s="900"/>
      <c r="LWQ94" s="900"/>
      <c r="LWR94" s="900"/>
      <c r="LWS94" s="1171"/>
      <c r="LWT94" s="910"/>
      <c r="LWU94" s="1191"/>
      <c r="LWV94" s="1189"/>
      <c r="LWW94" s="900"/>
      <c r="LWX94" s="318"/>
      <c r="LWY94" s="900"/>
      <c r="LWZ94" s="900"/>
      <c r="LXA94" s="900"/>
      <c r="LXB94" s="900"/>
      <c r="LXC94" s="1171"/>
      <c r="LXD94" s="910"/>
      <c r="LXE94" s="1191"/>
      <c r="LXF94" s="1189"/>
      <c r="LXG94" s="900"/>
      <c r="LXH94" s="318"/>
      <c r="LXI94" s="900"/>
      <c r="LXJ94" s="900"/>
      <c r="LXK94" s="900"/>
      <c r="LXL94" s="900"/>
      <c r="LXM94" s="1171"/>
      <c r="LXN94" s="910"/>
      <c r="LXO94" s="1191"/>
      <c r="LXP94" s="1189"/>
      <c r="LXQ94" s="900"/>
      <c r="LXR94" s="318"/>
      <c r="LXS94" s="900"/>
      <c r="LXT94" s="900"/>
      <c r="LXU94" s="900"/>
      <c r="LXV94" s="900"/>
      <c r="LXW94" s="1171"/>
      <c r="LXX94" s="910"/>
      <c r="LXY94" s="1191"/>
      <c r="LXZ94" s="1189"/>
      <c r="LYA94" s="900"/>
      <c r="LYB94" s="318"/>
      <c r="LYC94" s="900"/>
      <c r="LYD94" s="900"/>
      <c r="LYE94" s="900"/>
      <c r="LYF94" s="900"/>
      <c r="LYG94" s="1171"/>
      <c r="LYH94" s="910"/>
      <c r="LYI94" s="1191"/>
      <c r="LYJ94" s="1189"/>
      <c r="LYK94" s="900"/>
      <c r="LYL94" s="318"/>
      <c r="LYM94" s="900"/>
      <c r="LYN94" s="900"/>
      <c r="LYO94" s="900"/>
      <c r="LYP94" s="900"/>
      <c r="LYQ94" s="1171"/>
      <c r="LYR94" s="910"/>
      <c r="LYS94" s="1191"/>
      <c r="LYT94" s="1189"/>
      <c r="LYU94" s="900"/>
      <c r="LYV94" s="318"/>
      <c r="LYW94" s="900"/>
      <c r="LYX94" s="900"/>
      <c r="LYY94" s="900"/>
      <c r="LYZ94" s="900"/>
      <c r="LZA94" s="1171"/>
      <c r="LZB94" s="910"/>
      <c r="LZC94" s="1191"/>
      <c r="LZD94" s="1189"/>
      <c r="LZE94" s="900"/>
      <c r="LZF94" s="318"/>
      <c r="LZG94" s="900"/>
      <c r="LZH94" s="900"/>
      <c r="LZI94" s="900"/>
      <c r="LZJ94" s="900"/>
      <c r="LZK94" s="1171"/>
      <c r="LZL94" s="910"/>
      <c r="LZM94" s="1191"/>
      <c r="LZN94" s="1189"/>
      <c r="LZO94" s="900"/>
      <c r="LZP94" s="318"/>
      <c r="LZQ94" s="900"/>
      <c r="LZR94" s="900"/>
      <c r="LZS94" s="900"/>
      <c r="LZT94" s="900"/>
      <c r="LZU94" s="1171"/>
      <c r="LZV94" s="910"/>
      <c r="LZW94" s="1191"/>
      <c r="LZX94" s="1189"/>
      <c r="LZY94" s="900"/>
      <c r="LZZ94" s="318"/>
      <c r="MAA94" s="900"/>
      <c r="MAB94" s="900"/>
      <c r="MAC94" s="900"/>
      <c r="MAD94" s="900"/>
      <c r="MAE94" s="1171"/>
      <c r="MAF94" s="910"/>
      <c r="MAG94" s="1191"/>
      <c r="MAH94" s="1189"/>
      <c r="MAI94" s="900"/>
      <c r="MAJ94" s="318"/>
      <c r="MAK94" s="900"/>
      <c r="MAL94" s="900"/>
      <c r="MAM94" s="900"/>
      <c r="MAN94" s="900"/>
      <c r="MAO94" s="1171"/>
      <c r="MAP94" s="910"/>
      <c r="MAQ94" s="1191"/>
      <c r="MAR94" s="1189"/>
      <c r="MAS94" s="900"/>
      <c r="MAT94" s="318"/>
      <c r="MAU94" s="900"/>
      <c r="MAV94" s="900"/>
      <c r="MAW94" s="900"/>
      <c r="MAX94" s="900"/>
      <c r="MAY94" s="1171"/>
      <c r="MAZ94" s="910"/>
      <c r="MBA94" s="1191"/>
      <c r="MBB94" s="1189"/>
      <c r="MBC94" s="900"/>
      <c r="MBD94" s="318"/>
      <c r="MBE94" s="900"/>
      <c r="MBF94" s="900"/>
      <c r="MBG94" s="900"/>
      <c r="MBH94" s="900"/>
      <c r="MBI94" s="1171"/>
      <c r="MBJ94" s="910"/>
      <c r="MBK94" s="1191"/>
      <c r="MBL94" s="1189"/>
      <c r="MBM94" s="900"/>
      <c r="MBN94" s="318"/>
      <c r="MBO94" s="900"/>
      <c r="MBP94" s="900"/>
      <c r="MBQ94" s="900"/>
      <c r="MBR94" s="900"/>
      <c r="MBS94" s="1171"/>
      <c r="MBT94" s="910"/>
      <c r="MBU94" s="1191"/>
      <c r="MBV94" s="1189"/>
      <c r="MBW94" s="900"/>
      <c r="MBX94" s="318"/>
      <c r="MBY94" s="900"/>
      <c r="MBZ94" s="900"/>
      <c r="MCA94" s="900"/>
      <c r="MCB94" s="900"/>
      <c r="MCC94" s="1171"/>
      <c r="MCD94" s="910"/>
      <c r="MCE94" s="1191"/>
      <c r="MCF94" s="1189"/>
      <c r="MCG94" s="900"/>
      <c r="MCH94" s="318"/>
      <c r="MCI94" s="900"/>
      <c r="MCJ94" s="900"/>
      <c r="MCK94" s="900"/>
      <c r="MCL94" s="900"/>
      <c r="MCM94" s="1171"/>
      <c r="MCN94" s="910"/>
      <c r="MCO94" s="1191"/>
      <c r="MCP94" s="1189"/>
      <c r="MCQ94" s="900"/>
      <c r="MCR94" s="318"/>
      <c r="MCS94" s="900"/>
      <c r="MCT94" s="900"/>
      <c r="MCU94" s="900"/>
      <c r="MCV94" s="900"/>
      <c r="MCW94" s="1171"/>
      <c r="MCX94" s="910"/>
      <c r="MCY94" s="1191"/>
      <c r="MCZ94" s="1189"/>
      <c r="MDA94" s="900"/>
      <c r="MDB94" s="318"/>
      <c r="MDC94" s="900"/>
      <c r="MDD94" s="900"/>
      <c r="MDE94" s="900"/>
      <c r="MDF94" s="900"/>
      <c r="MDG94" s="1171"/>
      <c r="MDH94" s="910"/>
      <c r="MDI94" s="1191"/>
      <c r="MDJ94" s="1189"/>
      <c r="MDK94" s="900"/>
      <c r="MDL94" s="318"/>
      <c r="MDM94" s="900"/>
      <c r="MDN94" s="900"/>
      <c r="MDO94" s="900"/>
      <c r="MDP94" s="900"/>
      <c r="MDQ94" s="1171"/>
      <c r="MDR94" s="910"/>
      <c r="MDS94" s="1191"/>
      <c r="MDT94" s="1189"/>
      <c r="MDU94" s="900"/>
      <c r="MDV94" s="318"/>
      <c r="MDW94" s="900"/>
      <c r="MDX94" s="900"/>
      <c r="MDY94" s="900"/>
      <c r="MDZ94" s="900"/>
      <c r="MEA94" s="1171"/>
      <c r="MEB94" s="910"/>
      <c r="MEC94" s="1191"/>
      <c r="MED94" s="1189"/>
      <c r="MEE94" s="900"/>
      <c r="MEF94" s="318"/>
      <c r="MEG94" s="900"/>
      <c r="MEH94" s="900"/>
      <c r="MEI94" s="900"/>
      <c r="MEJ94" s="900"/>
      <c r="MEK94" s="1171"/>
      <c r="MEL94" s="910"/>
      <c r="MEM94" s="1191"/>
      <c r="MEN94" s="1189"/>
      <c r="MEO94" s="900"/>
      <c r="MEP94" s="318"/>
      <c r="MEQ94" s="900"/>
      <c r="MER94" s="900"/>
      <c r="MES94" s="900"/>
      <c r="MET94" s="900"/>
      <c r="MEU94" s="1171"/>
      <c r="MEV94" s="910"/>
      <c r="MEW94" s="1191"/>
      <c r="MEX94" s="1189"/>
      <c r="MEY94" s="900"/>
      <c r="MEZ94" s="318"/>
      <c r="MFA94" s="900"/>
      <c r="MFB94" s="900"/>
      <c r="MFC94" s="900"/>
      <c r="MFD94" s="900"/>
      <c r="MFE94" s="1171"/>
      <c r="MFF94" s="910"/>
      <c r="MFG94" s="1191"/>
      <c r="MFH94" s="1189"/>
      <c r="MFI94" s="900"/>
      <c r="MFJ94" s="318"/>
      <c r="MFK94" s="900"/>
      <c r="MFL94" s="900"/>
      <c r="MFM94" s="900"/>
      <c r="MFN94" s="900"/>
      <c r="MFO94" s="1171"/>
      <c r="MFP94" s="910"/>
      <c r="MFQ94" s="1191"/>
      <c r="MFR94" s="1189"/>
      <c r="MFS94" s="900"/>
      <c r="MFT94" s="318"/>
      <c r="MFU94" s="900"/>
      <c r="MFV94" s="900"/>
      <c r="MFW94" s="900"/>
      <c r="MFX94" s="900"/>
      <c r="MFY94" s="1171"/>
      <c r="MFZ94" s="910"/>
      <c r="MGA94" s="1191"/>
      <c r="MGB94" s="1189"/>
      <c r="MGC94" s="900"/>
      <c r="MGD94" s="318"/>
      <c r="MGE94" s="900"/>
      <c r="MGF94" s="900"/>
      <c r="MGG94" s="900"/>
      <c r="MGH94" s="900"/>
      <c r="MGI94" s="1171"/>
      <c r="MGJ94" s="910"/>
      <c r="MGK94" s="1191"/>
      <c r="MGL94" s="1189"/>
      <c r="MGM94" s="900"/>
      <c r="MGN94" s="318"/>
      <c r="MGO94" s="900"/>
      <c r="MGP94" s="900"/>
      <c r="MGQ94" s="900"/>
      <c r="MGR94" s="900"/>
      <c r="MGS94" s="1171"/>
      <c r="MGT94" s="910"/>
      <c r="MGU94" s="1191"/>
      <c r="MGV94" s="1189"/>
      <c r="MGW94" s="900"/>
      <c r="MGX94" s="318"/>
      <c r="MGY94" s="900"/>
      <c r="MGZ94" s="900"/>
      <c r="MHA94" s="900"/>
      <c r="MHB94" s="900"/>
      <c r="MHC94" s="1171"/>
      <c r="MHD94" s="910"/>
      <c r="MHE94" s="1191"/>
      <c r="MHF94" s="1189"/>
      <c r="MHG94" s="900"/>
      <c r="MHH94" s="318"/>
      <c r="MHI94" s="900"/>
      <c r="MHJ94" s="900"/>
      <c r="MHK94" s="900"/>
      <c r="MHL94" s="900"/>
      <c r="MHM94" s="1171"/>
      <c r="MHN94" s="910"/>
      <c r="MHO94" s="1191"/>
      <c r="MHP94" s="1189"/>
      <c r="MHQ94" s="900"/>
      <c r="MHR94" s="318"/>
      <c r="MHS94" s="900"/>
      <c r="MHT94" s="900"/>
      <c r="MHU94" s="900"/>
      <c r="MHV94" s="900"/>
      <c r="MHW94" s="1171"/>
      <c r="MHX94" s="910"/>
      <c r="MHY94" s="1191"/>
      <c r="MHZ94" s="1189"/>
      <c r="MIA94" s="900"/>
      <c r="MIB94" s="318"/>
      <c r="MIC94" s="900"/>
      <c r="MID94" s="900"/>
      <c r="MIE94" s="900"/>
      <c r="MIF94" s="900"/>
      <c r="MIG94" s="1171"/>
      <c r="MIH94" s="910"/>
      <c r="MII94" s="1191"/>
      <c r="MIJ94" s="1189"/>
      <c r="MIK94" s="900"/>
      <c r="MIL94" s="318"/>
      <c r="MIM94" s="900"/>
      <c r="MIN94" s="900"/>
      <c r="MIO94" s="900"/>
      <c r="MIP94" s="900"/>
      <c r="MIQ94" s="1171"/>
      <c r="MIR94" s="910"/>
      <c r="MIS94" s="1191"/>
      <c r="MIT94" s="1189"/>
      <c r="MIU94" s="900"/>
      <c r="MIV94" s="318"/>
      <c r="MIW94" s="900"/>
      <c r="MIX94" s="900"/>
      <c r="MIY94" s="900"/>
      <c r="MIZ94" s="900"/>
      <c r="MJA94" s="1171"/>
      <c r="MJB94" s="910"/>
      <c r="MJC94" s="1191"/>
      <c r="MJD94" s="1189"/>
      <c r="MJE94" s="900"/>
      <c r="MJF94" s="318"/>
      <c r="MJG94" s="900"/>
      <c r="MJH94" s="900"/>
      <c r="MJI94" s="900"/>
      <c r="MJJ94" s="900"/>
      <c r="MJK94" s="1171"/>
      <c r="MJL94" s="910"/>
      <c r="MJM94" s="1191"/>
      <c r="MJN94" s="1189"/>
      <c r="MJO94" s="900"/>
      <c r="MJP94" s="318"/>
      <c r="MJQ94" s="900"/>
      <c r="MJR94" s="900"/>
      <c r="MJS94" s="900"/>
      <c r="MJT94" s="900"/>
      <c r="MJU94" s="1171"/>
      <c r="MJV94" s="910"/>
      <c r="MJW94" s="1191"/>
      <c r="MJX94" s="1189"/>
      <c r="MJY94" s="900"/>
      <c r="MJZ94" s="318"/>
      <c r="MKA94" s="900"/>
      <c r="MKB94" s="900"/>
      <c r="MKC94" s="900"/>
      <c r="MKD94" s="900"/>
      <c r="MKE94" s="1171"/>
      <c r="MKF94" s="910"/>
      <c r="MKG94" s="1191"/>
      <c r="MKH94" s="1189"/>
      <c r="MKI94" s="900"/>
      <c r="MKJ94" s="318"/>
      <c r="MKK94" s="900"/>
      <c r="MKL94" s="900"/>
      <c r="MKM94" s="900"/>
      <c r="MKN94" s="900"/>
      <c r="MKO94" s="1171"/>
      <c r="MKP94" s="910"/>
      <c r="MKQ94" s="1191"/>
      <c r="MKR94" s="1189"/>
      <c r="MKS94" s="900"/>
      <c r="MKT94" s="318"/>
      <c r="MKU94" s="900"/>
      <c r="MKV94" s="900"/>
      <c r="MKW94" s="900"/>
      <c r="MKX94" s="900"/>
      <c r="MKY94" s="1171"/>
      <c r="MKZ94" s="910"/>
      <c r="MLA94" s="1191"/>
      <c r="MLB94" s="1189"/>
      <c r="MLC94" s="900"/>
      <c r="MLD94" s="318"/>
      <c r="MLE94" s="900"/>
      <c r="MLF94" s="900"/>
      <c r="MLG94" s="900"/>
      <c r="MLH94" s="900"/>
      <c r="MLI94" s="1171"/>
      <c r="MLJ94" s="910"/>
      <c r="MLK94" s="1191"/>
      <c r="MLL94" s="1189"/>
      <c r="MLM94" s="900"/>
      <c r="MLN94" s="318"/>
      <c r="MLO94" s="900"/>
      <c r="MLP94" s="900"/>
      <c r="MLQ94" s="900"/>
      <c r="MLR94" s="900"/>
      <c r="MLS94" s="1171"/>
      <c r="MLT94" s="910"/>
      <c r="MLU94" s="1191"/>
      <c r="MLV94" s="1189"/>
      <c r="MLW94" s="900"/>
      <c r="MLX94" s="318"/>
      <c r="MLY94" s="900"/>
      <c r="MLZ94" s="900"/>
      <c r="MMA94" s="900"/>
      <c r="MMB94" s="900"/>
      <c r="MMC94" s="1171"/>
      <c r="MMD94" s="910"/>
      <c r="MME94" s="1191"/>
      <c r="MMF94" s="1189"/>
      <c r="MMG94" s="900"/>
      <c r="MMH94" s="318"/>
      <c r="MMI94" s="900"/>
      <c r="MMJ94" s="900"/>
      <c r="MMK94" s="900"/>
      <c r="MML94" s="900"/>
      <c r="MMM94" s="1171"/>
      <c r="MMN94" s="910"/>
      <c r="MMO94" s="1191"/>
      <c r="MMP94" s="1189"/>
      <c r="MMQ94" s="900"/>
      <c r="MMR94" s="318"/>
      <c r="MMS94" s="900"/>
      <c r="MMT94" s="900"/>
      <c r="MMU94" s="900"/>
      <c r="MMV94" s="900"/>
      <c r="MMW94" s="1171"/>
      <c r="MMX94" s="910"/>
      <c r="MMY94" s="1191"/>
      <c r="MMZ94" s="1189"/>
      <c r="MNA94" s="900"/>
      <c r="MNB94" s="318"/>
      <c r="MNC94" s="900"/>
      <c r="MND94" s="900"/>
      <c r="MNE94" s="900"/>
      <c r="MNF94" s="900"/>
      <c r="MNG94" s="1171"/>
      <c r="MNH94" s="910"/>
      <c r="MNI94" s="1191"/>
      <c r="MNJ94" s="1189"/>
      <c r="MNK94" s="900"/>
      <c r="MNL94" s="318"/>
      <c r="MNM94" s="900"/>
      <c r="MNN94" s="900"/>
      <c r="MNO94" s="900"/>
      <c r="MNP94" s="900"/>
      <c r="MNQ94" s="1171"/>
      <c r="MNR94" s="910"/>
      <c r="MNS94" s="1191"/>
      <c r="MNT94" s="1189"/>
      <c r="MNU94" s="900"/>
      <c r="MNV94" s="318"/>
      <c r="MNW94" s="900"/>
      <c r="MNX94" s="900"/>
      <c r="MNY94" s="900"/>
      <c r="MNZ94" s="900"/>
      <c r="MOA94" s="1171"/>
      <c r="MOB94" s="910"/>
      <c r="MOC94" s="1191"/>
      <c r="MOD94" s="1189"/>
      <c r="MOE94" s="900"/>
      <c r="MOF94" s="318"/>
      <c r="MOG94" s="900"/>
      <c r="MOH94" s="900"/>
      <c r="MOI94" s="900"/>
      <c r="MOJ94" s="900"/>
      <c r="MOK94" s="1171"/>
      <c r="MOL94" s="910"/>
      <c r="MOM94" s="1191"/>
      <c r="MON94" s="1189"/>
      <c r="MOO94" s="900"/>
      <c r="MOP94" s="318"/>
      <c r="MOQ94" s="900"/>
      <c r="MOR94" s="900"/>
      <c r="MOS94" s="900"/>
      <c r="MOT94" s="900"/>
      <c r="MOU94" s="1171"/>
      <c r="MOV94" s="910"/>
      <c r="MOW94" s="1191"/>
      <c r="MOX94" s="1189"/>
      <c r="MOY94" s="900"/>
      <c r="MOZ94" s="318"/>
      <c r="MPA94" s="900"/>
      <c r="MPB94" s="900"/>
      <c r="MPC94" s="900"/>
      <c r="MPD94" s="900"/>
      <c r="MPE94" s="1171"/>
      <c r="MPF94" s="910"/>
      <c r="MPG94" s="1191"/>
      <c r="MPH94" s="1189"/>
      <c r="MPI94" s="900"/>
      <c r="MPJ94" s="318"/>
      <c r="MPK94" s="900"/>
      <c r="MPL94" s="900"/>
      <c r="MPM94" s="900"/>
      <c r="MPN94" s="900"/>
      <c r="MPO94" s="1171"/>
      <c r="MPP94" s="910"/>
      <c r="MPQ94" s="1191"/>
      <c r="MPR94" s="1189"/>
      <c r="MPS94" s="900"/>
      <c r="MPT94" s="318"/>
      <c r="MPU94" s="900"/>
      <c r="MPV94" s="900"/>
      <c r="MPW94" s="900"/>
      <c r="MPX94" s="900"/>
      <c r="MPY94" s="1171"/>
      <c r="MPZ94" s="910"/>
      <c r="MQA94" s="1191"/>
      <c r="MQB94" s="1189"/>
      <c r="MQC94" s="900"/>
      <c r="MQD94" s="318"/>
      <c r="MQE94" s="900"/>
      <c r="MQF94" s="900"/>
      <c r="MQG94" s="900"/>
      <c r="MQH94" s="900"/>
      <c r="MQI94" s="1171"/>
      <c r="MQJ94" s="910"/>
      <c r="MQK94" s="1191"/>
      <c r="MQL94" s="1189"/>
      <c r="MQM94" s="900"/>
      <c r="MQN94" s="318"/>
      <c r="MQO94" s="900"/>
      <c r="MQP94" s="900"/>
      <c r="MQQ94" s="900"/>
      <c r="MQR94" s="900"/>
      <c r="MQS94" s="1171"/>
      <c r="MQT94" s="910"/>
      <c r="MQU94" s="1191"/>
      <c r="MQV94" s="1189"/>
      <c r="MQW94" s="900"/>
      <c r="MQX94" s="318"/>
      <c r="MQY94" s="900"/>
      <c r="MQZ94" s="900"/>
      <c r="MRA94" s="900"/>
      <c r="MRB94" s="900"/>
      <c r="MRC94" s="1171"/>
      <c r="MRD94" s="910"/>
      <c r="MRE94" s="1191"/>
      <c r="MRF94" s="1189"/>
      <c r="MRG94" s="900"/>
      <c r="MRH94" s="318"/>
      <c r="MRI94" s="900"/>
      <c r="MRJ94" s="900"/>
      <c r="MRK94" s="900"/>
      <c r="MRL94" s="900"/>
      <c r="MRM94" s="1171"/>
      <c r="MRN94" s="910"/>
      <c r="MRO94" s="1191"/>
      <c r="MRP94" s="1189"/>
      <c r="MRQ94" s="900"/>
      <c r="MRR94" s="318"/>
      <c r="MRS94" s="900"/>
      <c r="MRT94" s="900"/>
      <c r="MRU94" s="900"/>
      <c r="MRV94" s="900"/>
      <c r="MRW94" s="1171"/>
      <c r="MRX94" s="910"/>
      <c r="MRY94" s="1191"/>
      <c r="MRZ94" s="1189"/>
      <c r="MSA94" s="900"/>
      <c r="MSB94" s="318"/>
      <c r="MSC94" s="900"/>
      <c r="MSD94" s="900"/>
      <c r="MSE94" s="900"/>
      <c r="MSF94" s="900"/>
      <c r="MSG94" s="1171"/>
      <c r="MSH94" s="910"/>
      <c r="MSI94" s="1191"/>
      <c r="MSJ94" s="1189"/>
      <c r="MSK94" s="900"/>
      <c r="MSL94" s="318"/>
      <c r="MSM94" s="900"/>
      <c r="MSN94" s="900"/>
      <c r="MSO94" s="900"/>
      <c r="MSP94" s="900"/>
      <c r="MSQ94" s="1171"/>
      <c r="MSR94" s="910"/>
      <c r="MSS94" s="1191"/>
      <c r="MST94" s="1189"/>
      <c r="MSU94" s="900"/>
      <c r="MSV94" s="318"/>
      <c r="MSW94" s="900"/>
      <c r="MSX94" s="900"/>
      <c r="MSY94" s="900"/>
      <c r="MSZ94" s="900"/>
      <c r="MTA94" s="1171"/>
      <c r="MTB94" s="910"/>
      <c r="MTC94" s="1191"/>
      <c r="MTD94" s="1189"/>
      <c r="MTE94" s="900"/>
      <c r="MTF94" s="318"/>
      <c r="MTG94" s="900"/>
      <c r="MTH94" s="900"/>
      <c r="MTI94" s="900"/>
      <c r="MTJ94" s="900"/>
      <c r="MTK94" s="1171"/>
      <c r="MTL94" s="910"/>
      <c r="MTM94" s="1191"/>
      <c r="MTN94" s="1189"/>
      <c r="MTO94" s="900"/>
      <c r="MTP94" s="318"/>
      <c r="MTQ94" s="900"/>
      <c r="MTR94" s="900"/>
      <c r="MTS94" s="900"/>
      <c r="MTT94" s="900"/>
      <c r="MTU94" s="1171"/>
      <c r="MTV94" s="910"/>
      <c r="MTW94" s="1191"/>
      <c r="MTX94" s="1189"/>
      <c r="MTY94" s="900"/>
      <c r="MTZ94" s="318"/>
      <c r="MUA94" s="900"/>
      <c r="MUB94" s="900"/>
      <c r="MUC94" s="900"/>
      <c r="MUD94" s="900"/>
      <c r="MUE94" s="1171"/>
      <c r="MUF94" s="910"/>
      <c r="MUG94" s="1191"/>
      <c r="MUH94" s="1189"/>
      <c r="MUI94" s="900"/>
      <c r="MUJ94" s="318"/>
      <c r="MUK94" s="900"/>
      <c r="MUL94" s="900"/>
      <c r="MUM94" s="900"/>
      <c r="MUN94" s="900"/>
      <c r="MUO94" s="1171"/>
      <c r="MUP94" s="910"/>
      <c r="MUQ94" s="1191"/>
      <c r="MUR94" s="1189"/>
      <c r="MUS94" s="900"/>
      <c r="MUT94" s="318"/>
      <c r="MUU94" s="900"/>
      <c r="MUV94" s="900"/>
      <c r="MUW94" s="900"/>
      <c r="MUX94" s="900"/>
      <c r="MUY94" s="1171"/>
      <c r="MUZ94" s="910"/>
      <c r="MVA94" s="1191"/>
      <c r="MVB94" s="1189"/>
      <c r="MVC94" s="900"/>
      <c r="MVD94" s="318"/>
      <c r="MVE94" s="900"/>
      <c r="MVF94" s="900"/>
      <c r="MVG94" s="900"/>
      <c r="MVH94" s="900"/>
      <c r="MVI94" s="1171"/>
      <c r="MVJ94" s="910"/>
      <c r="MVK94" s="1191"/>
      <c r="MVL94" s="1189"/>
      <c r="MVM94" s="900"/>
      <c r="MVN94" s="318"/>
      <c r="MVO94" s="900"/>
      <c r="MVP94" s="900"/>
      <c r="MVQ94" s="900"/>
      <c r="MVR94" s="900"/>
      <c r="MVS94" s="1171"/>
      <c r="MVT94" s="910"/>
      <c r="MVU94" s="1191"/>
      <c r="MVV94" s="1189"/>
      <c r="MVW94" s="900"/>
      <c r="MVX94" s="318"/>
      <c r="MVY94" s="900"/>
      <c r="MVZ94" s="900"/>
      <c r="MWA94" s="900"/>
      <c r="MWB94" s="900"/>
      <c r="MWC94" s="1171"/>
      <c r="MWD94" s="910"/>
      <c r="MWE94" s="1191"/>
      <c r="MWF94" s="1189"/>
      <c r="MWG94" s="900"/>
      <c r="MWH94" s="318"/>
      <c r="MWI94" s="900"/>
      <c r="MWJ94" s="900"/>
      <c r="MWK94" s="900"/>
      <c r="MWL94" s="900"/>
      <c r="MWM94" s="1171"/>
      <c r="MWN94" s="910"/>
      <c r="MWO94" s="1191"/>
      <c r="MWP94" s="1189"/>
      <c r="MWQ94" s="900"/>
      <c r="MWR94" s="318"/>
      <c r="MWS94" s="900"/>
      <c r="MWT94" s="900"/>
      <c r="MWU94" s="900"/>
      <c r="MWV94" s="900"/>
      <c r="MWW94" s="1171"/>
      <c r="MWX94" s="910"/>
      <c r="MWY94" s="1191"/>
      <c r="MWZ94" s="1189"/>
      <c r="MXA94" s="900"/>
      <c r="MXB94" s="318"/>
      <c r="MXC94" s="900"/>
      <c r="MXD94" s="900"/>
      <c r="MXE94" s="900"/>
      <c r="MXF94" s="900"/>
      <c r="MXG94" s="1171"/>
      <c r="MXH94" s="910"/>
      <c r="MXI94" s="1191"/>
      <c r="MXJ94" s="1189"/>
      <c r="MXK94" s="900"/>
      <c r="MXL94" s="318"/>
      <c r="MXM94" s="900"/>
      <c r="MXN94" s="900"/>
      <c r="MXO94" s="900"/>
      <c r="MXP94" s="900"/>
      <c r="MXQ94" s="1171"/>
      <c r="MXR94" s="910"/>
      <c r="MXS94" s="1191"/>
      <c r="MXT94" s="1189"/>
      <c r="MXU94" s="900"/>
      <c r="MXV94" s="318"/>
      <c r="MXW94" s="900"/>
      <c r="MXX94" s="900"/>
      <c r="MXY94" s="900"/>
      <c r="MXZ94" s="900"/>
      <c r="MYA94" s="1171"/>
      <c r="MYB94" s="910"/>
      <c r="MYC94" s="1191"/>
      <c r="MYD94" s="1189"/>
      <c r="MYE94" s="900"/>
      <c r="MYF94" s="318"/>
      <c r="MYG94" s="900"/>
      <c r="MYH94" s="900"/>
      <c r="MYI94" s="900"/>
      <c r="MYJ94" s="900"/>
      <c r="MYK94" s="1171"/>
      <c r="MYL94" s="910"/>
      <c r="MYM94" s="1191"/>
      <c r="MYN94" s="1189"/>
      <c r="MYO94" s="900"/>
      <c r="MYP94" s="318"/>
      <c r="MYQ94" s="900"/>
      <c r="MYR94" s="900"/>
      <c r="MYS94" s="900"/>
      <c r="MYT94" s="900"/>
      <c r="MYU94" s="1171"/>
      <c r="MYV94" s="910"/>
      <c r="MYW94" s="1191"/>
      <c r="MYX94" s="1189"/>
      <c r="MYY94" s="900"/>
      <c r="MYZ94" s="318"/>
      <c r="MZA94" s="900"/>
      <c r="MZB94" s="900"/>
      <c r="MZC94" s="900"/>
      <c r="MZD94" s="900"/>
      <c r="MZE94" s="1171"/>
      <c r="MZF94" s="910"/>
      <c r="MZG94" s="1191"/>
      <c r="MZH94" s="1189"/>
      <c r="MZI94" s="900"/>
      <c r="MZJ94" s="318"/>
      <c r="MZK94" s="900"/>
      <c r="MZL94" s="900"/>
      <c r="MZM94" s="900"/>
      <c r="MZN94" s="900"/>
      <c r="MZO94" s="1171"/>
      <c r="MZP94" s="910"/>
      <c r="MZQ94" s="1191"/>
      <c r="MZR94" s="1189"/>
      <c r="MZS94" s="900"/>
      <c r="MZT94" s="318"/>
      <c r="MZU94" s="900"/>
      <c r="MZV94" s="900"/>
      <c r="MZW94" s="900"/>
      <c r="MZX94" s="900"/>
      <c r="MZY94" s="1171"/>
      <c r="MZZ94" s="910"/>
      <c r="NAA94" s="1191"/>
      <c r="NAB94" s="1189"/>
      <c r="NAC94" s="900"/>
      <c r="NAD94" s="318"/>
      <c r="NAE94" s="900"/>
      <c r="NAF94" s="900"/>
      <c r="NAG94" s="900"/>
      <c r="NAH94" s="900"/>
      <c r="NAI94" s="1171"/>
      <c r="NAJ94" s="910"/>
      <c r="NAK94" s="1191"/>
      <c r="NAL94" s="1189"/>
      <c r="NAM94" s="900"/>
      <c r="NAN94" s="318"/>
      <c r="NAO94" s="900"/>
      <c r="NAP94" s="900"/>
      <c r="NAQ94" s="900"/>
      <c r="NAR94" s="900"/>
      <c r="NAS94" s="1171"/>
      <c r="NAT94" s="910"/>
      <c r="NAU94" s="1191"/>
      <c r="NAV94" s="1189"/>
      <c r="NAW94" s="900"/>
      <c r="NAX94" s="318"/>
      <c r="NAY94" s="900"/>
      <c r="NAZ94" s="900"/>
      <c r="NBA94" s="900"/>
      <c r="NBB94" s="900"/>
      <c r="NBC94" s="1171"/>
      <c r="NBD94" s="910"/>
      <c r="NBE94" s="1191"/>
      <c r="NBF94" s="1189"/>
      <c r="NBG94" s="900"/>
      <c r="NBH94" s="318"/>
      <c r="NBI94" s="900"/>
      <c r="NBJ94" s="900"/>
      <c r="NBK94" s="900"/>
      <c r="NBL94" s="900"/>
      <c r="NBM94" s="1171"/>
      <c r="NBN94" s="910"/>
      <c r="NBO94" s="1191"/>
      <c r="NBP94" s="1189"/>
      <c r="NBQ94" s="900"/>
      <c r="NBR94" s="318"/>
      <c r="NBS94" s="900"/>
      <c r="NBT94" s="900"/>
      <c r="NBU94" s="900"/>
      <c r="NBV94" s="900"/>
      <c r="NBW94" s="1171"/>
      <c r="NBX94" s="910"/>
      <c r="NBY94" s="1191"/>
      <c r="NBZ94" s="1189"/>
      <c r="NCA94" s="900"/>
      <c r="NCB94" s="318"/>
      <c r="NCC94" s="900"/>
      <c r="NCD94" s="900"/>
      <c r="NCE94" s="900"/>
      <c r="NCF94" s="900"/>
      <c r="NCG94" s="1171"/>
      <c r="NCH94" s="910"/>
      <c r="NCI94" s="1191"/>
      <c r="NCJ94" s="1189"/>
      <c r="NCK94" s="900"/>
      <c r="NCL94" s="318"/>
      <c r="NCM94" s="900"/>
      <c r="NCN94" s="900"/>
      <c r="NCO94" s="900"/>
      <c r="NCP94" s="900"/>
      <c r="NCQ94" s="1171"/>
      <c r="NCR94" s="910"/>
      <c r="NCS94" s="1191"/>
      <c r="NCT94" s="1189"/>
      <c r="NCU94" s="900"/>
      <c r="NCV94" s="318"/>
      <c r="NCW94" s="900"/>
      <c r="NCX94" s="900"/>
      <c r="NCY94" s="900"/>
      <c r="NCZ94" s="900"/>
      <c r="NDA94" s="1171"/>
      <c r="NDB94" s="910"/>
      <c r="NDC94" s="1191"/>
      <c r="NDD94" s="1189"/>
      <c r="NDE94" s="900"/>
      <c r="NDF94" s="318"/>
      <c r="NDG94" s="900"/>
      <c r="NDH94" s="900"/>
      <c r="NDI94" s="900"/>
      <c r="NDJ94" s="900"/>
      <c r="NDK94" s="1171"/>
      <c r="NDL94" s="910"/>
      <c r="NDM94" s="1191"/>
      <c r="NDN94" s="1189"/>
      <c r="NDO94" s="900"/>
      <c r="NDP94" s="318"/>
      <c r="NDQ94" s="900"/>
      <c r="NDR94" s="900"/>
      <c r="NDS94" s="900"/>
      <c r="NDT94" s="900"/>
      <c r="NDU94" s="1171"/>
      <c r="NDV94" s="910"/>
      <c r="NDW94" s="1191"/>
      <c r="NDX94" s="1189"/>
      <c r="NDY94" s="900"/>
      <c r="NDZ94" s="318"/>
      <c r="NEA94" s="900"/>
      <c r="NEB94" s="900"/>
      <c r="NEC94" s="900"/>
      <c r="NED94" s="900"/>
      <c r="NEE94" s="1171"/>
      <c r="NEF94" s="910"/>
      <c r="NEG94" s="1191"/>
      <c r="NEH94" s="1189"/>
      <c r="NEI94" s="900"/>
      <c r="NEJ94" s="318"/>
      <c r="NEK94" s="900"/>
      <c r="NEL94" s="900"/>
      <c r="NEM94" s="900"/>
      <c r="NEN94" s="900"/>
      <c r="NEO94" s="1171"/>
      <c r="NEP94" s="910"/>
      <c r="NEQ94" s="1191"/>
      <c r="NER94" s="1189"/>
      <c r="NES94" s="900"/>
      <c r="NET94" s="318"/>
      <c r="NEU94" s="900"/>
      <c r="NEV94" s="900"/>
      <c r="NEW94" s="900"/>
      <c r="NEX94" s="900"/>
      <c r="NEY94" s="1171"/>
      <c r="NEZ94" s="910"/>
      <c r="NFA94" s="1191"/>
      <c r="NFB94" s="1189"/>
      <c r="NFC94" s="900"/>
      <c r="NFD94" s="318"/>
      <c r="NFE94" s="900"/>
      <c r="NFF94" s="900"/>
      <c r="NFG94" s="900"/>
      <c r="NFH94" s="900"/>
      <c r="NFI94" s="1171"/>
      <c r="NFJ94" s="910"/>
      <c r="NFK94" s="1191"/>
      <c r="NFL94" s="1189"/>
      <c r="NFM94" s="900"/>
      <c r="NFN94" s="318"/>
      <c r="NFO94" s="900"/>
      <c r="NFP94" s="900"/>
      <c r="NFQ94" s="900"/>
      <c r="NFR94" s="900"/>
      <c r="NFS94" s="1171"/>
      <c r="NFT94" s="910"/>
      <c r="NFU94" s="1191"/>
      <c r="NFV94" s="1189"/>
      <c r="NFW94" s="900"/>
      <c r="NFX94" s="318"/>
      <c r="NFY94" s="900"/>
      <c r="NFZ94" s="900"/>
      <c r="NGA94" s="900"/>
      <c r="NGB94" s="900"/>
      <c r="NGC94" s="1171"/>
      <c r="NGD94" s="910"/>
      <c r="NGE94" s="1191"/>
      <c r="NGF94" s="1189"/>
      <c r="NGG94" s="900"/>
      <c r="NGH94" s="318"/>
      <c r="NGI94" s="900"/>
      <c r="NGJ94" s="900"/>
      <c r="NGK94" s="900"/>
      <c r="NGL94" s="900"/>
      <c r="NGM94" s="1171"/>
      <c r="NGN94" s="910"/>
      <c r="NGO94" s="1191"/>
      <c r="NGP94" s="1189"/>
      <c r="NGQ94" s="900"/>
      <c r="NGR94" s="318"/>
      <c r="NGS94" s="900"/>
      <c r="NGT94" s="900"/>
      <c r="NGU94" s="900"/>
      <c r="NGV94" s="900"/>
      <c r="NGW94" s="1171"/>
      <c r="NGX94" s="910"/>
      <c r="NGY94" s="1191"/>
      <c r="NGZ94" s="1189"/>
      <c r="NHA94" s="900"/>
      <c r="NHB94" s="318"/>
      <c r="NHC94" s="900"/>
      <c r="NHD94" s="900"/>
      <c r="NHE94" s="900"/>
      <c r="NHF94" s="900"/>
      <c r="NHG94" s="1171"/>
      <c r="NHH94" s="910"/>
      <c r="NHI94" s="1191"/>
      <c r="NHJ94" s="1189"/>
      <c r="NHK94" s="900"/>
      <c r="NHL94" s="318"/>
      <c r="NHM94" s="900"/>
      <c r="NHN94" s="900"/>
      <c r="NHO94" s="900"/>
      <c r="NHP94" s="900"/>
      <c r="NHQ94" s="1171"/>
      <c r="NHR94" s="910"/>
      <c r="NHS94" s="1191"/>
      <c r="NHT94" s="1189"/>
      <c r="NHU94" s="900"/>
      <c r="NHV94" s="318"/>
      <c r="NHW94" s="900"/>
      <c r="NHX94" s="900"/>
      <c r="NHY94" s="900"/>
      <c r="NHZ94" s="900"/>
      <c r="NIA94" s="1171"/>
      <c r="NIB94" s="910"/>
      <c r="NIC94" s="1191"/>
      <c r="NID94" s="1189"/>
      <c r="NIE94" s="900"/>
      <c r="NIF94" s="318"/>
      <c r="NIG94" s="900"/>
      <c r="NIH94" s="900"/>
      <c r="NII94" s="900"/>
      <c r="NIJ94" s="900"/>
      <c r="NIK94" s="1171"/>
      <c r="NIL94" s="910"/>
      <c r="NIM94" s="1191"/>
      <c r="NIN94" s="1189"/>
      <c r="NIO94" s="900"/>
      <c r="NIP94" s="318"/>
      <c r="NIQ94" s="900"/>
      <c r="NIR94" s="900"/>
      <c r="NIS94" s="900"/>
      <c r="NIT94" s="900"/>
      <c r="NIU94" s="1171"/>
      <c r="NIV94" s="910"/>
      <c r="NIW94" s="1191"/>
      <c r="NIX94" s="1189"/>
      <c r="NIY94" s="900"/>
      <c r="NIZ94" s="318"/>
      <c r="NJA94" s="900"/>
      <c r="NJB94" s="900"/>
      <c r="NJC94" s="900"/>
      <c r="NJD94" s="900"/>
      <c r="NJE94" s="1171"/>
      <c r="NJF94" s="910"/>
      <c r="NJG94" s="1191"/>
      <c r="NJH94" s="1189"/>
      <c r="NJI94" s="900"/>
      <c r="NJJ94" s="318"/>
      <c r="NJK94" s="900"/>
      <c r="NJL94" s="900"/>
      <c r="NJM94" s="900"/>
      <c r="NJN94" s="900"/>
      <c r="NJO94" s="1171"/>
      <c r="NJP94" s="910"/>
      <c r="NJQ94" s="1191"/>
      <c r="NJR94" s="1189"/>
      <c r="NJS94" s="900"/>
      <c r="NJT94" s="318"/>
      <c r="NJU94" s="900"/>
      <c r="NJV94" s="900"/>
      <c r="NJW94" s="900"/>
      <c r="NJX94" s="900"/>
      <c r="NJY94" s="1171"/>
      <c r="NJZ94" s="910"/>
      <c r="NKA94" s="1191"/>
      <c r="NKB94" s="1189"/>
      <c r="NKC94" s="900"/>
      <c r="NKD94" s="318"/>
      <c r="NKE94" s="900"/>
      <c r="NKF94" s="900"/>
      <c r="NKG94" s="900"/>
      <c r="NKH94" s="900"/>
      <c r="NKI94" s="1171"/>
      <c r="NKJ94" s="910"/>
      <c r="NKK94" s="1191"/>
      <c r="NKL94" s="1189"/>
      <c r="NKM94" s="900"/>
      <c r="NKN94" s="318"/>
      <c r="NKO94" s="900"/>
      <c r="NKP94" s="900"/>
      <c r="NKQ94" s="900"/>
      <c r="NKR94" s="900"/>
      <c r="NKS94" s="1171"/>
      <c r="NKT94" s="910"/>
      <c r="NKU94" s="1191"/>
      <c r="NKV94" s="1189"/>
      <c r="NKW94" s="900"/>
      <c r="NKX94" s="318"/>
      <c r="NKY94" s="900"/>
      <c r="NKZ94" s="900"/>
      <c r="NLA94" s="900"/>
      <c r="NLB94" s="900"/>
      <c r="NLC94" s="1171"/>
      <c r="NLD94" s="910"/>
      <c r="NLE94" s="1191"/>
      <c r="NLF94" s="1189"/>
      <c r="NLG94" s="900"/>
      <c r="NLH94" s="318"/>
      <c r="NLI94" s="900"/>
      <c r="NLJ94" s="900"/>
      <c r="NLK94" s="900"/>
      <c r="NLL94" s="900"/>
      <c r="NLM94" s="1171"/>
      <c r="NLN94" s="910"/>
      <c r="NLO94" s="1191"/>
      <c r="NLP94" s="1189"/>
      <c r="NLQ94" s="900"/>
      <c r="NLR94" s="318"/>
      <c r="NLS94" s="900"/>
      <c r="NLT94" s="900"/>
      <c r="NLU94" s="900"/>
      <c r="NLV94" s="900"/>
      <c r="NLW94" s="1171"/>
      <c r="NLX94" s="910"/>
      <c r="NLY94" s="1191"/>
      <c r="NLZ94" s="1189"/>
      <c r="NMA94" s="900"/>
      <c r="NMB94" s="318"/>
      <c r="NMC94" s="900"/>
      <c r="NMD94" s="900"/>
      <c r="NME94" s="900"/>
      <c r="NMF94" s="900"/>
      <c r="NMG94" s="1171"/>
      <c r="NMH94" s="910"/>
      <c r="NMI94" s="1191"/>
      <c r="NMJ94" s="1189"/>
      <c r="NMK94" s="900"/>
      <c r="NML94" s="318"/>
      <c r="NMM94" s="900"/>
      <c r="NMN94" s="900"/>
      <c r="NMO94" s="900"/>
      <c r="NMP94" s="900"/>
      <c r="NMQ94" s="1171"/>
      <c r="NMR94" s="910"/>
      <c r="NMS94" s="1191"/>
      <c r="NMT94" s="1189"/>
      <c r="NMU94" s="900"/>
      <c r="NMV94" s="318"/>
      <c r="NMW94" s="900"/>
      <c r="NMX94" s="900"/>
      <c r="NMY94" s="900"/>
      <c r="NMZ94" s="900"/>
      <c r="NNA94" s="1171"/>
      <c r="NNB94" s="910"/>
      <c r="NNC94" s="1191"/>
      <c r="NND94" s="1189"/>
      <c r="NNE94" s="900"/>
      <c r="NNF94" s="318"/>
      <c r="NNG94" s="900"/>
      <c r="NNH94" s="900"/>
      <c r="NNI94" s="900"/>
      <c r="NNJ94" s="900"/>
      <c r="NNK94" s="1171"/>
      <c r="NNL94" s="910"/>
      <c r="NNM94" s="1191"/>
      <c r="NNN94" s="1189"/>
      <c r="NNO94" s="900"/>
      <c r="NNP94" s="318"/>
      <c r="NNQ94" s="900"/>
      <c r="NNR94" s="900"/>
      <c r="NNS94" s="900"/>
      <c r="NNT94" s="900"/>
      <c r="NNU94" s="1171"/>
      <c r="NNV94" s="910"/>
      <c r="NNW94" s="1191"/>
      <c r="NNX94" s="1189"/>
      <c r="NNY94" s="900"/>
      <c r="NNZ94" s="318"/>
      <c r="NOA94" s="900"/>
      <c r="NOB94" s="900"/>
      <c r="NOC94" s="900"/>
      <c r="NOD94" s="900"/>
      <c r="NOE94" s="1171"/>
      <c r="NOF94" s="910"/>
      <c r="NOG94" s="1191"/>
      <c r="NOH94" s="1189"/>
      <c r="NOI94" s="900"/>
      <c r="NOJ94" s="318"/>
      <c r="NOK94" s="900"/>
      <c r="NOL94" s="900"/>
      <c r="NOM94" s="900"/>
      <c r="NON94" s="900"/>
      <c r="NOO94" s="1171"/>
      <c r="NOP94" s="910"/>
      <c r="NOQ94" s="1191"/>
      <c r="NOR94" s="1189"/>
      <c r="NOS94" s="900"/>
      <c r="NOT94" s="318"/>
      <c r="NOU94" s="900"/>
      <c r="NOV94" s="900"/>
      <c r="NOW94" s="900"/>
      <c r="NOX94" s="900"/>
      <c r="NOY94" s="1171"/>
      <c r="NOZ94" s="910"/>
      <c r="NPA94" s="1191"/>
      <c r="NPB94" s="1189"/>
      <c r="NPC94" s="900"/>
      <c r="NPD94" s="318"/>
      <c r="NPE94" s="900"/>
      <c r="NPF94" s="900"/>
      <c r="NPG94" s="900"/>
      <c r="NPH94" s="900"/>
      <c r="NPI94" s="1171"/>
      <c r="NPJ94" s="910"/>
      <c r="NPK94" s="1191"/>
      <c r="NPL94" s="1189"/>
      <c r="NPM94" s="900"/>
      <c r="NPN94" s="318"/>
      <c r="NPO94" s="900"/>
      <c r="NPP94" s="900"/>
      <c r="NPQ94" s="900"/>
      <c r="NPR94" s="900"/>
      <c r="NPS94" s="1171"/>
      <c r="NPT94" s="910"/>
      <c r="NPU94" s="1191"/>
      <c r="NPV94" s="1189"/>
      <c r="NPW94" s="900"/>
      <c r="NPX94" s="318"/>
      <c r="NPY94" s="900"/>
      <c r="NPZ94" s="900"/>
      <c r="NQA94" s="900"/>
      <c r="NQB94" s="900"/>
      <c r="NQC94" s="1171"/>
      <c r="NQD94" s="910"/>
      <c r="NQE94" s="1191"/>
      <c r="NQF94" s="1189"/>
      <c r="NQG94" s="900"/>
      <c r="NQH94" s="318"/>
      <c r="NQI94" s="900"/>
      <c r="NQJ94" s="900"/>
      <c r="NQK94" s="900"/>
      <c r="NQL94" s="900"/>
      <c r="NQM94" s="1171"/>
      <c r="NQN94" s="910"/>
      <c r="NQO94" s="1191"/>
      <c r="NQP94" s="1189"/>
      <c r="NQQ94" s="900"/>
      <c r="NQR94" s="318"/>
      <c r="NQS94" s="900"/>
      <c r="NQT94" s="900"/>
      <c r="NQU94" s="900"/>
      <c r="NQV94" s="900"/>
      <c r="NQW94" s="1171"/>
      <c r="NQX94" s="910"/>
      <c r="NQY94" s="1191"/>
      <c r="NQZ94" s="1189"/>
      <c r="NRA94" s="900"/>
      <c r="NRB94" s="318"/>
      <c r="NRC94" s="900"/>
      <c r="NRD94" s="900"/>
      <c r="NRE94" s="900"/>
      <c r="NRF94" s="900"/>
      <c r="NRG94" s="1171"/>
      <c r="NRH94" s="910"/>
      <c r="NRI94" s="1191"/>
      <c r="NRJ94" s="1189"/>
      <c r="NRK94" s="900"/>
      <c r="NRL94" s="318"/>
      <c r="NRM94" s="900"/>
      <c r="NRN94" s="900"/>
      <c r="NRO94" s="900"/>
      <c r="NRP94" s="900"/>
      <c r="NRQ94" s="1171"/>
      <c r="NRR94" s="910"/>
      <c r="NRS94" s="1191"/>
      <c r="NRT94" s="1189"/>
      <c r="NRU94" s="900"/>
      <c r="NRV94" s="318"/>
      <c r="NRW94" s="900"/>
      <c r="NRX94" s="900"/>
      <c r="NRY94" s="900"/>
      <c r="NRZ94" s="900"/>
      <c r="NSA94" s="1171"/>
      <c r="NSB94" s="910"/>
      <c r="NSC94" s="1191"/>
      <c r="NSD94" s="1189"/>
      <c r="NSE94" s="900"/>
      <c r="NSF94" s="318"/>
      <c r="NSG94" s="900"/>
      <c r="NSH94" s="900"/>
      <c r="NSI94" s="900"/>
      <c r="NSJ94" s="900"/>
      <c r="NSK94" s="1171"/>
      <c r="NSL94" s="910"/>
      <c r="NSM94" s="1191"/>
      <c r="NSN94" s="1189"/>
      <c r="NSO94" s="900"/>
      <c r="NSP94" s="318"/>
      <c r="NSQ94" s="900"/>
      <c r="NSR94" s="900"/>
      <c r="NSS94" s="900"/>
      <c r="NST94" s="900"/>
      <c r="NSU94" s="1171"/>
      <c r="NSV94" s="910"/>
      <c r="NSW94" s="1191"/>
      <c r="NSX94" s="1189"/>
      <c r="NSY94" s="900"/>
      <c r="NSZ94" s="318"/>
      <c r="NTA94" s="900"/>
      <c r="NTB94" s="900"/>
      <c r="NTC94" s="900"/>
      <c r="NTD94" s="900"/>
      <c r="NTE94" s="1171"/>
      <c r="NTF94" s="910"/>
      <c r="NTG94" s="1191"/>
      <c r="NTH94" s="1189"/>
      <c r="NTI94" s="900"/>
      <c r="NTJ94" s="318"/>
      <c r="NTK94" s="900"/>
      <c r="NTL94" s="900"/>
      <c r="NTM94" s="900"/>
      <c r="NTN94" s="900"/>
      <c r="NTO94" s="1171"/>
      <c r="NTP94" s="910"/>
      <c r="NTQ94" s="1191"/>
      <c r="NTR94" s="1189"/>
      <c r="NTS94" s="900"/>
      <c r="NTT94" s="318"/>
      <c r="NTU94" s="900"/>
      <c r="NTV94" s="900"/>
      <c r="NTW94" s="900"/>
      <c r="NTX94" s="900"/>
      <c r="NTY94" s="1171"/>
      <c r="NTZ94" s="910"/>
      <c r="NUA94" s="1191"/>
      <c r="NUB94" s="1189"/>
      <c r="NUC94" s="900"/>
      <c r="NUD94" s="318"/>
      <c r="NUE94" s="900"/>
      <c r="NUF94" s="900"/>
      <c r="NUG94" s="900"/>
      <c r="NUH94" s="900"/>
      <c r="NUI94" s="1171"/>
      <c r="NUJ94" s="910"/>
      <c r="NUK94" s="1191"/>
      <c r="NUL94" s="1189"/>
      <c r="NUM94" s="900"/>
      <c r="NUN94" s="318"/>
      <c r="NUO94" s="900"/>
      <c r="NUP94" s="900"/>
      <c r="NUQ94" s="900"/>
      <c r="NUR94" s="900"/>
      <c r="NUS94" s="1171"/>
      <c r="NUT94" s="910"/>
      <c r="NUU94" s="1191"/>
      <c r="NUV94" s="1189"/>
      <c r="NUW94" s="900"/>
      <c r="NUX94" s="318"/>
      <c r="NUY94" s="900"/>
      <c r="NUZ94" s="900"/>
      <c r="NVA94" s="900"/>
      <c r="NVB94" s="900"/>
      <c r="NVC94" s="1171"/>
      <c r="NVD94" s="910"/>
      <c r="NVE94" s="1191"/>
      <c r="NVF94" s="1189"/>
      <c r="NVG94" s="900"/>
      <c r="NVH94" s="318"/>
      <c r="NVI94" s="900"/>
      <c r="NVJ94" s="900"/>
      <c r="NVK94" s="900"/>
      <c r="NVL94" s="900"/>
      <c r="NVM94" s="1171"/>
      <c r="NVN94" s="910"/>
      <c r="NVO94" s="1191"/>
      <c r="NVP94" s="1189"/>
      <c r="NVQ94" s="900"/>
      <c r="NVR94" s="318"/>
      <c r="NVS94" s="900"/>
      <c r="NVT94" s="900"/>
      <c r="NVU94" s="900"/>
      <c r="NVV94" s="900"/>
      <c r="NVW94" s="1171"/>
      <c r="NVX94" s="910"/>
      <c r="NVY94" s="1191"/>
      <c r="NVZ94" s="1189"/>
      <c r="NWA94" s="900"/>
      <c r="NWB94" s="318"/>
      <c r="NWC94" s="900"/>
      <c r="NWD94" s="900"/>
      <c r="NWE94" s="900"/>
      <c r="NWF94" s="900"/>
      <c r="NWG94" s="1171"/>
      <c r="NWH94" s="910"/>
      <c r="NWI94" s="1191"/>
      <c r="NWJ94" s="1189"/>
      <c r="NWK94" s="900"/>
      <c r="NWL94" s="318"/>
      <c r="NWM94" s="900"/>
      <c r="NWN94" s="900"/>
      <c r="NWO94" s="900"/>
      <c r="NWP94" s="900"/>
      <c r="NWQ94" s="1171"/>
      <c r="NWR94" s="910"/>
      <c r="NWS94" s="1191"/>
      <c r="NWT94" s="1189"/>
      <c r="NWU94" s="900"/>
      <c r="NWV94" s="318"/>
      <c r="NWW94" s="900"/>
      <c r="NWX94" s="900"/>
      <c r="NWY94" s="900"/>
      <c r="NWZ94" s="900"/>
      <c r="NXA94" s="1171"/>
      <c r="NXB94" s="910"/>
      <c r="NXC94" s="1191"/>
      <c r="NXD94" s="1189"/>
      <c r="NXE94" s="900"/>
      <c r="NXF94" s="318"/>
      <c r="NXG94" s="900"/>
      <c r="NXH94" s="900"/>
      <c r="NXI94" s="900"/>
      <c r="NXJ94" s="900"/>
      <c r="NXK94" s="1171"/>
      <c r="NXL94" s="910"/>
      <c r="NXM94" s="1191"/>
      <c r="NXN94" s="1189"/>
      <c r="NXO94" s="900"/>
      <c r="NXP94" s="318"/>
      <c r="NXQ94" s="900"/>
      <c r="NXR94" s="900"/>
      <c r="NXS94" s="900"/>
      <c r="NXT94" s="900"/>
      <c r="NXU94" s="1171"/>
      <c r="NXV94" s="910"/>
      <c r="NXW94" s="1191"/>
      <c r="NXX94" s="1189"/>
      <c r="NXY94" s="900"/>
      <c r="NXZ94" s="318"/>
      <c r="NYA94" s="900"/>
      <c r="NYB94" s="900"/>
      <c r="NYC94" s="900"/>
      <c r="NYD94" s="900"/>
      <c r="NYE94" s="1171"/>
      <c r="NYF94" s="910"/>
      <c r="NYG94" s="1191"/>
      <c r="NYH94" s="1189"/>
      <c r="NYI94" s="900"/>
      <c r="NYJ94" s="318"/>
      <c r="NYK94" s="900"/>
      <c r="NYL94" s="900"/>
      <c r="NYM94" s="900"/>
      <c r="NYN94" s="900"/>
      <c r="NYO94" s="1171"/>
      <c r="NYP94" s="910"/>
      <c r="NYQ94" s="1191"/>
      <c r="NYR94" s="1189"/>
      <c r="NYS94" s="900"/>
      <c r="NYT94" s="318"/>
      <c r="NYU94" s="900"/>
      <c r="NYV94" s="900"/>
      <c r="NYW94" s="900"/>
      <c r="NYX94" s="900"/>
      <c r="NYY94" s="1171"/>
      <c r="NYZ94" s="910"/>
      <c r="NZA94" s="1191"/>
      <c r="NZB94" s="1189"/>
      <c r="NZC94" s="900"/>
      <c r="NZD94" s="318"/>
      <c r="NZE94" s="900"/>
      <c r="NZF94" s="900"/>
      <c r="NZG94" s="900"/>
      <c r="NZH94" s="900"/>
      <c r="NZI94" s="1171"/>
      <c r="NZJ94" s="910"/>
      <c r="NZK94" s="1191"/>
      <c r="NZL94" s="1189"/>
      <c r="NZM94" s="900"/>
      <c r="NZN94" s="318"/>
      <c r="NZO94" s="900"/>
      <c r="NZP94" s="900"/>
      <c r="NZQ94" s="900"/>
      <c r="NZR94" s="900"/>
      <c r="NZS94" s="1171"/>
      <c r="NZT94" s="910"/>
      <c r="NZU94" s="1191"/>
      <c r="NZV94" s="1189"/>
      <c r="NZW94" s="900"/>
      <c r="NZX94" s="318"/>
      <c r="NZY94" s="900"/>
      <c r="NZZ94" s="900"/>
      <c r="OAA94" s="900"/>
      <c r="OAB94" s="900"/>
      <c r="OAC94" s="1171"/>
      <c r="OAD94" s="910"/>
      <c r="OAE94" s="1191"/>
      <c r="OAF94" s="1189"/>
      <c r="OAG94" s="900"/>
      <c r="OAH94" s="318"/>
      <c r="OAI94" s="900"/>
      <c r="OAJ94" s="900"/>
      <c r="OAK94" s="900"/>
      <c r="OAL94" s="900"/>
      <c r="OAM94" s="1171"/>
      <c r="OAN94" s="910"/>
      <c r="OAO94" s="1191"/>
      <c r="OAP94" s="1189"/>
      <c r="OAQ94" s="900"/>
      <c r="OAR94" s="318"/>
      <c r="OAS94" s="900"/>
      <c r="OAT94" s="900"/>
      <c r="OAU94" s="900"/>
      <c r="OAV94" s="900"/>
      <c r="OAW94" s="1171"/>
      <c r="OAX94" s="910"/>
      <c r="OAY94" s="1191"/>
      <c r="OAZ94" s="1189"/>
      <c r="OBA94" s="900"/>
      <c r="OBB94" s="318"/>
      <c r="OBC94" s="900"/>
      <c r="OBD94" s="900"/>
      <c r="OBE94" s="900"/>
      <c r="OBF94" s="900"/>
      <c r="OBG94" s="1171"/>
      <c r="OBH94" s="910"/>
      <c r="OBI94" s="1191"/>
      <c r="OBJ94" s="1189"/>
      <c r="OBK94" s="900"/>
      <c r="OBL94" s="318"/>
      <c r="OBM94" s="900"/>
      <c r="OBN94" s="900"/>
      <c r="OBO94" s="900"/>
      <c r="OBP94" s="900"/>
      <c r="OBQ94" s="1171"/>
      <c r="OBR94" s="910"/>
      <c r="OBS94" s="1191"/>
      <c r="OBT94" s="1189"/>
      <c r="OBU94" s="900"/>
      <c r="OBV94" s="318"/>
      <c r="OBW94" s="900"/>
      <c r="OBX94" s="900"/>
      <c r="OBY94" s="900"/>
      <c r="OBZ94" s="900"/>
      <c r="OCA94" s="1171"/>
      <c r="OCB94" s="910"/>
      <c r="OCC94" s="1191"/>
      <c r="OCD94" s="1189"/>
      <c r="OCE94" s="900"/>
      <c r="OCF94" s="318"/>
      <c r="OCG94" s="900"/>
      <c r="OCH94" s="900"/>
      <c r="OCI94" s="900"/>
      <c r="OCJ94" s="900"/>
      <c r="OCK94" s="1171"/>
      <c r="OCL94" s="910"/>
      <c r="OCM94" s="1191"/>
      <c r="OCN94" s="1189"/>
      <c r="OCO94" s="900"/>
      <c r="OCP94" s="318"/>
      <c r="OCQ94" s="900"/>
      <c r="OCR94" s="900"/>
      <c r="OCS94" s="900"/>
      <c r="OCT94" s="900"/>
      <c r="OCU94" s="1171"/>
      <c r="OCV94" s="910"/>
      <c r="OCW94" s="1191"/>
      <c r="OCX94" s="1189"/>
      <c r="OCY94" s="900"/>
      <c r="OCZ94" s="318"/>
      <c r="ODA94" s="900"/>
      <c r="ODB94" s="900"/>
      <c r="ODC94" s="900"/>
      <c r="ODD94" s="900"/>
      <c r="ODE94" s="1171"/>
      <c r="ODF94" s="910"/>
      <c r="ODG94" s="1191"/>
      <c r="ODH94" s="1189"/>
      <c r="ODI94" s="900"/>
      <c r="ODJ94" s="318"/>
      <c r="ODK94" s="900"/>
      <c r="ODL94" s="900"/>
      <c r="ODM94" s="900"/>
      <c r="ODN94" s="900"/>
      <c r="ODO94" s="1171"/>
      <c r="ODP94" s="910"/>
      <c r="ODQ94" s="1191"/>
      <c r="ODR94" s="1189"/>
      <c r="ODS94" s="900"/>
      <c r="ODT94" s="318"/>
      <c r="ODU94" s="900"/>
      <c r="ODV94" s="900"/>
      <c r="ODW94" s="900"/>
      <c r="ODX94" s="900"/>
      <c r="ODY94" s="1171"/>
      <c r="ODZ94" s="910"/>
      <c r="OEA94" s="1191"/>
      <c r="OEB94" s="1189"/>
      <c r="OEC94" s="900"/>
      <c r="OED94" s="318"/>
      <c r="OEE94" s="900"/>
      <c r="OEF94" s="900"/>
      <c r="OEG94" s="900"/>
      <c r="OEH94" s="900"/>
      <c r="OEI94" s="1171"/>
      <c r="OEJ94" s="910"/>
      <c r="OEK94" s="1191"/>
      <c r="OEL94" s="1189"/>
      <c r="OEM94" s="900"/>
      <c r="OEN94" s="318"/>
      <c r="OEO94" s="900"/>
      <c r="OEP94" s="900"/>
      <c r="OEQ94" s="900"/>
      <c r="OER94" s="900"/>
      <c r="OES94" s="1171"/>
      <c r="OET94" s="910"/>
      <c r="OEU94" s="1191"/>
      <c r="OEV94" s="1189"/>
      <c r="OEW94" s="900"/>
      <c r="OEX94" s="318"/>
      <c r="OEY94" s="900"/>
      <c r="OEZ94" s="900"/>
      <c r="OFA94" s="900"/>
      <c r="OFB94" s="900"/>
      <c r="OFC94" s="1171"/>
      <c r="OFD94" s="910"/>
      <c r="OFE94" s="1191"/>
      <c r="OFF94" s="1189"/>
      <c r="OFG94" s="900"/>
      <c r="OFH94" s="318"/>
      <c r="OFI94" s="900"/>
      <c r="OFJ94" s="900"/>
      <c r="OFK94" s="900"/>
      <c r="OFL94" s="900"/>
      <c r="OFM94" s="1171"/>
      <c r="OFN94" s="910"/>
      <c r="OFO94" s="1191"/>
      <c r="OFP94" s="1189"/>
      <c r="OFQ94" s="900"/>
      <c r="OFR94" s="318"/>
      <c r="OFS94" s="900"/>
      <c r="OFT94" s="900"/>
      <c r="OFU94" s="900"/>
      <c r="OFV94" s="900"/>
      <c r="OFW94" s="1171"/>
      <c r="OFX94" s="910"/>
      <c r="OFY94" s="1191"/>
      <c r="OFZ94" s="1189"/>
      <c r="OGA94" s="900"/>
      <c r="OGB94" s="318"/>
      <c r="OGC94" s="900"/>
      <c r="OGD94" s="900"/>
      <c r="OGE94" s="900"/>
      <c r="OGF94" s="900"/>
      <c r="OGG94" s="1171"/>
      <c r="OGH94" s="910"/>
      <c r="OGI94" s="1191"/>
      <c r="OGJ94" s="1189"/>
      <c r="OGK94" s="900"/>
      <c r="OGL94" s="318"/>
      <c r="OGM94" s="900"/>
      <c r="OGN94" s="900"/>
      <c r="OGO94" s="900"/>
      <c r="OGP94" s="900"/>
      <c r="OGQ94" s="1171"/>
      <c r="OGR94" s="910"/>
      <c r="OGS94" s="1191"/>
      <c r="OGT94" s="1189"/>
      <c r="OGU94" s="900"/>
      <c r="OGV94" s="318"/>
      <c r="OGW94" s="900"/>
      <c r="OGX94" s="900"/>
      <c r="OGY94" s="900"/>
      <c r="OGZ94" s="900"/>
      <c r="OHA94" s="1171"/>
      <c r="OHB94" s="910"/>
      <c r="OHC94" s="1191"/>
      <c r="OHD94" s="1189"/>
      <c r="OHE94" s="900"/>
      <c r="OHF94" s="318"/>
      <c r="OHG94" s="900"/>
      <c r="OHH94" s="900"/>
      <c r="OHI94" s="900"/>
      <c r="OHJ94" s="900"/>
      <c r="OHK94" s="1171"/>
      <c r="OHL94" s="910"/>
      <c r="OHM94" s="1191"/>
      <c r="OHN94" s="1189"/>
      <c r="OHO94" s="900"/>
      <c r="OHP94" s="318"/>
      <c r="OHQ94" s="900"/>
      <c r="OHR94" s="900"/>
      <c r="OHS94" s="900"/>
      <c r="OHT94" s="900"/>
      <c r="OHU94" s="1171"/>
      <c r="OHV94" s="910"/>
      <c r="OHW94" s="1191"/>
      <c r="OHX94" s="1189"/>
      <c r="OHY94" s="900"/>
      <c r="OHZ94" s="318"/>
      <c r="OIA94" s="900"/>
      <c r="OIB94" s="900"/>
      <c r="OIC94" s="900"/>
      <c r="OID94" s="900"/>
      <c r="OIE94" s="1171"/>
      <c r="OIF94" s="910"/>
      <c r="OIG94" s="1191"/>
      <c r="OIH94" s="1189"/>
      <c r="OII94" s="900"/>
      <c r="OIJ94" s="318"/>
      <c r="OIK94" s="900"/>
      <c r="OIL94" s="900"/>
      <c r="OIM94" s="900"/>
      <c r="OIN94" s="900"/>
      <c r="OIO94" s="1171"/>
      <c r="OIP94" s="910"/>
      <c r="OIQ94" s="1191"/>
      <c r="OIR94" s="1189"/>
      <c r="OIS94" s="900"/>
      <c r="OIT94" s="318"/>
      <c r="OIU94" s="900"/>
      <c r="OIV94" s="900"/>
      <c r="OIW94" s="900"/>
      <c r="OIX94" s="900"/>
      <c r="OIY94" s="1171"/>
      <c r="OIZ94" s="910"/>
      <c r="OJA94" s="1191"/>
      <c r="OJB94" s="1189"/>
      <c r="OJC94" s="900"/>
      <c r="OJD94" s="318"/>
      <c r="OJE94" s="900"/>
      <c r="OJF94" s="900"/>
      <c r="OJG94" s="900"/>
      <c r="OJH94" s="900"/>
      <c r="OJI94" s="1171"/>
      <c r="OJJ94" s="910"/>
      <c r="OJK94" s="1191"/>
      <c r="OJL94" s="1189"/>
      <c r="OJM94" s="900"/>
      <c r="OJN94" s="318"/>
      <c r="OJO94" s="900"/>
      <c r="OJP94" s="900"/>
      <c r="OJQ94" s="900"/>
      <c r="OJR94" s="900"/>
      <c r="OJS94" s="1171"/>
      <c r="OJT94" s="910"/>
      <c r="OJU94" s="1191"/>
      <c r="OJV94" s="1189"/>
      <c r="OJW94" s="900"/>
      <c r="OJX94" s="318"/>
      <c r="OJY94" s="900"/>
      <c r="OJZ94" s="900"/>
      <c r="OKA94" s="900"/>
      <c r="OKB94" s="900"/>
      <c r="OKC94" s="1171"/>
      <c r="OKD94" s="910"/>
      <c r="OKE94" s="1191"/>
      <c r="OKF94" s="1189"/>
      <c r="OKG94" s="900"/>
      <c r="OKH94" s="318"/>
      <c r="OKI94" s="900"/>
      <c r="OKJ94" s="900"/>
      <c r="OKK94" s="900"/>
      <c r="OKL94" s="900"/>
      <c r="OKM94" s="1171"/>
      <c r="OKN94" s="910"/>
      <c r="OKO94" s="1191"/>
      <c r="OKP94" s="1189"/>
      <c r="OKQ94" s="900"/>
      <c r="OKR94" s="318"/>
      <c r="OKS94" s="900"/>
      <c r="OKT94" s="900"/>
      <c r="OKU94" s="900"/>
      <c r="OKV94" s="900"/>
      <c r="OKW94" s="1171"/>
      <c r="OKX94" s="910"/>
      <c r="OKY94" s="1191"/>
      <c r="OKZ94" s="1189"/>
      <c r="OLA94" s="900"/>
      <c r="OLB94" s="318"/>
      <c r="OLC94" s="900"/>
      <c r="OLD94" s="900"/>
      <c r="OLE94" s="900"/>
      <c r="OLF94" s="900"/>
      <c r="OLG94" s="1171"/>
      <c r="OLH94" s="910"/>
      <c r="OLI94" s="1191"/>
      <c r="OLJ94" s="1189"/>
      <c r="OLK94" s="900"/>
      <c r="OLL94" s="318"/>
      <c r="OLM94" s="900"/>
      <c r="OLN94" s="900"/>
      <c r="OLO94" s="900"/>
      <c r="OLP94" s="900"/>
      <c r="OLQ94" s="1171"/>
      <c r="OLR94" s="910"/>
      <c r="OLS94" s="1191"/>
      <c r="OLT94" s="1189"/>
      <c r="OLU94" s="900"/>
      <c r="OLV94" s="318"/>
      <c r="OLW94" s="900"/>
      <c r="OLX94" s="900"/>
      <c r="OLY94" s="900"/>
      <c r="OLZ94" s="900"/>
      <c r="OMA94" s="1171"/>
      <c r="OMB94" s="910"/>
      <c r="OMC94" s="1191"/>
      <c r="OMD94" s="1189"/>
      <c r="OME94" s="900"/>
      <c r="OMF94" s="318"/>
      <c r="OMG94" s="900"/>
      <c r="OMH94" s="900"/>
      <c r="OMI94" s="900"/>
      <c r="OMJ94" s="900"/>
      <c r="OMK94" s="1171"/>
      <c r="OML94" s="910"/>
      <c r="OMM94" s="1191"/>
      <c r="OMN94" s="1189"/>
      <c r="OMO94" s="900"/>
      <c r="OMP94" s="318"/>
      <c r="OMQ94" s="900"/>
      <c r="OMR94" s="900"/>
      <c r="OMS94" s="900"/>
      <c r="OMT94" s="900"/>
      <c r="OMU94" s="1171"/>
      <c r="OMV94" s="910"/>
      <c r="OMW94" s="1191"/>
      <c r="OMX94" s="1189"/>
      <c r="OMY94" s="900"/>
      <c r="OMZ94" s="318"/>
      <c r="ONA94" s="900"/>
      <c r="ONB94" s="900"/>
      <c r="ONC94" s="900"/>
      <c r="OND94" s="900"/>
      <c r="ONE94" s="1171"/>
      <c r="ONF94" s="910"/>
      <c r="ONG94" s="1191"/>
      <c r="ONH94" s="1189"/>
      <c r="ONI94" s="900"/>
      <c r="ONJ94" s="318"/>
      <c r="ONK94" s="900"/>
      <c r="ONL94" s="900"/>
      <c r="ONM94" s="900"/>
      <c r="ONN94" s="900"/>
      <c r="ONO94" s="1171"/>
      <c r="ONP94" s="910"/>
      <c r="ONQ94" s="1191"/>
      <c r="ONR94" s="1189"/>
      <c r="ONS94" s="900"/>
      <c r="ONT94" s="318"/>
      <c r="ONU94" s="900"/>
      <c r="ONV94" s="900"/>
      <c r="ONW94" s="900"/>
      <c r="ONX94" s="900"/>
      <c r="ONY94" s="1171"/>
      <c r="ONZ94" s="910"/>
      <c r="OOA94" s="1191"/>
      <c r="OOB94" s="1189"/>
      <c r="OOC94" s="900"/>
      <c r="OOD94" s="318"/>
      <c r="OOE94" s="900"/>
      <c r="OOF94" s="900"/>
      <c r="OOG94" s="900"/>
      <c r="OOH94" s="900"/>
      <c r="OOI94" s="1171"/>
      <c r="OOJ94" s="910"/>
      <c r="OOK94" s="1191"/>
      <c r="OOL94" s="1189"/>
      <c r="OOM94" s="900"/>
      <c r="OON94" s="318"/>
      <c r="OOO94" s="900"/>
      <c r="OOP94" s="900"/>
      <c r="OOQ94" s="900"/>
      <c r="OOR94" s="900"/>
      <c r="OOS94" s="1171"/>
      <c r="OOT94" s="910"/>
      <c r="OOU94" s="1191"/>
      <c r="OOV94" s="1189"/>
      <c r="OOW94" s="900"/>
      <c r="OOX94" s="318"/>
      <c r="OOY94" s="900"/>
      <c r="OOZ94" s="900"/>
      <c r="OPA94" s="900"/>
      <c r="OPB94" s="900"/>
      <c r="OPC94" s="1171"/>
      <c r="OPD94" s="910"/>
      <c r="OPE94" s="1191"/>
      <c r="OPF94" s="1189"/>
      <c r="OPG94" s="900"/>
      <c r="OPH94" s="318"/>
      <c r="OPI94" s="900"/>
      <c r="OPJ94" s="900"/>
      <c r="OPK94" s="900"/>
      <c r="OPL94" s="900"/>
      <c r="OPM94" s="1171"/>
      <c r="OPN94" s="910"/>
      <c r="OPO94" s="1191"/>
      <c r="OPP94" s="1189"/>
      <c r="OPQ94" s="900"/>
      <c r="OPR94" s="318"/>
      <c r="OPS94" s="900"/>
      <c r="OPT94" s="900"/>
      <c r="OPU94" s="900"/>
      <c r="OPV94" s="900"/>
      <c r="OPW94" s="1171"/>
      <c r="OPX94" s="910"/>
      <c r="OPY94" s="1191"/>
      <c r="OPZ94" s="1189"/>
      <c r="OQA94" s="900"/>
      <c r="OQB94" s="318"/>
      <c r="OQC94" s="900"/>
      <c r="OQD94" s="900"/>
      <c r="OQE94" s="900"/>
      <c r="OQF94" s="900"/>
      <c r="OQG94" s="1171"/>
      <c r="OQH94" s="910"/>
      <c r="OQI94" s="1191"/>
      <c r="OQJ94" s="1189"/>
      <c r="OQK94" s="900"/>
      <c r="OQL94" s="318"/>
      <c r="OQM94" s="900"/>
      <c r="OQN94" s="900"/>
      <c r="OQO94" s="900"/>
      <c r="OQP94" s="900"/>
      <c r="OQQ94" s="1171"/>
      <c r="OQR94" s="910"/>
      <c r="OQS94" s="1191"/>
      <c r="OQT94" s="1189"/>
      <c r="OQU94" s="900"/>
      <c r="OQV94" s="318"/>
      <c r="OQW94" s="900"/>
      <c r="OQX94" s="900"/>
      <c r="OQY94" s="900"/>
      <c r="OQZ94" s="900"/>
      <c r="ORA94" s="1171"/>
      <c r="ORB94" s="910"/>
      <c r="ORC94" s="1191"/>
      <c r="ORD94" s="1189"/>
      <c r="ORE94" s="900"/>
      <c r="ORF94" s="318"/>
      <c r="ORG94" s="900"/>
      <c r="ORH94" s="900"/>
      <c r="ORI94" s="900"/>
      <c r="ORJ94" s="900"/>
      <c r="ORK94" s="1171"/>
      <c r="ORL94" s="910"/>
      <c r="ORM94" s="1191"/>
      <c r="ORN94" s="1189"/>
      <c r="ORO94" s="900"/>
      <c r="ORP94" s="318"/>
      <c r="ORQ94" s="900"/>
      <c r="ORR94" s="900"/>
      <c r="ORS94" s="900"/>
      <c r="ORT94" s="900"/>
      <c r="ORU94" s="1171"/>
      <c r="ORV94" s="910"/>
      <c r="ORW94" s="1191"/>
      <c r="ORX94" s="1189"/>
      <c r="ORY94" s="900"/>
      <c r="ORZ94" s="318"/>
      <c r="OSA94" s="900"/>
      <c r="OSB94" s="900"/>
      <c r="OSC94" s="900"/>
      <c r="OSD94" s="900"/>
      <c r="OSE94" s="1171"/>
      <c r="OSF94" s="910"/>
      <c r="OSG94" s="1191"/>
      <c r="OSH94" s="1189"/>
      <c r="OSI94" s="900"/>
      <c r="OSJ94" s="318"/>
      <c r="OSK94" s="900"/>
      <c r="OSL94" s="900"/>
      <c r="OSM94" s="900"/>
      <c r="OSN94" s="900"/>
      <c r="OSO94" s="1171"/>
      <c r="OSP94" s="910"/>
      <c r="OSQ94" s="1191"/>
      <c r="OSR94" s="1189"/>
      <c r="OSS94" s="900"/>
      <c r="OST94" s="318"/>
      <c r="OSU94" s="900"/>
      <c r="OSV94" s="900"/>
      <c r="OSW94" s="900"/>
      <c r="OSX94" s="900"/>
      <c r="OSY94" s="1171"/>
      <c r="OSZ94" s="910"/>
      <c r="OTA94" s="1191"/>
      <c r="OTB94" s="1189"/>
      <c r="OTC94" s="900"/>
      <c r="OTD94" s="318"/>
      <c r="OTE94" s="900"/>
      <c r="OTF94" s="900"/>
      <c r="OTG94" s="900"/>
      <c r="OTH94" s="900"/>
      <c r="OTI94" s="1171"/>
      <c r="OTJ94" s="910"/>
      <c r="OTK94" s="1191"/>
      <c r="OTL94" s="1189"/>
      <c r="OTM94" s="900"/>
      <c r="OTN94" s="318"/>
      <c r="OTO94" s="900"/>
      <c r="OTP94" s="900"/>
      <c r="OTQ94" s="900"/>
      <c r="OTR94" s="900"/>
      <c r="OTS94" s="1171"/>
      <c r="OTT94" s="910"/>
      <c r="OTU94" s="1191"/>
      <c r="OTV94" s="1189"/>
      <c r="OTW94" s="900"/>
      <c r="OTX94" s="318"/>
      <c r="OTY94" s="900"/>
      <c r="OTZ94" s="900"/>
      <c r="OUA94" s="900"/>
      <c r="OUB94" s="900"/>
      <c r="OUC94" s="1171"/>
      <c r="OUD94" s="910"/>
      <c r="OUE94" s="1191"/>
      <c r="OUF94" s="1189"/>
      <c r="OUG94" s="900"/>
      <c r="OUH94" s="318"/>
      <c r="OUI94" s="900"/>
      <c r="OUJ94" s="900"/>
      <c r="OUK94" s="900"/>
      <c r="OUL94" s="900"/>
      <c r="OUM94" s="1171"/>
      <c r="OUN94" s="910"/>
      <c r="OUO94" s="1191"/>
      <c r="OUP94" s="1189"/>
      <c r="OUQ94" s="900"/>
      <c r="OUR94" s="318"/>
      <c r="OUS94" s="900"/>
      <c r="OUT94" s="900"/>
      <c r="OUU94" s="900"/>
      <c r="OUV94" s="900"/>
      <c r="OUW94" s="1171"/>
      <c r="OUX94" s="910"/>
      <c r="OUY94" s="1191"/>
      <c r="OUZ94" s="1189"/>
      <c r="OVA94" s="900"/>
      <c r="OVB94" s="318"/>
      <c r="OVC94" s="900"/>
      <c r="OVD94" s="900"/>
      <c r="OVE94" s="900"/>
      <c r="OVF94" s="900"/>
      <c r="OVG94" s="1171"/>
      <c r="OVH94" s="910"/>
      <c r="OVI94" s="1191"/>
      <c r="OVJ94" s="1189"/>
      <c r="OVK94" s="900"/>
      <c r="OVL94" s="318"/>
      <c r="OVM94" s="900"/>
      <c r="OVN94" s="900"/>
      <c r="OVO94" s="900"/>
      <c r="OVP94" s="900"/>
      <c r="OVQ94" s="1171"/>
      <c r="OVR94" s="910"/>
      <c r="OVS94" s="1191"/>
      <c r="OVT94" s="1189"/>
      <c r="OVU94" s="900"/>
      <c r="OVV94" s="318"/>
      <c r="OVW94" s="900"/>
      <c r="OVX94" s="900"/>
      <c r="OVY94" s="900"/>
      <c r="OVZ94" s="900"/>
      <c r="OWA94" s="1171"/>
      <c r="OWB94" s="910"/>
      <c r="OWC94" s="1191"/>
      <c r="OWD94" s="1189"/>
      <c r="OWE94" s="900"/>
      <c r="OWF94" s="318"/>
      <c r="OWG94" s="900"/>
      <c r="OWH94" s="900"/>
      <c r="OWI94" s="900"/>
      <c r="OWJ94" s="900"/>
      <c r="OWK94" s="1171"/>
      <c r="OWL94" s="910"/>
      <c r="OWM94" s="1191"/>
      <c r="OWN94" s="1189"/>
      <c r="OWO94" s="900"/>
      <c r="OWP94" s="318"/>
      <c r="OWQ94" s="900"/>
      <c r="OWR94" s="900"/>
      <c r="OWS94" s="900"/>
      <c r="OWT94" s="900"/>
      <c r="OWU94" s="1171"/>
      <c r="OWV94" s="910"/>
      <c r="OWW94" s="1191"/>
      <c r="OWX94" s="1189"/>
      <c r="OWY94" s="900"/>
      <c r="OWZ94" s="318"/>
      <c r="OXA94" s="900"/>
      <c r="OXB94" s="900"/>
      <c r="OXC94" s="900"/>
      <c r="OXD94" s="900"/>
      <c r="OXE94" s="1171"/>
      <c r="OXF94" s="910"/>
      <c r="OXG94" s="1191"/>
      <c r="OXH94" s="1189"/>
      <c r="OXI94" s="900"/>
      <c r="OXJ94" s="318"/>
      <c r="OXK94" s="900"/>
      <c r="OXL94" s="900"/>
      <c r="OXM94" s="900"/>
      <c r="OXN94" s="900"/>
      <c r="OXO94" s="1171"/>
      <c r="OXP94" s="910"/>
      <c r="OXQ94" s="1191"/>
      <c r="OXR94" s="1189"/>
      <c r="OXS94" s="900"/>
      <c r="OXT94" s="318"/>
      <c r="OXU94" s="900"/>
      <c r="OXV94" s="900"/>
      <c r="OXW94" s="900"/>
      <c r="OXX94" s="900"/>
      <c r="OXY94" s="1171"/>
      <c r="OXZ94" s="910"/>
      <c r="OYA94" s="1191"/>
      <c r="OYB94" s="1189"/>
      <c r="OYC94" s="900"/>
      <c r="OYD94" s="318"/>
      <c r="OYE94" s="900"/>
      <c r="OYF94" s="900"/>
      <c r="OYG94" s="900"/>
      <c r="OYH94" s="900"/>
      <c r="OYI94" s="1171"/>
      <c r="OYJ94" s="910"/>
      <c r="OYK94" s="1191"/>
      <c r="OYL94" s="1189"/>
      <c r="OYM94" s="900"/>
      <c r="OYN94" s="318"/>
      <c r="OYO94" s="900"/>
      <c r="OYP94" s="900"/>
      <c r="OYQ94" s="900"/>
      <c r="OYR94" s="900"/>
      <c r="OYS94" s="1171"/>
      <c r="OYT94" s="910"/>
      <c r="OYU94" s="1191"/>
      <c r="OYV94" s="1189"/>
      <c r="OYW94" s="900"/>
      <c r="OYX94" s="318"/>
      <c r="OYY94" s="900"/>
      <c r="OYZ94" s="900"/>
      <c r="OZA94" s="900"/>
      <c r="OZB94" s="900"/>
      <c r="OZC94" s="1171"/>
      <c r="OZD94" s="910"/>
      <c r="OZE94" s="1191"/>
      <c r="OZF94" s="1189"/>
      <c r="OZG94" s="900"/>
      <c r="OZH94" s="318"/>
      <c r="OZI94" s="900"/>
      <c r="OZJ94" s="900"/>
      <c r="OZK94" s="900"/>
      <c r="OZL94" s="900"/>
      <c r="OZM94" s="1171"/>
      <c r="OZN94" s="910"/>
      <c r="OZO94" s="1191"/>
      <c r="OZP94" s="1189"/>
      <c r="OZQ94" s="900"/>
      <c r="OZR94" s="318"/>
      <c r="OZS94" s="900"/>
      <c r="OZT94" s="900"/>
      <c r="OZU94" s="900"/>
      <c r="OZV94" s="900"/>
      <c r="OZW94" s="1171"/>
      <c r="OZX94" s="910"/>
      <c r="OZY94" s="1191"/>
      <c r="OZZ94" s="1189"/>
      <c r="PAA94" s="900"/>
      <c r="PAB94" s="318"/>
      <c r="PAC94" s="900"/>
      <c r="PAD94" s="900"/>
      <c r="PAE94" s="900"/>
      <c r="PAF94" s="900"/>
      <c r="PAG94" s="1171"/>
      <c r="PAH94" s="910"/>
      <c r="PAI94" s="1191"/>
      <c r="PAJ94" s="1189"/>
      <c r="PAK94" s="900"/>
      <c r="PAL94" s="318"/>
      <c r="PAM94" s="900"/>
      <c r="PAN94" s="900"/>
      <c r="PAO94" s="900"/>
      <c r="PAP94" s="900"/>
      <c r="PAQ94" s="1171"/>
      <c r="PAR94" s="910"/>
      <c r="PAS94" s="1191"/>
      <c r="PAT94" s="1189"/>
      <c r="PAU94" s="900"/>
      <c r="PAV94" s="318"/>
      <c r="PAW94" s="900"/>
      <c r="PAX94" s="900"/>
      <c r="PAY94" s="900"/>
      <c r="PAZ94" s="900"/>
      <c r="PBA94" s="1171"/>
      <c r="PBB94" s="910"/>
      <c r="PBC94" s="1191"/>
      <c r="PBD94" s="1189"/>
      <c r="PBE94" s="900"/>
      <c r="PBF94" s="318"/>
      <c r="PBG94" s="900"/>
      <c r="PBH94" s="900"/>
      <c r="PBI94" s="900"/>
      <c r="PBJ94" s="900"/>
      <c r="PBK94" s="1171"/>
      <c r="PBL94" s="910"/>
      <c r="PBM94" s="1191"/>
      <c r="PBN94" s="1189"/>
      <c r="PBO94" s="900"/>
      <c r="PBP94" s="318"/>
      <c r="PBQ94" s="900"/>
      <c r="PBR94" s="900"/>
      <c r="PBS94" s="900"/>
      <c r="PBT94" s="900"/>
      <c r="PBU94" s="1171"/>
      <c r="PBV94" s="910"/>
      <c r="PBW94" s="1191"/>
      <c r="PBX94" s="1189"/>
      <c r="PBY94" s="900"/>
      <c r="PBZ94" s="318"/>
      <c r="PCA94" s="900"/>
      <c r="PCB94" s="900"/>
      <c r="PCC94" s="900"/>
      <c r="PCD94" s="900"/>
      <c r="PCE94" s="1171"/>
      <c r="PCF94" s="910"/>
      <c r="PCG94" s="1191"/>
      <c r="PCH94" s="1189"/>
      <c r="PCI94" s="900"/>
      <c r="PCJ94" s="318"/>
      <c r="PCK94" s="900"/>
      <c r="PCL94" s="900"/>
      <c r="PCM94" s="900"/>
      <c r="PCN94" s="900"/>
      <c r="PCO94" s="1171"/>
      <c r="PCP94" s="910"/>
      <c r="PCQ94" s="1191"/>
      <c r="PCR94" s="1189"/>
      <c r="PCS94" s="900"/>
      <c r="PCT94" s="318"/>
      <c r="PCU94" s="900"/>
      <c r="PCV94" s="900"/>
      <c r="PCW94" s="900"/>
      <c r="PCX94" s="900"/>
      <c r="PCY94" s="1171"/>
      <c r="PCZ94" s="910"/>
      <c r="PDA94" s="1191"/>
      <c r="PDB94" s="1189"/>
      <c r="PDC94" s="900"/>
      <c r="PDD94" s="318"/>
      <c r="PDE94" s="900"/>
      <c r="PDF94" s="900"/>
      <c r="PDG94" s="900"/>
      <c r="PDH94" s="900"/>
      <c r="PDI94" s="1171"/>
      <c r="PDJ94" s="910"/>
      <c r="PDK94" s="1191"/>
      <c r="PDL94" s="1189"/>
      <c r="PDM94" s="900"/>
      <c r="PDN94" s="318"/>
      <c r="PDO94" s="900"/>
      <c r="PDP94" s="900"/>
      <c r="PDQ94" s="900"/>
      <c r="PDR94" s="900"/>
      <c r="PDS94" s="1171"/>
      <c r="PDT94" s="910"/>
      <c r="PDU94" s="1191"/>
      <c r="PDV94" s="1189"/>
      <c r="PDW94" s="900"/>
      <c r="PDX94" s="318"/>
      <c r="PDY94" s="900"/>
      <c r="PDZ94" s="900"/>
      <c r="PEA94" s="900"/>
      <c r="PEB94" s="900"/>
      <c r="PEC94" s="1171"/>
      <c r="PED94" s="910"/>
      <c r="PEE94" s="1191"/>
      <c r="PEF94" s="1189"/>
      <c r="PEG94" s="900"/>
      <c r="PEH94" s="318"/>
      <c r="PEI94" s="900"/>
      <c r="PEJ94" s="900"/>
      <c r="PEK94" s="900"/>
      <c r="PEL94" s="900"/>
      <c r="PEM94" s="1171"/>
      <c r="PEN94" s="910"/>
      <c r="PEO94" s="1191"/>
      <c r="PEP94" s="1189"/>
      <c r="PEQ94" s="900"/>
      <c r="PER94" s="318"/>
      <c r="PES94" s="900"/>
      <c r="PET94" s="900"/>
      <c r="PEU94" s="900"/>
      <c r="PEV94" s="900"/>
      <c r="PEW94" s="1171"/>
      <c r="PEX94" s="910"/>
      <c r="PEY94" s="1191"/>
      <c r="PEZ94" s="1189"/>
      <c r="PFA94" s="900"/>
      <c r="PFB94" s="318"/>
      <c r="PFC94" s="900"/>
      <c r="PFD94" s="900"/>
      <c r="PFE94" s="900"/>
      <c r="PFF94" s="900"/>
      <c r="PFG94" s="1171"/>
      <c r="PFH94" s="910"/>
      <c r="PFI94" s="1191"/>
      <c r="PFJ94" s="1189"/>
      <c r="PFK94" s="900"/>
      <c r="PFL94" s="318"/>
      <c r="PFM94" s="900"/>
      <c r="PFN94" s="900"/>
      <c r="PFO94" s="900"/>
      <c r="PFP94" s="900"/>
      <c r="PFQ94" s="1171"/>
      <c r="PFR94" s="910"/>
      <c r="PFS94" s="1191"/>
      <c r="PFT94" s="1189"/>
      <c r="PFU94" s="900"/>
      <c r="PFV94" s="318"/>
      <c r="PFW94" s="900"/>
      <c r="PFX94" s="900"/>
      <c r="PFY94" s="900"/>
      <c r="PFZ94" s="900"/>
      <c r="PGA94" s="1171"/>
      <c r="PGB94" s="910"/>
      <c r="PGC94" s="1191"/>
      <c r="PGD94" s="1189"/>
      <c r="PGE94" s="900"/>
      <c r="PGF94" s="318"/>
      <c r="PGG94" s="900"/>
      <c r="PGH94" s="900"/>
      <c r="PGI94" s="900"/>
      <c r="PGJ94" s="900"/>
      <c r="PGK94" s="1171"/>
      <c r="PGL94" s="910"/>
      <c r="PGM94" s="1191"/>
      <c r="PGN94" s="1189"/>
      <c r="PGO94" s="900"/>
      <c r="PGP94" s="318"/>
      <c r="PGQ94" s="900"/>
      <c r="PGR94" s="900"/>
      <c r="PGS94" s="900"/>
      <c r="PGT94" s="900"/>
      <c r="PGU94" s="1171"/>
      <c r="PGV94" s="910"/>
      <c r="PGW94" s="1191"/>
      <c r="PGX94" s="1189"/>
      <c r="PGY94" s="900"/>
      <c r="PGZ94" s="318"/>
      <c r="PHA94" s="900"/>
      <c r="PHB94" s="900"/>
      <c r="PHC94" s="900"/>
      <c r="PHD94" s="900"/>
      <c r="PHE94" s="1171"/>
      <c r="PHF94" s="910"/>
      <c r="PHG94" s="1191"/>
      <c r="PHH94" s="1189"/>
      <c r="PHI94" s="900"/>
      <c r="PHJ94" s="318"/>
      <c r="PHK94" s="900"/>
      <c r="PHL94" s="900"/>
      <c r="PHM94" s="900"/>
      <c r="PHN94" s="900"/>
      <c r="PHO94" s="1171"/>
      <c r="PHP94" s="910"/>
      <c r="PHQ94" s="1191"/>
      <c r="PHR94" s="1189"/>
      <c r="PHS94" s="900"/>
      <c r="PHT94" s="318"/>
      <c r="PHU94" s="900"/>
      <c r="PHV94" s="900"/>
      <c r="PHW94" s="900"/>
      <c r="PHX94" s="900"/>
      <c r="PHY94" s="1171"/>
      <c r="PHZ94" s="910"/>
      <c r="PIA94" s="1191"/>
      <c r="PIB94" s="1189"/>
      <c r="PIC94" s="900"/>
      <c r="PID94" s="318"/>
      <c r="PIE94" s="900"/>
      <c r="PIF94" s="900"/>
      <c r="PIG94" s="900"/>
      <c r="PIH94" s="900"/>
      <c r="PII94" s="1171"/>
      <c r="PIJ94" s="910"/>
      <c r="PIK94" s="1191"/>
      <c r="PIL94" s="1189"/>
      <c r="PIM94" s="900"/>
      <c r="PIN94" s="318"/>
      <c r="PIO94" s="900"/>
      <c r="PIP94" s="900"/>
      <c r="PIQ94" s="900"/>
      <c r="PIR94" s="900"/>
      <c r="PIS94" s="1171"/>
      <c r="PIT94" s="910"/>
      <c r="PIU94" s="1191"/>
      <c r="PIV94" s="1189"/>
      <c r="PIW94" s="900"/>
      <c r="PIX94" s="318"/>
      <c r="PIY94" s="900"/>
      <c r="PIZ94" s="900"/>
      <c r="PJA94" s="900"/>
      <c r="PJB94" s="900"/>
      <c r="PJC94" s="1171"/>
      <c r="PJD94" s="910"/>
      <c r="PJE94" s="1191"/>
      <c r="PJF94" s="1189"/>
      <c r="PJG94" s="900"/>
      <c r="PJH94" s="318"/>
      <c r="PJI94" s="900"/>
      <c r="PJJ94" s="900"/>
      <c r="PJK94" s="900"/>
      <c r="PJL94" s="900"/>
      <c r="PJM94" s="1171"/>
      <c r="PJN94" s="910"/>
      <c r="PJO94" s="1191"/>
      <c r="PJP94" s="1189"/>
      <c r="PJQ94" s="900"/>
      <c r="PJR94" s="318"/>
      <c r="PJS94" s="900"/>
      <c r="PJT94" s="900"/>
      <c r="PJU94" s="900"/>
      <c r="PJV94" s="900"/>
      <c r="PJW94" s="1171"/>
      <c r="PJX94" s="910"/>
      <c r="PJY94" s="1191"/>
      <c r="PJZ94" s="1189"/>
      <c r="PKA94" s="900"/>
      <c r="PKB94" s="318"/>
      <c r="PKC94" s="900"/>
      <c r="PKD94" s="900"/>
      <c r="PKE94" s="900"/>
      <c r="PKF94" s="900"/>
      <c r="PKG94" s="1171"/>
      <c r="PKH94" s="910"/>
      <c r="PKI94" s="1191"/>
      <c r="PKJ94" s="1189"/>
      <c r="PKK94" s="900"/>
      <c r="PKL94" s="318"/>
      <c r="PKM94" s="900"/>
      <c r="PKN94" s="900"/>
      <c r="PKO94" s="900"/>
      <c r="PKP94" s="900"/>
      <c r="PKQ94" s="1171"/>
      <c r="PKR94" s="910"/>
      <c r="PKS94" s="1191"/>
      <c r="PKT94" s="1189"/>
      <c r="PKU94" s="900"/>
      <c r="PKV94" s="318"/>
      <c r="PKW94" s="900"/>
      <c r="PKX94" s="900"/>
      <c r="PKY94" s="900"/>
      <c r="PKZ94" s="900"/>
      <c r="PLA94" s="1171"/>
      <c r="PLB94" s="910"/>
      <c r="PLC94" s="1191"/>
      <c r="PLD94" s="1189"/>
      <c r="PLE94" s="900"/>
      <c r="PLF94" s="318"/>
      <c r="PLG94" s="900"/>
      <c r="PLH94" s="900"/>
      <c r="PLI94" s="900"/>
      <c r="PLJ94" s="900"/>
      <c r="PLK94" s="1171"/>
      <c r="PLL94" s="910"/>
      <c r="PLM94" s="1191"/>
      <c r="PLN94" s="1189"/>
      <c r="PLO94" s="900"/>
      <c r="PLP94" s="318"/>
      <c r="PLQ94" s="900"/>
      <c r="PLR94" s="900"/>
      <c r="PLS94" s="900"/>
      <c r="PLT94" s="900"/>
      <c r="PLU94" s="1171"/>
      <c r="PLV94" s="910"/>
      <c r="PLW94" s="1191"/>
      <c r="PLX94" s="1189"/>
      <c r="PLY94" s="900"/>
      <c r="PLZ94" s="318"/>
      <c r="PMA94" s="900"/>
      <c r="PMB94" s="900"/>
      <c r="PMC94" s="900"/>
      <c r="PMD94" s="900"/>
      <c r="PME94" s="1171"/>
      <c r="PMF94" s="910"/>
      <c r="PMG94" s="1191"/>
      <c r="PMH94" s="1189"/>
      <c r="PMI94" s="900"/>
      <c r="PMJ94" s="318"/>
      <c r="PMK94" s="900"/>
      <c r="PML94" s="900"/>
      <c r="PMM94" s="900"/>
      <c r="PMN94" s="900"/>
      <c r="PMO94" s="1171"/>
      <c r="PMP94" s="910"/>
      <c r="PMQ94" s="1191"/>
      <c r="PMR94" s="1189"/>
      <c r="PMS94" s="900"/>
      <c r="PMT94" s="318"/>
      <c r="PMU94" s="900"/>
      <c r="PMV94" s="900"/>
      <c r="PMW94" s="900"/>
      <c r="PMX94" s="900"/>
      <c r="PMY94" s="1171"/>
      <c r="PMZ94" s="910"/>
      <c r="PNA94" s="1191"/>
      <c r="PNB94" s="1189"/>
      <c r="PNC94" s="900"/>
      <c r="PND94" s="318"/>
      <c r="PNE94" s="900"/>
      <c r="PNF94" s="900"/>
      <c r="PNG94" s="900"/>
      <c r="PNH94" s="900"/>
      <c r="PNI94" s="1171"/>
      <c r="PNJ94" s="910"/>
      <c r="PNK94" s="1191"/>
      <c r="PNL94" s="1189"/>
      <c r="PNM94" s="900"/>
      <c r="PNN94" s="318"/>
      <c r="PNO94" s="900"/>
      <c r="PNP94" s="900"/>
      <c r="PNQ94" s="900"/>
      <c r="PNR94" s="900"/>
      <c r="PNS94" s="1171"/>
      <c r="PNT94" s="910"/>
      <c r="PNU94" s="1191"/>
      <c r="PNV94" s="1189"/>
      <c r="PNW94" s="900"/>
      <c r="PNX94" s="318"/>
      <c r="PNY94" s="900"/>
      <c r="PNZ94" s="900"/>
      <c r="POA94" s="900"/>
      <c r="POB94" s="900"/>
      <c r="POC94" s="1171"/>
      <c r="POD94" s="910"/>
      <c r="POE94" s="1191"/>
      <c r="POF94" s="1189"/>
      <c r="POG94" s="900"/>
      <c r="POH94" s="318"/>
      <c r="POI94" s="900"/>
      <c r="POJ94" s="900"/>
      <c r="POK94" s="900"/>
      <c r="POL94" s="900"/>
      <c r="POM94" s="1171"/>
      <c r="PON94" s="910"/>
      <c r="POO94" s="1191"/>
      <c r="POP94" s="1189"/>
      <c r="POQ94" s="900"/>
      <c r="POR94" s="318"/>
      <c r="POS94" s="900"/>
      <c r="POT94" s="900"/>
      <c r="POU94" s="900"/>
      <c r="POV94" s="900"/>
      <c r="POW94" s="1171"/>
      <c r="POX94" s="910"/>
      <c r="POY94" s="1191"/>
      <c r="POZ94" s="1189"/>
      <c r="PPA94" s="900"/>
      <c r="PPB94" s="318"/>
      <c r="PPC94" s="900"/>
      <c r="PPD94" s="900"/>
      <c r="PPE94" s="900"/>
      <c r="PPF94" s="900"/>
      <c r="PPG94" s="1171"/>
      <c r="PPH94" s="910"/>
      <c r="PPI94" s="1191"/>
      <c r="PPJ94" s="1189"/>
      <c r="PPK94" s="900"/>
      <c r="PPL94" s="318"/>
      <c r="PPM94" s="900"/>
      <c r="PPN94" s="900"/>
      <c r="PPO94" s="900"/>
      <c r="PPP94" s="900"/>
      <c r="PPQ94" s="1171"/>
      <c r="PPR94" s="910"/>
      <c r="PPS94" s="1191"/>
      <c r="PPT94" s="1189"/>
      <c r="PPU94" s="900"/>
      <c r="PPV94" s="318"/>
      <c r="PPW94" s="900"/>
      <c r="PPX94" s="900"/>
      <c r="PPY94" s="900"/>
      <c r="PPZ94" s="900"/>
      <c r="PQA94" s="1171"/>
      <c r="PQB94" s="910"/>
      <c r="PQC94" s="1191"/>
      <c r="PQD94" s="1189"/>
      <c r="PQE94" s="900"/>
      <c r="PQF94" s="318"/>
      <c r="PQG94" s="900"/>
      <c r="PQH94" s="900"/>
      <c r="PQI94" s="900"/>
      <c r="PQJ94" s="900"/>
      <c r="PQK94" s="1171"/>
      <c r="PQL94" s="910"/>
      <c r="PQM94" s="1191"/>
      <c r="PQN94" s="1189"/>
      <c r="PQO94" s="900"/>
      <c r="PQP94" s="318"/>
      <c r="PQQ94" s="900"/>
      <c r="PQR94" s="900"/>
      <c r="PQS94" s="900"/>
      <c r="PQT94" s="900"/>
      <c r="PQU94" s="1171"/>
      <c r="PQV94" s="910"/>
      <c r="PQW94" s="1191"/>
      <c r="PQX94" s="1189"/>
      <c r="PQY94" s="900"/>
      <c r="PQZ94" s="318"/>
      <c r="PRA94" s="900"/>
      <c r="PRB94" s="900"/>
      <c r="PRC94" s="900"/>
      <c r="PRD94" s="900"/>
      <c r="PRE94" s="1171"/>
      <c r="PRF94" s="910"/>
      <c r="PRG94" s="1191"/>
      <c r="PRH94" s="1189"/>
      <c r="PRI94" s="900"/>
      <c r="PRJ94" s="318"/>
      <c r="PRK94" s="900"/>
      <c r="PRL94" s="900"/>
      <c r="PRM94" s="900"/>
      <c r="PRN94" s="900"/>
      <c r="PRO94" s="1171"/>
      <c r="PRP94" s="910"/>
      <c r="PRQ94" s="1191"/>
      <c r="PRR94" s="1189"/>
      <c r="PRS94" s="900"/>
      <c r="PRT94" s="318"/>
      <c r="PRU94" s="900"/>
      <c r="PRV94" s="900"/>
      <c r="PRW94" s="900"/>
      <c r="PRX94" s="900"/>
      <c r="PRY94" s="1171"/>
      <c r="PRZ94" s="910"/>
      <c r="PSA94" s="1191"/>
      <c r="PSB94" s="1189"/>
      <c r="PSC94" s="900"/>
      <c r="PSD94" s="318"/>
      <c r="PSE94" s="900"/>
      <c r="PSF94" s="900"/>
      <c r="PSG94" s="900"/>
      <c r="PSH94" s="900"/>
      <c r="PSI94" s="1171"/>
      <c r="PSJ94" s="910"/>
      <c r="PSK94" s="1191"/>
      <c r="PSL94" s="1189"/>
      <c r="PSM94" s="900"/>
      <c r="PSN94" s="318"/>
      <c r="PSO94" s="900"/>
      <c r="PSP94" s="900"/>
      <c r="PSQ94" s="900"/>
      <c r="PSR94" s="900"/>
      <c r="PSS94" s="1171"/>
      <c r="PST94" s="910"/>
      <c r="PSU94" s="1191"/>
      <c r="PSV94" s="1189"/>
      <c r="PSW94" s="900"/>
      <c r="PSX94" s="318"/>
      <c r="PSY94" s="900"/>
      <c r="PSZ94" s="900"/>
      <c r="PTA94" s="900"/>
      <c r="PTB94" s="900"/>
      <c r="PTC94" s="1171"/>
      <c r="PTD94" s="910"/>
      <c r="PTE94" s="1191"/>
      <c r="PTF94" s="1189"/>
      <c r="PTG94" s="900"/>
      <c r="PTH94" s="318"/>
      <c r="PTI94" s="900"/>
      <c r="PTJ94" s="900"/>
      <c r="PTK94" s="900"/>
      <c r="PTL94" s="900"/>
      <c r="PTM94" s="1171"/>
      <c r="PTN94" s="910"/>
      <c r="PTO94" s="1191"/>
      <c r="PTP94" s="1189"/>
      <c r="PTQ94" s="900"/>
      <c r="PTR94" s="318"/>
      <c r="PTS94" s="900"/>
      <c r="PTT94" s="900"/>
      <c r="PTU94" s="900"/>
      <c r="PTV94" s="900"/>
      <c r="PTW94" s="1171"/>
      <c r="PTX94" s="910"/>
      <c r="PTY94" s="1191"/>
      <c r="PTZ94" s="1189"/>
      <c r="PUA94" s="900"/>
      <c r="PUB94" s="318"/>
      <c r="PUC94" s="900"/>
      <c r="PUD94" s="900"/>
      <c r="PUE94" s="900"/>
      <c r="PUF94" s="900"/>
      <c r="PUG94" s="1171"/>
      <c r="PUH94" s="910"/>
      <c r="PUI94" s="1191"/>
      <c r="PUJ94" s="1189"/>
      <c r="PUK94" s="900"/>
      <c r="PUL94" s="318"/>
      <c r="PUM94" s="900"/>
      <c r="PUN94" s="900"/>
      <c r="PUO94" s="900"/>
      <c r="PUP94" s="900"/>
      <c r="PUQ94" s="1171"/>
      <c r="PUR94" s="910"/>
      <c r="PUS94" s="1191"/>
      <c r="PUT94" s="1189"/>
      <c r="PUU94" s="900"/>
      <c r="PUV94" s="318"/>
      <c r="PUW94" s="900"/>
      <c r="PUX94" s="900"/>
      <c r="PUY94" s="900"/>
      <c r="PUZ94" s="900"/>
      <c r="PVA94" s="1171"/>
      <c r="PVB94" s="910"/>
      <c r="PVC94" s="1191"/>
      <c r="PVD94" s="1189"/>
      <c r="PVE94" s="900"/>
      <c r="PVF94" s="318"/>
      <c r="PVG94" s="900"/>
      <c r="PVH94" s="900"/>
      <c r="PVI94" s="900"/>
      <c r="PVJ94" s="900"/>
      <c r="PVK94" s="1171"/>
      <c r="PVL94" s="910"/>
      <c r="PVM94" s="1191"/>
      <c r="PVN94" s="1189"/>
      <c r="PVO94" s="900"/>
      <c r="PVP94" s="318"/>
      <c r="PVQ94" s="900"/>
      <c r="PVR94" s="900"/>
      <c r="PVS94" s="900"/>
      <c r="PVT94" s="900"/>
      <c r="PVU94" s="1171"/>
      <c r="PVV94" s="910"/>
      <c r="PVW94" s="1191"/>
      <c r="PVX94" s="1189"/>
      <c r="PVY94" s="900"/>
      <c r="PVZ94" s="318"/>
      <c r="PWA94" s="900"/>
      <c r="PWB94" s="900"/>
      <c r="PWC94" s="900"/>
      <c r="PWD94" s="900"/>
      <c r="PWE94" s="1171"/>
      <c r="PWF94" s="910"/>
      <c r="PWG94" s="1191"/>
      <c r="PWH94" s="1189"/>
      <c r="PWI94" s="900"/>
      <c r="PWJ94" s="318"/>
      <c r="PWK94" s="900"/>
      <c r="PWL94" s="900"/>
      <c r="PWM94" s="900"/>
      <c r="PWN94" s="900"/>
      <c r="PWO94" s="1171"/>
      <c r="PWP94" s="910"/>
      <c r="PWQ94" s="1191"/>
      <c r="PWR94" s="1189"/>
      <c r="PWS94" s="900"/>
      <c r="PWT94" s="318"/>
      <c r="PWU94" s="900"/>
      <c r="PWV94" s="900"/>
      <c r="PWW94" s="900"/>
      <c r="PWX94" s="900"/>
      <c r="PWY94" s="1171"/>
      <c r="PWZ94" s="910"/>
      <c r="PXA94" s="1191"/>
      <c r="PXB94" s="1189"/>
      <c r="PXC94" s="900"/>
      <c r="PXD94" s="318"/>
      <c r="PXE94" s="900"/>
      <c r="PXF94" s="900"/>
      <c r="PXG94" s="900"/>
      <c r="PXH94" s="900"/>
      <c r="PXI94" s="1171"/>
      <c r="PXJ94" s="910"/>
      <c r="PXK94" s="1191"/>
      <c r="PXL94" s="1189"/>
      <c r="PXM94" s="900"/>
      <c r="PXN94" s="318"/>
      <c r="PXO94" s="900"/>
      <c r="PXP94" s="900"/>
      <c r="PXQ94" s="900"/>
      <c r="PXR94" s="900"/>
      <c r="PXS94" s="1171"/>
      <c r="PXT94" s="910"/>
      <c r="PXU94" s="1191"/>
      <c r="PXV94" s="1189"/>
      <c r="PXW94" s="900"/>
      <c r="PXX94" s="318"/>
      <c r="PXY94" s="900"/>
      <c r="PXZ94" s="900"/>
      <c r="PYA94" s="900"/>
      <c r="PYB94" s="900"/>
      <c r="PYC94" s="1171"/>
      <c r="PYD94" s="910"/>
      <c r="PYE94" s="1191"/>
      <c r="PYF94" s="1189"/>
      <c r="PYG94" s="900"/>
      <c r="PYH94" s="318"/>
      <c r="PYI94" s="900"/>
      <c r="PYJ94" s="900"/>
      <c r="PYK94" s="900"/>
      <c r="PYL94" s="900"/>
      <c r="PYM94" s="1171"/>
      <c r="PYN94" s="910"/>
      <c r="PYO94" s="1191"/>
      <c r="PYP94" s="1189"/>
      <c r="PYQ94" s="900"/>
      <c r="PYR94" s="318"/>
      <c r="PYS94" s="900"/>
      <c r="PYT94" s="900"/>
      <c r="PYU94" s="900"/>
      <c r="PYV94" s="900"/>
      <c r="PYW94" s="1171"/>
      <c r="PYX94" s="910"/>
      <c r="PYY94" s="1191"/>
      <c r="PYZ94" s="1189"/>
      <c r="PZA94" s="900"/>
      <c r="PZB94" s="318"/>
      <c r="PZC94" s="900"/>
      <c r="PZD94" s="900"/>
      <c r="PZE94" s="900"/>
      <c r="PZF94" s="900"/>
      <c r="PZG94" s="1171"/>
      <c r="PZH94" s="910"/>
      <c r="PZI94" s="1191"/>
      <c r="PZJ94" s="1189"/>
      <c r="PZK94" s="900"/>
      <c r="PZL94" s="318"/>
      <c r="PZM94" s="900"/>
      <c r="PZN94" s="900"/>
      <c r="PZO94" s="900"/>
      <c r="PZP94" s="900"/>
      <c r="PZQ94" s="1171"/>
      <c r="PZR94" s="910"/>
      <c r="PZS94" s="1191"/>
      <c r="PZT94" s="1189"/>
      <c r="PZU94" s="900"/>
      <c r="PZV94" s="318"/>
      <c r="PZW94" s="900"/>
      <c r="PZX94" s="900"/>
      <c r="PZY94" s="900"/>
      <c r="PZZ94" s="900"/>
      <c r="QAA94" s="1171"/>
      <c r="QAB94" s="910"/>
      <c r="QAC94" s="1191"/>
      <c r="QAD94" s="1189"/>
      <c r="QAE94" s="900"/>
      <c r="QAF94" s="318"/>
      <c r="QAG94" s="900"/>
      <c r="QAH94" s="900"/>
      <c r="QAI94" s="900"/>
      <c r="QAJ94" s="900"/>
      <c r="QAK94" s="1171"/>
      <c r="QAL94" s="910"/>
      <c r="QAM94" s="1191"/>
      <c r="QAN94" s="1189"/>
      <c r="QAO94" s="900"/>
      <c r="QAP94" s="318"/>
      <c r="QAQ94" s="900"/>
      <c r="QAR94" s="900"/>
      <c r="QAS94" s="900"/>
      <c r="QAT94" s="900"/>
      <c r="QAU94" s="1171"/>
      <c r="QAV94" s="910"/>
      <c r="QAW94" s="1191"/>
      <c r="QAX94" s="1189"/>
      <c r="QAY94" s="900"/>
      <c r="QAZ94" s="318"/>
      <c r="QBA94" s="900"/>
      <c r="QBB94" s="900"/>
      <c r="QBC94" s="900"/>
      <c r="QBD94" s="900"/>
      <c r="QBE94" s="1171"/>
      <c r="QBF94" s="910"/>
      <c r="QBG94" s="1191"/>
      <c r="QBH94" s="1189"/>
      <c r="QBI94" s="900"/>
      <c r="QBJ94" s="318"/>
      <c r="QBK94" s="900"/>
      <c r="QBL94" s="900"/>
      <c r="QBM94" s="900"/>
      <c r="QBN94" s="900"/>
      <c r="QBO94" s="1171"/>
      <c r="QBP94" s="910"/>
      <c r="QBQ94" s="1191"/>
      <c r="QBR94" s="1189"/>
      <c r="QBS94" s="900"/>
      <c r="QBT94" s="318"/>
      <c r="QBU94" s="900"/>
      <c r="QBV94" s="900"/>
      <c r="QBW94" s="900"/>
      <c r="QBX94" s="900"/>
      <c r="QBY94" s="1171"/>
      <c r="QBZ94" s="910"/>
      <c r="QCA94" s="1191"/>
      <c r="QCB94" s="1189"/>
      <c r="QCC94" s="900"/>
      <c r="QCD94" s="318"/>
      <c r="QCE94" s="900"/>
      <c r="QCF94" s="900"/>
      <c r="QCG94" s="900"/>
      <c r="QCH94" s="900"/>
      <c r="QCI94" s="1171"/>
      <c r="QCJ94" s="910"/>
      <c r="QCK94" s="1191"/>
      <c r="QCL94" s="1189"/>
      <c r="QCM94" s="900"/>
      <c r="QCN94" s="318"/>
      <c r="QCO94" s="900"/>
      <c r="QCP94" s="900"/>
      <c r="QCQ94" s="900"/>
      <c r="QCR94" s="900"/>
      <c r="QCS94" s="1171"/>
      <c r="QCT94" s="910"/>
      <c r="QCU94" s="1191"/>
      <c r="QCV94" s="1189"/>
      <c r="QCW94" s="900"/>
      <c r="QCX94" s="318"/>
      <c r="QCY94" s="900"/>
      <c r="QCZ94" s="900"/>
      <c r="QDA94" s="900"/>
      <c r="QDB94" s="900"/>
      <c r="QDC94" s="1171"/>
      <c r="QDD94" s="910"/>
      <c r="QDE94" s="1191"/>
      <c r="QDF94" s="1189"/>
      <c r="QDG94" s="900"/>
      <c r="QDH94" s="318"/>
      <c r="QDI94" s="900"/>
      <c r="QDJ94" s="900"/>
      <c r="QDK94" s="900"/>
      <c r="QDL94" s="900"/>
      <c r="QDM94" s="1171"/>
      <c r="QDN94" s="910"/>
      <c r="QDO94" s="1191"/>
      <c r="QDP94" s="1189"/>
      <c r="QDQ94" s="900"/>
      <c r="QDR94" s="318"/>
      <c r="QDS94" s="900"/>
      <c r="QDT94" s="900"/>
      <c r="QDU94" s="900"/>
      <c r="QDV94" s="900"/>
      <c r="QDW94" s="1171"/>
      <c r="QDX94" s="910"/>
      <c r="QDY94" s="1191"/>
      <c r="QDZ94" s="1189"/>
      <c r="QEA94" s="900"/>
      <c r="QEB94" s="318"/>
      <c r="QEC94" s="900"/>
      <c r="QED94" s="900"/>
      <c r="QEE94" s="900"/>
      <c r="QEF94" s="900"/>
      <c r="QEG94" s="1171"/>
      <c r="QEH94" s="910"/>
      <c r="QEI94" s="1191"/>
      <c r="QEJ94" s="1189"/>
      <c r="QEK94" s="900"/>
      <c r="QEL94" s="318"/>
      <c r="QEM94" s="900"/>
      <c r="QEN94" s="900"/>
      <c r="QEO94" s="900"/>
      <c r="QEP94" s="900"/>
      <c r="QEQ94" s="1171"/>
      <c r="QER94" s="910"/>
      <c r="QES94" s="1191"/>
      <c r="QET94" s="1189"/>
      <c r="QEU94" s="900"/>
      <c r="QEV94" s="318"/>
      <c r="QEW94" s="900"/>
      <c r="QEX94" s="900"/>
      <c r="QEY94" s="900"/>
      <c r="QEZ94" s="900"/>
      <c r="QFA94" s="1171"/>
      <c r="QFB94" s="910"/>
      <c r="QFC94" s="1191"/>
      <c r="QFD94" s="1189"/>
      <c r="QFE94" s="900"/>
      <c r="QFF94" s="318"/>
      <c r="QFG94" s="900"/>
      <c r="QFH94" s="900"/>
      <c r="QFI94" s="900"/>
      <c r="QFJ94" s="900"/>
      <c r="QFK94" s="1171"/>
      <c r="QFL94" s="910"/>
      <c r="QFM94" s="1191"/>
      <c r="QFN94" s="1189"/>
      <c r="QFO94" s="900"/>
      <c r="QFP94" s="318"/>
      <c r="QFQ94" s="900"/>
      <c r="QFR94" s="900"/>
      <c r="QFS94" s="900"/>
      <c r="QFT94" s="900"/>
      <c r="QFU94" s="1171"/>
      <c r="QFV94" s="910"/>
      <c r="QFW94" s="1191"/>
      <c r="QFX94" s="1189"/>
      <c r="QFY94" s="900"/>
      <c r="QFZ94" s="318"/>
      <c r="QGA94" s="900"/>
      <c r="QGB94" s="900"/>
      <c r="QGC94" s="900"/>
      <c r="QGD94" s="900"/>
      <c r="QGE94" s="1171"/>
      <c r="QGF94" s="910"/>
      <c r="QGG94" s="1191"/>
      <c r="QGH94" s="1189"/>
      <c r="QGI94" s="900"/>
      <c r="QGJ94" s="318"/>
      <c r="QGK94" s="900"/>
      <c r="QGL94" s="900"/>
      <c r="QGM94" s="900"/>
      <c r="QGN94" s="900"/>
      <c r="QGO94" s="1171"/>
      <c r="QGP94" s="910"/>
      <c r="QGQ94" s="1191"/>
      <c r="QGR94" s="1189"/>
      <c r="QGS94" s="900"/>
      <c r="QGT94" s="318"/>
      <c r="QGU94" s="900"/>
      <c r="QGV94" s="900"/>
      <c r="QGW94" s="900"/>
      <c r="QGX94" s="900"/>
      <c r="QGY94" s="1171"/>
      <c r="QGZ94" s="910"/>
      <c r="QHA94" s="1191"/>
      <c r="QHB94" s="1189"/>
      <c r="QHC94" s="900"/>
      <c r="QHD94" s="318"/>
      <c r="QHE94" s="900"/>
      <c r="QHF94" s="900"/>
      <c r="QHG94" s="900"/>
      <c r="QHH94" s="900"/>
      <c r="QHI94" s="1171"/>
      <c r="QHJ94" s="910"/>
      <c r="QHK94" s="1191"/>
      <c r="QHL94" s="1189"/>
      <c r="QHM94" s="900"/>
      <c r="QHN94" s="318"/>
      <c r="QHO94" s="900"/>
      <c r="QHP94" s="900"/>
      <c r="QHQ94" s="900"/>
      <c r="QHR94" s="900"/>
      <c r="QHS94" s="1171"/>
      <c r="QHT94" s="910"/>
      <c r="QHU94" s="1191"/>
      <c r="QHV94" s="1189"/>
      <c r="QHW94" s="900"/>
      <c r="QHX94" s="318"/>
      <c r="QHY94" s="900"/>
      <c r="QHZ94" s="900"/>
      <c r="QIA94" s="900"/>
      <c r="QIB94" s="900"/>
      <c r="QIC94" s="1171"/>
      <c r="QID94" s="910"/>
      <c r="QIE94" s="1191"/>
      <c r="QIF94" s="1189"/>
      <c r="QIG94" s="900"/>
      <c r="QIH94" s="318"/>
      <c r="QII94" s="900"/>
      <c r="QIJ94" s="900"/>
      <c r="QIK94" s="900"/>
      <c r="QIL94" s="900"/>
      <c r="QIM94" s="1171"/>
      <c r="QIN94" s="910"/>
      <c r="QIO94" s="1191"/>
      <c r="QIP94" s="1189"/>
      <c r="QIQ94" s="900"/>
      <c r="QIR94" s="318"/>
      <c r="QIS94" s="900"/>
      <c r="QIT94" s="900"/>
      <c r="QIU94" s="900"/>
      <c r="QIV94" s="900"/>
      <c r="QIW94" s="1171"/>
      <c r="QIX94" s="910"/>
      <c r="QIY94" s="1191"/>
      <c r="QIZ94" s="1189"/>
      <c r="QJA94" s="900"/>
      <c r="QJB94" s="318"/>
      <c r="QJC94" s="900"/>
      <c r="QJD94" s="900"/>
      <c r="QJE94" s="900"/>
      <c r="QJF94" s="900"/>
      <c r="QJG94" s="1171"/>
      <c r="QJH94" s="910"/>
      <c r="QJI94" s="1191"/>
      <c r="QJJ94" s="1189"/>
      <c r="QJK94" s="900"/>
      <c r="QJL94" s="318"/>
      <c r="QJM94" s="900"/>
      <c r="QJN94" s="900"/>
      <c r="QJO94" s="900"/>
      <c r="QJP94" s="900"/>
      <c r="QJQ94" s="1171"/>
      <c r="QJR94" s="910"/>
      <c r="QJS94" s="1191"/>
      <c r="QJT94" s="1189"/>
      <c r="QJU94" s="900"/>
      <c r="QJV94" s="318"/>
      <c r="QJW94" s="900"/>
      <c r="QJX94" s="900"/>
      <c r="QJY94" s="900"/>
      <c r="QJZ94" s="900"/>
      <c r="QKA94" s="1171"/>
      <c r="QKB94" s="910"/>
      <c r="QKC94" s="1191"/>
      <c r="QKD94" s="1189"/>
      <c r="QKE94" s="900"/>
      <c r="QKF94" s="318"/>
      <c r="QKG94" s="900"/>
      <c r="QKH94" s="900"/>
      <c r="QKI94" s="900"/>
      <c r="QKJ94" s="900"/>
      <c r="QKK94" s="1171"/>
      <c r="QKL94" s="910"/>
      <c r="QKM94" s="1191"/>
      <c r="QKN94" s="1189"/>
      <c r="QKO94" s="900"/>
      <c r="QKP94" s="318"/>
      <c r="QKQ94" s="900"/>
      <c r="QKR94" s="900"/>
      <c r="QKS94" s="900"/>
      <c r="QKT94" s="900"/>
      <c r="QKU94" s="1171"/>
      <c r="QKV94" s="910"/>
      <c r="QKW94" s="1191"/>
      <c r="QKX94" s="1189"/>
      <c r="QKY94" s="900"/>
      <c r="QKZ94" s="318"/>
      <c r="QLA94" s="900"/>
      <c r="QLB94" s="900"/>
      <c r="QLC94" s="900"/>
      <c r="QLD94" s="900"/>
      <c r="QLE94" s="1171"/>
      <c r="QLF94" s="910"/>
      <c r="QLG94" s="1191"/>
      <c r="QLH94" s="1189"/>
      <c r="QLI94" s="900"/>
      <c r="QLJ94" s="318"/>
      <c r="QLK94" s="900"/>
      <c r="QLL94" s="900"/>
      <c r="QLM94" s="900"/>
      <c r="QLN94" s="900"/>
      <c r="QLO94" s="1171"/>
      <c r="QLP94" s="910"/>
      <c r="QLQ94" s="1191"/>
      <c r="QLR94" s="1189"/>
      <c r="QLS94" s="900"/>
      <c r="QLT94" s="318"/>
      <c r="QLU94" s="900"/>
      <c r="QLV94" s="900"/>
      <c r="QLW94" s="900"/>
      <c r="QLX94" s="900"/>
      <c r="QLY94" s="1171"/>
      <c r="QLZ94" s="910"/>
      <c r="QMA94" s="1191"/>
      <c r="QMB94" s="1189"/>
      <c r="QMC94" s="900"/>
      <c r="QMD94" s="318"/>
      <c r="QME94" s="900"/>
      <c r="QMF94" s="900"/>
      <c r="QMG94" s="900"/>
      <c r="QMH94" s="900"/>
      <c r="QMI94" s="1171"/>
      <c r="QMJ94" s="910"/>
      <c r="QMK94" s="1191"/>
      <c r="QML94" s="1189"/>
      <c r="QMM94" s="900"/>
      <c r="QMN94" s="318"/>
      <c r="QMO94" s="900"/>
      <c r="QMP94" s="900"/>
      <c r="QMQ94" s="900"/>
      <c r="QMR94" s="900"/>
      <c r="QMS94" s="1171"/>
      <c r="QMT94" s="910"/>
      <c r="QMU94" s="1191"/>
      <c r="QMV94" s="1189"/>
      <c r="QMW94" s="900"/>
      <c r="QMX94" s="318"/>
      <c r="QMY94" s="900"/>
      <c r="QMZ94" s="900"/>
      <c r="QNA94" s="900"/>
      <c r="QNB94" s="900"/>
      <c r="QNC94" s="1171"/>
      <c r="QND94" s="910"/>
      <c r="QNE94" s="1191"/>
      <c r="QNF94" s="1189"/>
      <c r="QNG94" s="900"/>
      <c r="QNH94" s="318"/>
      <c r="QNI94" s="900"/>
      <c r="QNJ94" s="900"/>
      <c r="QNK94" s="900"/>
      <c r="QNL94" s="900"/>
      <c r="QNM94" s="1171"/>
      <c r="QNN94" s="910"/>
      <c r="QNO94" s="1191"/>
      <c r="QNP94" s="1189"/>
      <c r="QNQ94" s="900"/>
      <c r="QNR94" s="318"/>
      <c r="QNS94" s="900"/>
      <c r="QNT94" s="900"/>
      <c r="QNU94" s="900"/>
      <c r="QNV94" s="900"/>
      <c r="QNW94" s="1171"/>
      <c r="QNX94" s="910"/>
      <c r="QNY94" s="1191"/>
      <c r="QNZ94" s="1189"/>
      <c r="QOA94" s="900"/>
      <c r="QOB94" s="318"/>
      <c r="QOC94" s="900"/>
      <c r="QOD94" s="900"/>
      <c r="QOE94" s="900"/>
      <c r="QOF94" s="900"/>
      <c r="QOG94" s="1171"/>
      <c r="QOH94" s="910"/>
      <c r="QOI94" s="1191"/>
      <c r="QOJ94" s="1189"/>
      <c r="QOK94" s="900"/>
      <c r="QOL94" s="318"/>
      <c r="QOM94" s="900"/>
      <c r="QON94" s="900"/>
      <c r="QOO94" s="900"/>
      <c r="QOP94" s="900"/>
      <c r="QOQ94" s="1171"/>
      <c r="QOR94" s="910"/>
      <c r="QOS94" s="1191"/>
      <c r="QOT94" s="1189"/>
      <c r="QOU94" s="900"/>
      <c r="QOV94" s="318"/>
      <c r="QOW94" s="900"/>
      <c r="QOX94" s="900"/>
      <c r="QOY94" s="900"/>
      <c r="QOZ94" s="900"/>
      <c r="QPA94" s="1171"/>
      <c r="QPB94" s="910"/>
      <c r="QPC94" s="1191"/>
      <c r="QPD94" s="1189"/>
      <c r="QPE94" s="900"/>
      <c r="QPF94" s="318"/>
      <c r="QPG94" s="900"/>
      <c r="QPH94" s="900"/>
      <c r="QPI94" s="900"/>
      <c r="QPJ94" s="900"/>
      <c r="QPK94" s="1171"/>
      <c r="QPL94" s="910"/>
      <c r="QPM94" s="1191"/>
      <c r="QPN94" s="1189"/>
      <c r="QPO94" s="900"/>
      <c r="QPP94" s="318"/>
      <c r="QPQ94" s="900"/>
      <c r="QPR94" s="900"/>
      <c r="QPS94" s="900"/>
      <c r="QPT94" s="900"/>
      <c r="QPU94" s="1171"/>
      <c r="QPV94" s="910"/>
      <c r="QPW94" s="1191"/>
      <c r="QPX94" s="1189"/>
      <c r="QPY94" s="900"/>
      <c r="QPZ94" s="318"/>
      <c r="QQA94" s="900"/>
      <c r="QQB94" s="900"/>
      <c r="QQC94" s="900"/>
      <c r="QQD94" s="900"/>
      <c r="QQE94" s="1171"/>
      <c r="QQF94" s="910"/>
      <c r="QQG94" s="1191"/>
      <c r="QQH94" s="1189"/>
      <c r="QQI94" s="900"/>
      <c r="QQJ94" s="318"/>
      <c r="QQK94" s="900"/>
      <c r="QQL94" s="900"/>
      <c r="QQM94" s="900"/>
      <c r="QQN94" s="900"/>
      <c r="QQO94" s="1171"/>
      <c r="QQP94" s="910"/>
      <c r="QQQ94" s="1191"/>
      <c r="QQR94" s="1189"/>
      <c r="QQS94" s="900"/>
      <c r="QQT94" s="318"/>
      <c r="QQU94" s="900"/>
      <c r="QQV94" s="900"/>
      <c r="QQW94" s="900"/>
      <c r="QQX94" s="900"/>
      <c r="QQY94" s="1171"/>
      <c r="QQZ94" s="910"/>
      <c r="QRA94" s="1191"/>
      <c r="QRB94" s="1189"/>
      <c r="QRC94" s="900"/>
      <c r="QRD94" s="318"/>
      <c r="QRE94" s="900"/>
      <c r="QRF94" s="900"/>
      <c r="QRG94" s="900"/>
      <c r="QRH94" s="900"/>
      <c r="QRI94" s="1171"/>
      <c r="QRJ94" s="910"/>
      <c r="QRK94" s="1191"/>
      <c r="QRL94" s="1189"/>
      <c r="QRM94" s="900"/>
      <c r="QRN94" s="318"/>
      <c r="QRO94" s="900"/>
      <c r="QRP94" s="900"/>
      <c r="QRQ94" s="900"/>
      <c r="QRR94" s="900"/>
      <c r="QRS94" s="1171"/>
      <c r="QRT94" s="910"/>
      <c r="QRU94" s="1191"/>
      <c r="QRV94" s="1189"/>
      <c r="QRW94" s="900"/>
      <c r="QRX94" s="318"/>
      <c r="QRY94" s="900"/>
      <c r="QRZ94" s="900"/>
      <c r="QSA94" s="900"/>
      <c r="QSB94" s="900"/>
      <c r="QSC94" s="1171"/>
      <c r="QSD94" s="910"/>
      <c r="QSE94" s="1191"/>
      <c r="QSF94" s="1189"/>
      <c r="QSG94" s="900"/>
      <c r="QSH94" s="318"/>
      <c r="QSI94" s="900"/>
      <c r="QSJ94" s="900"/>
      <c r="QSK94" s="900"/>
      <c r="QSL94" s="900"/>
      <c r="QSM94" s="1171"/>
      <c r="QSN94" s="910"/>
      <c r="QSO94" s="1191"/>
      <c r="QSP94" s="1189"/>
      <c r="QSQ94" s="900"/>
      <c r="QSR94" s="318"/>
      <c r="QSS94" s="900"/>
      <c r="QST94" s="900"/>
      <c r="QSU94" s="900"/>
      <c r="QSV94" s="900"/>
      <c r="QSW94" s="1171"/>
      <c r="QSX94" s="910"/>
      <c r="QSY94" s="1191"/>
      <c r="QSZ94" s="1189"/>
      <c r="QTA94" s="900"/>
      <c r="QTB94" s="318"/>
      <c r="QTC94" s="900"/>
      <c r="QTD94" s="900"/>
      <c r="QTE94" s="900"/>
      <c r="QTF94" s="900"/>
      <c r="QTG94" s="1171"/>
      <c r="QTH94" s="910"/>
      <c r="QTI94" s="1191"/>
      <c r="QTJ94" s="1189"/>
      <c r="QTK94" s="900"/>
      <c r="QTL94" s="318"/>
      <c r="QTM94" s="900"/>
      <c r="QTN94" s="900"/>
      <c r="QTO94" s="900"/>
      <c r="QTP94" s="900"/>
      <c r="QTQ94" s="1171"/>
      <c r="QTR94" s="910"/>
      <c r="QTS94" s="1191"/>
      <c r="QTT94" s="1189"/>
      <c r="QTU94" s="900"/>
      <c r="QTV94" s="318"/>
      <c r="QTW94" s="900"/>
      <c r="QTX94" s="900"/>
      <c r="QTY94" s="900"/>
      <c r="QTZ94" s="900"/>
      <c r="QUA94" s="1171"/>
      <c r="QUB94" s="910"/>
      <c r="QUC94" s="1191"/>
      <c r="QUD94" s="1189"/>
      <c r="QUE94" s="900"/>
      <c r="QUF94" s="318"/>
      <c r="QUG94" s="900"/>
      <c r="QUH94" s="900"/>
      <c r="QUI94" s="900"/>
      <c r="QUJ94" s="900"/>
      <c r="QUK94" s="1171"/>
      <c r="QUL94" s="910"/>
      <c r="QUM94" s="1191"/>
      <c r="QUN94" s="1189"/>
      <c r="QUO94" s="900"/>
      <c r="QUP94" s="318"/>
      <c r="QUQ94" s="900"/>
      <c r="QUR94" s="900"/>
      <c r="QUS94" s="900"/>
      <c r="QUT94" s="900"/>
      <c r="QUU94" s="1171"/>
      <c r="QUV94" s="910"/>
      <c r="QUW94" s="1191"/>
      <c r="QUX94" s="1189"/>
      <c r="QUY94" s="900"/>
      <c r="QUZ94" s="318"/>
      <c r="QVA94" s="900"/>
      <c r="QVB94" s="900"/>
      <c r="QVC94" s="900"/>
      <c r="QVD94" s="900"/>
      <c r="QVE94" s="1171"/>
      <c r="QVF94" s="910"/>
      <c r="QVG94" s="1191"/>
      <c r="QVH94" s="1189"/>
      <c r="QVI94" s="900"/>
      <c r="QVJ94" s="318"/>
      <c r="QVK94" s="900"/>
      <c r="QVL94" s="900"/>
      <c r="QVM94" s="900"/>
      <c r="QVN94" s="900"/>
      <c r="QVO94" s="1171"/>
      <c r="QVP94" s="910"/>
      <c r="QVQ94" s="1191"/>
      <c r="QVR94" s="1189"/>
      <c r="QVS94" s="900"/>
      <c r="QVT94" s="318"/>
      <c r="QVU94" s="900"/>
      <c r="QVV94" s="900"/>
      <c r="QVW94" s="900"/>
      <c r="QVX94" s="900"/>
      <c r="QVY94" s="1171"/>
      <c r="QVZ94" s="910"/>
      <c r="QWA94" s="1191"/>
      <c r="QWB94" s="1189"/>
      <c r="QWC94" s="900"/>
      <c r="QWD94" s="318"/>
      <c r="QWE94" s="900"/>
      <c r="QWF94" s="900"/>
      <c r="QWG94" s="900"/>
      <c r="QWH94" s="900"/>
      <c r="QWI94" s="1171"/>
      <c r="QWJ94" s="910"/>
      <c r="QWK94" s="1191"/>
      <c r="QWL94" s="1189"/>
      <c r="QWM94" s="900"/>
      <c r="QWN94" s="318"/>
      <c r="QWO94" s="900"/>
      <c r="QWP94" s="900"/>
      <c r="QWQ94" s="900"/>
      <c r="QWR94" s="900"/>
      <c r="QWS94" s="1171"/>
      <c r="QWT94" s="910"/>
      <c r="QWU94" s="1191"/>
      <c r="QWV94" s="1189"/>
      <c r="QWW94" s="900"/>
      <c r="QWX94" s="318"/>
      <c r="QWY94" s="900"/>
      <c r="QWZ94" s="900"/>
      <c r="QXA94" s="900"/>
      <c r="QXB94" s="900"/>
      <c r="QXC94" s="1171"/>
      <c r="QXD94" s="910"/>
      <c r="QXE94" s="1191"/>
      <c r="QXF94" s="1189"/>
      <c r="QXG94" s="900"/>
      <c r="QXH94" s="318"/>
      <c r="QXI94" s="900"/>
      <c r="QXJ94" s="900"/>
      <c r="QXK94" s="900"/>
      <c r="QXL94" s="900"/>
      <c r="QXM94" s="1171"/>
      <c r="QXN94" s="910"/>
      <c r="QXO94" s="1191"/>
      <c r="QXP94" s="1189"/>
      <c r="QXQ94" s="900"/>
      <c r="QXR94" s="318"/>
      <c r="QXS94" s="900"/>
      <c r="QXT94" s="900"/>
      <c r="QXU94" s="900"/>
      <c r="QXV94" s="900"/>
      <c r="QXW94" s="1171"/>
      <c r="QXX94" s="910"/>
      <c r="QXY94" s="1191"/>
      <c r="QXZ94" s="1189"/>
      <c r="QYA94" s="900"/>
      <c r="QYB94" s="318"/>
      <c r="QYC94" s="900"/>
      <c r="QYD94" s="900"/>
      <c r="QYE94" s="900"/>
      <c r="QYF94" s="900"/>
      <c r="QYG94" s="1171"/>
      <c r="QYH94" s="910"/>
      <c r="QYI94" s="1191"/>
      <c r="QYJ94" s="1189"/>
      <c r="QYK94" s="900"/>
      <c r="QYL94" s="318"/>
      <c r="QYM94" s="900"/>
      <c r="QYN94" s="900"/>
      <c r="QYO94" s="900"/>
      <c r="QYP94" s="900"/>
      <c r="QYQ94" s="1171"/>
      <c r="QYR94" s="910"/>
      <c r="QYS94" s="1191"/>
      <c r="QYT94" s="1189"/>
      <c r="QYU94" s="900"/>
      <c r="QYV94" s="318"/>
      <c r="QYW94" s="900"/>
      <c r="QYX94" s="900"/>
      <c r="QYY94" s="900"/>
      <c r="QYZ94" s="900"/>
      <c r="QZA94" s="1171"/>
      <c r="QZB94" s="910"/>
      <c r="QZC94" s="1191"/>
      <c r="QZD94" s="1189"/>
      <c r="QZE94" s="900"/>
      <c r="QZF94" s="318"/>
      <c r="QZG94" s="900"/>
      <c r="QZH94" s="900"/>
      <c r="QZI94" s="900"/>
      <c r="QZJ94" s="900"/>
      <c r="QZK94" s="1171"/>
      <c r="QZL94" s="910"/>
      <c r="QZM94" s="1191"/>
      <c r="QZN94" s="1189"/>
      <c r="QZO94" s="900"/>
      <c r="QZP94" s="318"/>
      <c r="QZQ94" s="900"/>
      <c r="QZR94" s="900"/>
      <c r="QZS94" s="900"/>
      <c r="QZT94" s="900"/>
      <c r="QZU94" s="1171"/>
      <c r="QZV94" s="910"/>
      <c r="QZW94" s="1191"/>
      <c r="QZX94" s="1189"/>
      <c r="QZY94" s="900"/>
      <c r="QZZ94" s="318"/>
      <c r="RAA94" s="900"/>
      <c r="RAB94" s="900"/>
      <c r="RAC94" s="900"/>
      <c r="RAD94" s="900"/>
      <c r="RAE94" s="1171"/>
      <c r="RAF94" s="910"/>
      <c r="RAG94" s="1191"/>
      <c r="RAH94" s="1189"/>
      <c r="RAI94" s="900"/>
      <c r="RAJ94" s="318"/>
      <c r="RAK94" s="900"/>
      <c r="RAL94" s="900"/>
      <c r="RAM94" s="900"/>
      <c r="RAN94" s="900"/>
      <c r="RAO94" s="1171"/>
      <c r="RAP94" s="910"/>
      <c r="RAQ94" s="1191"/>
      <c r="RAR94" s="1189"/>
      <c r="RAS94" s="900"/>
      <c r="RAT94" s="318"/>
      <c r="RAU94" s="900"/>
      <c r="RAV94" s="900"/>
      <c r="RAW94" s="900"/>
      <c r="RAX94" s="900"/>
      <c r="RAY94" s="1171"/>
      <c r="RAZ94" s="910"/>
      <c r="RBA94" s="1191"/>
      <c r="RBB94" s="1189"/>
      <c r="RBC94" s="900"/>
      <c r="RBD94" s="318"/>
      <c r="RBE94" s="900"/>
      <c r="RBF94" s="900"/>
      <c r="RBG94" s="900"/>
      <c r="RBH94" s="900"/>
      <c r="RBI94" s="1171"/>
      <c r="RBJ94" s="910"/>
      <c r="RBK94" s="1191"/>
      <c r="RBL94" s="1189"/>
      <c r="RBM94" s="900"/>
      <c r="RBN94" s="318"/>
      <c r="RBO94" s="900"/>
      <c r="RBP94" s="900"/>
      <c r="RBQ94" s="900"/>
      <c r="RBR94" s="900"/>
      <c r="RBS94" s="1171"/>
      <c r="RBT94" s="910"/>
      <c r="RBU94" s="1191"/>
      <c r="RBV94" s="1189"/>
      <c r="RBW94" s="900"/>
      <c r="RBX94" s="318"/>
      <c r="RBY94" s="900"/>
      <c r="RBZ94" s="900"/>
      <c r="RCA94" s="900"/>
      <c r="RCB94" s="900"/>
      <c r="RCC94" s="1171"/>
      <c r="RCD94" s="910"/>
      <c r="RCE94" s="1191"/>
      <c r="RCF94" s="1189"/>
      <c r="RCG94" s="900"/>
      <c r="RCH94" s="318"/>
      <c r="RCI94" s="900"/>
      <c r="RCJ94" s="900"/>
      <c r="RCK94" s="900"/>
      <c r="RCL94" s="900"/>
      <c r="RCM94" s="1171"/>
      <c r="RCN94" s="910"/>
      <c r="RCO94" s="1191"/>
      <c r="RCP94" s="1189"/>
      <c r="RCQ94" s="900"/>
      <c r="RCR94" s="318"/>
      <c r="RCS94" s="900"/>
      <c r="RCT94" s="900"/>
      <c r="RCU94" s="900"/>
      <c r="RCV94" s="900"/>
      <c r="RCW94" s="1171"/>
      <c r="RCX94" s="910"/>
      <c r="RCY94" s="1191"/>
      <c r="RCZ94" s="1189"/>
      <c r="RDA94" s="900"/>
      <c r="RDB94" s="318"/>
      <c r="RDC94" s="900"/>
      <c r="RDD94" s="900"/>
      <c r="RDE94" s="900"/>
      <c r="RDF94" s="900"/>
      <c r="RDG94" s="1171"/>
      <c r="RDH94" s="910"/>
      <c r="RDI94" s="1191"/>
      <c r="RDJ94" s="1189"/>
      <c r="RDK94" s="900"/>
      <c r="RDL94" s="318"/>
      <c r="RDM94" s="900"/>
      <c r="RDN94" s="900"/>
      <c r="RDO94" s="900"/>
      <c r="RDP94" s="900"/>
      <c r="RDQ94" s="1171"/>
      <c r="RDR94" s="910"/>
      <c r="RDS94" s="1191"/>
      <c r="RDT94" s="1189"/>
      <c r="RDU94" s="900"/>
      <c r="RDV94" s="318"/>
      <c r="RDW94" s="900"/>
      <c r="RDX94" s="900"/>
      <c r="RDY94" s="900"/>
      <c r="RDZ94" s="900"/>
      <c r="REA94" s="1171"/>
      <c r="REB94" s="910"/>
      <c r="REC94" s="1191"/>
      <c r="RED94" s="1189"/>
      <c r="REE94" s="900"/>
      <c r="REF94" s="318"/>
      <c r="REG94" s="900"/>
      <c r="REH94" s="900"/>
      <c r="REI94" s="900"/>
      <c r="REJ94" s="900"/>
      <c r="REK94" s="1171"/>
      <c r="REL94" s="910"/>
      <c r="REM94" s="1191"/>
      <c r="REN94" s="1189"/>
      <c r="REO94" s="900"/>
      <c r="REP94" s="318"/>
      <c r="REQ94" s="900"/>
      <c r="RER94" s="900"/>
      <c r="RES94" s="900"/>
      <c r="RET94" s="900"/>
      <c r="REU94" s="1171"/>
      <c r="REV94" s="910"/>
      <c r="REW94" s="1191"/>
      <c r="REX94" s="1189"/>
      <c r="REY94" s="900"/>
      <c r="REZ94" s="318"/>
      <c r="RFA94" s="900"/>
      <c r="RFB94" s="900"/>
      <c r="RFC94" s="900"/>
      <c r="RFD94" s="900"/>
      <c r="RFE94" s="1171"/>
      <c r="RFF94" s="910"/>
      <c r="RFG94" s="1191"/>
      <c r="RFH94" s="1189"/>
      <c r="RFI94" s="900"/>
      <c r="RFJ94" s="318"/>
      <c r="RFK94" s="900"/>
      <c r="RFL94" s="900"/>
      <c r="RFM94" s="900"/>
      <c r="RFN94" s="900"/>
      <c r="RFO94" s="1171"/>
      <c r="RFP94" s="910"/>
      <c r="RFQ94" s="1191"/>
      <c r="RFR94" s="1189"/>
      <c r="RFS94" s="900"/>
      <c r="RFT94" s="318"/>
      <c r="RFU94" s="900"/>
      <c r="RFV94" s="900"/>
      <c r="RFW94" s="900"/>
      <c r="RFX94" s="900"/>
      <c r="RFY94" s="1171"/>
      <c r="RFZ94" s="910"/>
      <c r="RGA94" s="1191"/>
      <c r="RGB94" s="1189"/>
      <c r="RGC94" s="900"/>
      <c r="RGD94" s="318"/>
      <c r="RGE94" s="900"/>
      <c r="RGF94" s="900"/>
      <c r="RGG94" s="900"/>
      <c r="RGH94" s="900"/>
      <c r="RGI94" s="1171"/>
      <c r="RGJ94" s="910"/>
      <c r="RGK94" s="1191"/>
      <c r="RGL94" s="1189"/>
      <c r="RGM94" s="900"/>
      <c r="RGN94" s="318"/>
      <c r="RGO94" s="900"/>
      <c r="RGP94" s="900"/>
      <c r="RGQ94" s="900"/>
      <c r="RGR94" s="900"/>
      <c r="RGS94" s="1171"/>
      <c r="RGT94" s="910"/>
      <c r="RGU94" s="1191"/>
      <c r="RGV94" s="1189"/>
      <c r="RGW94" s="900"/>
      <c r="RGX94" s="318"/>
      <c r="RGY94" s="900"/>
      <c r="RGZ94" s="900"/>
      <c r="RHA94" s="900"/>
      <c r="RHB94" s="900"/>
      <c r="RHC94" s="1171"/>
      <c r="RHD94" s="910"/>
      <c r="RHE94" s="1191"/>
      <c r="RHF94" s="1189"/>
      <c r="RHG94" s="900"/>
      <c r="RHH94" s="318"/>
      <c r="RHI94" s="900"/>
      <c r="RHJ94" s="900"/>
      <c r="RHK94" s="900"/>
      <c r="RHL94" s="900"/>
      <c r="RHM94" s="1171"/>
      <c r="RHN94" s="910"/>
      <c r="RHO94" s="1191"/>
      <c r="RHP94" s="1189"/>
      <c r="RHQ94" s="900"/>
      <c r="RHR94" s="318"/>
      <c r="RHS94" s="900"/>
      <c r="RHT94" s="900"/>
      <c r="RHU94" s="900"/>
      <c r="RHV94" s="900"/>
      <c r="RHW94" s="1171"/>
      <c r="RHX94" s="910"/>
      <c r="RHY94" s="1191"/>
      <c r="RHZ94" s="1189"/>
      <c r="RIA94" s="900"/>
      <c r="RIB94" s="318"/>
      <c r="RIC94" s="900"/>
      <c r="RID94" s="900"/>
      <c r="RIE94" s="900"/>
      <c r="RIF94" s="900"/>
      <c r="RIG94" s="1171"/>
      <c r="RIH94" s="910"/>
      <c r="RII94" s="1191"/>
      <c r="RIJ94" s="1189"/>
      <c r="RIK94" s="900"/>
      <c r="RIL94" s="318"/>
      <c r="RIM94" s="900"/>
      <c r="RIN94" s="900"/>
      <c r="RIO94" s="900"/>
      <c r="RIP94" s="900"/>
      <c r="RIQ94" s="1171"/>
      <c r="RIR94" s="910"/>
      <c r="RIS94" s="1191"/>
      <c r="RIT94" s="1189"/>
      <c r="RIU94" s="900"/>
      <c r="RIV94" s="318"/>
      <c r="RIW94" s="900"/>
      <c r="RIX94" s="900"/>
      <c r="RIY94" s="900"/>
      <c r="RIZ94" s="900"/>
      <c r="RJA94" s="1171"/>
      <c r="RJB94" s="910"/>
      <c r="RJC94" s="1191"/>
      <c r="RJD94" s="1189"/>
      <c r="RJE94" s="900"/>
      <c r="RJF94" s="318"/>
      <c r="RJG94" s="900"/>
      <c r="RJH94" s="900"/>
      <c r="RJI94" s="900"/>
      <c r="RJJ94" s="900"/>
      <c r="RJK94" s="1171"/>
      <c r="RJL94" s="910"/>
      <c r="RJM94" s="1191"/>
      <c r="RJN94" s="1189"/>
      <c r="RJO94" s="900"/>
      <c r="RJP94" s="318"/>
      <c r="RJQ94" s="900"/>
      <c r="RJR94" s="900"/>
      <c r="RJS94" s="900"/>
      <c r="RJT94" s="900"/>
      <c r="RJU94" s="1171"/>
      <c r="RJV94" s="910"/>
      <c r="RJW94" s="1191"/>
      <c r="RJX94" s="1189"/>
      <c r="RJY94" s="900"/>
      <c r="RJZ94" s="318"/>
      <c r="RKA94" s="900"/>
      <c r="RKB94" s="900"/>
      <c r="RKC94" s="900"/>
      <c r="RKD94" s="900"/>
      <c r="RKE94" s="1171"/>
      <c r="RKF94" s="910"/>
      <c r="RKG94" s="1191"/>
      <c r="RKH94" s="1189"/>
      <c r="RKI94" s="900"/>
      <c r="RKJ94" s="318"/>
      <c r="RKK94" s="900"/>
      <c r="RKL94" s="900"/>
      <c r="RKM94" s="900"/>
      <c r="RKN94" s="900"/>
      <c r="RKO94" s="1171"/>
      <c r="RKP94" s="910"/>
      <c r="RKQ94" s="1191"/>
      <c r="RKR94" s="1189"/>
      <c r="RKS94" s="900"/>
      <c r="RKT94" s="318"/>
      <c r="RKU94" s="900"/>
      <c r="RKV94" s="900"/>
      <c r="RKW94" s="900"/>
      <c r="RKX94" s="900"/>
      <c r="RKY94" s="1171"/>
      <c r="RKZ94" s="910"/>
      <c r="RLA94" s="1191"/>
      <c r="RLB94" s="1189"/>
      <c r="RLC94" s="900"/>
      <c r="RLD94" s="318"/>
      <c r="RLE94" s="900"/>
      <c r="RLF94" s="900"/>
      <c r="RLG94" s="900"/>
      <c r="RLH94" s="900"/>
      <c r="RLI94" s="1171"/>
      <c r="RLJ94" s="910"/>
      <c r="RLK94" s="1191"/>
      <c r="RLL94" s="1189"/>
      <c r="RLM94" s="900"/>
      <c r="RLN94" s="318"/>
      <c r="RLO94" s="900"/>
      <c r="RLP94" s="900"/>
      <c r="RLQ94" s="900"/>
      <c r="RLR94" s="900"/>
      <c r="RLS94" s="1171"/>
      <c r="RLT94" s="910"/>
      <c r="RLU94" s="1191"/>
      <c r="RLV94" s="1189"/>
      <c r="RLW94" s="900"/>
      <c r="RLX94" s="318"/>
      <c r="RLY94" s="900"/>
      <c r="RLZ94" s="900"/>
      <c r="RMA94" s="900"/>
      <c r="RMB94" s="900"/>
      <c r="RMC94" s="1171"/>
      <c r="RMD94" s="910"/>
      <c r="RME94" s="1191"/>
      <c r="RMF94" s="1189"/>
      <c r="RMG94" s="900"/>
      <c r="RMH94" s="318"/>
      <c r="RMI94" s="900"/>
      <c r="RMJ94" s="900"/>
      <c r="RMK94" s="900"/>
      <c r="RML94" s="900"/>
      <c r="RMM94" s="1171"/>
      <c r="RMN94" s="910"/>
      <c r="RMO94" s="1191"/>
      <c r="RMP94" s="1189"/>
      <c r="RMQ94" s="900"/>
      <c r="RMR94" s="318"/>
      <c r="RMS94" s="900"/>
      <c r="RMT94" s="900"/>
      <c r="RMU94" s="900"/>
      <c r="RMV94" s="900"/>
      <c r="RMW94" s="1171"/>
      <c r="RMX94" s="910"/>
      <c r="RMY94" s="1191"/>
      <c r="RMZ94" s="1189"/>
      <c r="RNA94" s="900"/>
      <c r="RNB94" s="318"/>
      <c r="RNC94" s="900"/>
      <c r="RND94" s="900"/>
      <c r="RNE94" s="900"/>
      <c r="RNF94" s="900"/>
      <c r="RNG94" s="1171"/>
      <c r="RNH94" s="910"/>
      <c r="RNI94" s="1191"/>
      <c r="RNJ94" s="1189"/>
      <c r="RNK94" s="900"/>
      <c r="RNL94" s="318"/>
      <c r="RNM94" s="900"/>
      <c r="RNN94" s="900"/>
      <c r="RNO94" s="900"/>
      <c r="RNP94" s="900"/>
      <c r="RNQ94" s="1171"/>
      <c r="RNR94" s="910"/>
      <c r="RNS94" s="1191"/>
      <c r="RNT94" s="1189"/>
      <c r="RNU94" s="900"/>
      <c r="RNV94" s="318"/>
      <c r="RNW94" s="900"/>
      <c r="RNX94" s="900"/>
      <c r="RNY94" s="900"/>
      <c r="RNZ94" s="900"/>
      <c r="ROA94" s="1171"/>
      <c r="ROB94" s="910"/>
      <c r="ROC94" s="1191"/>
      <c r="ROD94" s="1189"/>
      <c r="ROE94" s="900"/>
      <c r="ROF94" s="318"/>
      <c r="ROG94" s="900"/>
      <c r="ROH94" s="900"/>
      <c r="ROI94" s="900"/>
      <c r="ROJ94" s="900"/>
      <c r="ROK94" s="1171"/>
      <c r="ROL94" s="910"/>
      <c r="ROM94" s="1191"/>
      <c r="RON94" s="1189"/>
      <c r="ROO94" s="900"/>
      <c r="ROP94" s="318"/>
      <c r="ROQ94" s="900"/>
      <c r="ROR94" s="900"/>
      <c r="ROS94" s="900"/>
      <c r="ROT94" s="900"/>
      <c r="ROU94" s="1171"/>
      <c r="ROV94" s="910"/>
      <c r="ROW94" s="1191"/>
      <c r="ROX94" s="1189"/>
      <c r="ROY94" s="900"/>
      <c r="ROZ94" s="318"/>
      <c r="RPA94" s="900"/>
      <c r="RPB94" s="900"/>
      <c r="RPC94" s="900"/>
      <c r="RPD94" s="900"/>
      <c r="RPE94" s="1171"/>
      <c r="RPF94" s="910"/>
      <c r="RPG94" s="1191"/>
      <c r="RPH94" s="1189"/>
      <c r="RPI94" s="900"/>
      <c r="RPJ94" s="318"/>
      <c r="RPK94" s="900"/>
      <c r="RPL94" s="900"/>
      <c r="RPM94" s="900"/>
      <c r="RPN94" s="900"/>
      <c r="RPO94" s="1171"/>
      <c r="RPP94" s="910"/>
      <c r="RPQ94" s="1191"/>
      <c r="RPR94" s="1189"/>
      <c r="RPS94" s="900"/>
      <c r="RPT94" s="318"/>
      <c r="RPU94" s="900"/>
      <c r="RPV94" s="900"/>
      <c r="RPW94" s="900"/>
      <c r="RPX94" s="900"/>
      <c r="RPY94" s="1171"/>
      <c r="RPZ94" s="910"/>
      <c r="RQA94" s="1191"/>
      <c r="RQB94" s="1189"/>
      <c r="RQC94" s="900"/>
      <c r="RQD94" s="318"/>
      <c r="RQE94" s="900"/>
      <c r="RQF94" s="900"/>
      <c r="RQG94" s="900"/>
      <c r="RQH94" s="900"/>
      <c r="RQI94" s="1171"/>
      <c r="RQJ94" s="910"/>
      <c r="RQK94" s="1191"/>
      <c r="RQL94" s="1189"/>
      <c r="RQM94" s="900"/>
      <c r="RQN94" s="318"/>
      <c r="RQO94" s="900"/>
      <c r="RQP94" s="900"/>
      <c r="RQQ94" s="900"/>
      <c r="RQR94" s="900"/>
      <c r="RQS94" s="1171"/>
      <c r="RQT94" s="910"/>
      <c r="RQU94" s="1191"/>
      <c r="RQV94" s="1189"/>
      <c r="RQW94" s="900"/>
      <c r="RQX94" s="318"/>
      <c r="RQY94" s="900"/>
      <c r="RQZ94" s="900"/>
      <c r="RRA94" s="900"/>
      <c r="RRB94" s="900"/>
      <c r="RRC94" s="1171"/>
      <c r="RRD94" s="910"/>
      <c r="RRE94" s="1191"/>
      <c r="RRF94" s="1189"/>
      <c r="RRG94" s="900"/>
      <c r="RRH94" s="318"/>
      <c r="RRI94" s="900"/>
      <c r="RRJ94" s="900"/>
      <c r="RRK94" s="900"/>
      <c r="RRL94" s="900"/>
      <c r="RRM94" s="1171"/>
      <c r="RRN94" s="910"/>
      <c r="RRO94" s="1191"/>
      <c r="RRP94" s="1189"/>
      <c r="RRQ94" s="900"/>
      <c r="RRR94" s="318"/>
      <c r="RRS94" s="900"/>
      <c r="RRT94" s="900"/>
      <c r="RRU94" s="900"/>
      <c r="RRV94" s="900"/>
      <c r="RRW94" s="1171"/>
      <c r="RRX94" s="910"/>
      <c r="RRY94" s="1191"/>
      <c r="RRZ94" s="1189"/>
      <c r="RSA94" s="900"/>
      <c r="RSB94" s="318"/>
      <c r="RSC94" s="900"/>
      <c r="RSD94" s="900"/>
      <c r="RSE94" s="900"/>
      <c r="RSF94" s="900"/>
      <c r="RSG94" s="1171"/>
      <c r="RSH94" s="910"/>
      <c r="RSI94" s="1191"/>
      <c r="RSJ94" s="1189"/>
      <c r="RSK94" s="900"/>
      <c r="RSL94" s="318"/>
      <c r="RSM94" s="900"/>
      <c r="RSN94" s="900"/>
      <c r="RSO94" s="900"/>
      <c r="RSP94" s="900"/>
      <c r="RSQ94" s="1171"/>
      <c r="RSR94" s="910"/>
      <c r="RSS94" s="1191"/>
      <c r="RST94" s="1189"/>
      <c r="RSU94" s="900"/>
      <c r="RSV94" s="318"/>
      <c r="RSW94" s="900"/>
      <c r="RSX94" s="900"/>
      <c r="RSY94" s="900"/>
      <c r="RSZ94" s="900"/>
      <c r="RTA94" s="1171"/>
      <c r="RTB94" s="910"/>
      <c r="RTC94" s="1191"/>
      <c r="RTD94" s="1189"/>
      <c r="RTE94" s="900"/>
      <c r="RTF94" s="318"/>
      <c r="RTG94" s="900"/>
      <c r="RTH94" s="900"/>
      <c r="RTI94" s="900"/>
      <c r="RTJ94" s="900"/>
      <c r="RTK94" s="1171"/>
      <c r="RTL94" s="910"/>
      <c r="RTM94" s="1191"/>
      <c r="RTN94" s="1189"/>
      <c r="RTO94" s="900"/>
      <c r="RTP94" s="318"/>
      <c r="RTQ94" s="900"/>
      <c r="RTR94" s="900"/>
      <c r="RTS94" s="900"/>
      <c r="RTT94" s="900"/>
      <c r="RTU94" s="1171"/>
      <c r="RTV94" s="910"/>
      <c r="RTW94" s="1191"/>
      <c r="RTX94" s="1189"/>
      <c r="RTY94" s="900"/>
      <c r="RTZ94" s="318"/>
      <c r="RUA94" s="900"/>
      <c r="RUB94" s="900"/>
      <c r="RUC94" s="900"/>
      <c r="RUD94" s="900"/>
      <c r="RUE94" s="1171"/>
      <c r="RUF94" s="910"/>
      <c r="RUG94" s="1191"/>
      <c r="RUH94" s="1189"/>
      <c r="RUI94" s="900"/>
      <c r="RUJ94" s="318"/>
      <c r="RUK94" s="900"/>
      <c r="RUL94" s="900"/>
      <c r="RUM94" s="900"/>
      <c r="RUN94" s="900"/>
      <c r="RUO94" s="1171"/>
      <c r="RUP94" s="910"/>
      <c r="RUQ94" s="1191"/>
      <c r="RUR94" s="1189"/>
      <c r="RUS94" s="900"/>
      <c r="RUT94" s="318"/>
      <c r="RUU94" s="900"/>
      <c r="RUV94" s="900"/>
      <c r="RUW94" s="900"/>
      <c r="RUX94" s="900"/>
      <c r="RUY94" s="1171"/>
      <c r="RUZ94" s="910"/>
      <c r="RVA94" s="1191"/>
      <c r="RVB94" s="1189"/>
      <c r="RVC94" s="900"/>
      <c r="RVD94" s="318"/>
      <c r="RVE94" s="900"/>
      <c r="RVF94" s="900"/>
      <c r="RVG94" s="900"/>
      <c r="RVH94" s="900"/>
      <c r="RVI94" s="1171"/>
      <c r="RVJ94" s="910"/>
      <c r="RVK94" s="1191"/>
      <c r="RVL94" s="1189"/>
      <c r="RVM94" s="900"/>
      <c r="RVN94" s="318"/>
      <c r="RVO94" s="900"/>
      <c r="RVP94" s="900"/>
      <c r="RVQ94" s="900"/>
      <c r="RVR94" s="900"/>
      <c r="RVS94" s="1171"/>
      <c r="RVT94" s="910"/>
      <c r="RVU94" s="1191"/>
      <c r="RVV94" s="1189"/>
      <c r="RVW94" s="900"/>
      <c r="RVX94" s="318"/>
      <c r="RVY94" s="900"/>
      <c r="RVZ94" s="900"/>
      <c r="RWA94" s="900"/>
      <c r="RWB94" s="900"/>
      <c r="RWC94" s="1171"/>
      <c r="RWD94" s="910"/>
      <c r="RWE94" s="1191"/>
      <c r="RWF94" s="1189"/>
      <c r="RWG94" s="900"/>
      <c r="RWH94" s="318"/>
      <c r="RWI94" s="900"/>
      <c r="RWJ94" s="900"/>
      <c r="RWK94" s="900"/>
      <c r="RWL94" s="900"/>
      <c r="RWM94" s="1171"/>
      <c r="RWN94" s="910"/>
      <c r="RWO94" s="1191"/>
      <c r="RWP94" s="1189"/>
      <c r="RWQ94" s="900"/>
      <c r="RWR94" s="318"/>
      <c r="RWS94" s="900"/>
      <c r="RWT94" s="900"/>
      <c r="RWU94" s="900"/>
      <c r="RWV94" s="900"/>
      <c r="RWW94" s="1171"/>
      <c r="RWX94" s="910"/>
      <c r="RWY94" s="1191"/>
      <c r="RWZ94" s="1189"/>
      <c r="RXA94" s="900"/>
      <c r="RXB94" s="318"/>
      <c r="RXC94" s="900"/>
      <c r="RXD94" s="900"/>
      <c r="RXE94" s="900"/>
      <c r="RXF94" s="900"/>
      <c r="RXG94" s="1171"/>
      <c r="RXH94" s="910"/>
      <c r="RXI94" s="1191"/>
      <c r="RXJ94" s="1189"/>
      <c r="RXK94" s="900"/>
      <c r="RXL94" s="318"/>
      <c r="RXM94" s="900"/>
      <c r="RXN94" s="900"/>
      <c r="RXO94" s="900"/>
      <c r="RXP94" s="900"/>
      <c r="RXQ94" s="1171"/>
      <c r="RXR94" s="910"/>
      <c r="RXS94" s="1191"/>
      <c r="RXT94" s="1189"/>
      <c r="RXU94" s="900"/>
      <c r="RXV94" s="318"/>
      <c r="RXW94" s="900"/>
      <c r="RXX94" s="900"/>
      <c r="RXY94" s="900"/>
      <c r="RXZ94" s="900"/>
      <c r="RYA94" s="1171"/>
      <c r="RYB94" s="910"/>
      <c r="RYC94" s="1191"/>
      <c r="RYD94" s="1189"/>
      <c r="RYE94" s="900"/>
      <c r="RYF94" s="318"/>
      <c r="RYG94" s="900"/>
      <c r="RYH94" s="900"/>
      <c r="RYI94" s="900"/>
      <c r="RYJ94" s="900"/>
      <c r="RYK94" s="1171"/>
      <c r="RYL94" s="910"/>
      <c r="RYM94" s="1191"/>
      <c r="RYN94" s="1189"/>
      <c r="RYO94" s="900"/>
      <c r="RYP94" s="318"/>
      <c r="RYQ94" s="900"/>
      <c r="RYR94" s="900"/>
      <c r="RYS94" s="900"/>
      <c r="RYT94" s="900"/>
      <c r="RYU94" s="1171"/>
      <c r="RYV94" s="910"/>
      <c r="RYW94" s="1191"/>
      <c r="RYX94" s="1189"/>
      <c r="RYY94" s="900"/>
      <c r="RYZ94" s="318"/>
      <c r="RZA94" s="900"/>
      <c r="RZB94" s="900"/>
      <c r="RZC94" s="900"/>
      <c r="RZD94" s="900"/>
      <c r="RZE94" s="1171"/>
      <c r="RZF94" s="910"/>
      <c r="RZG94" s="1191"/>
      <c r="RZH94" s="1189"/>
      <c r="RZI94" s="900"/>
      <c r="RZJ94" s="318"/>
      <c r="RZK94" s="900"/>
      <c r="RZL94" s="900"/>
      <c r="RZM94" s="900"/>
      <c r="RZN94" s="900"/>
      <c r="RZO94" s="1171"/>
      <c r="RZP94" s="910"/>
      <c r="RZQ94" s="1191"/>
      <c r="RZR94" s="1189"/>
      <c r="RZS94" s="900"/>
      <c r="RZT94" s="318"/>
      <c r="RZU94" s="900"/>
      <c r="RZV94" s="900"/>
      <c r="RZW94" s="900"/>
      <c r="RZX94" s="900"/>
      <c r="RZY94" s="1171"/>
      <c r="RZZ94" s="910"/>
      <c r="SAA94" s="1191"/>
      <c r="SAB94" s="1189"/>
      <c r="SAC94" s="900"/>
      <c r="SAD94" s="318"/>
      <c r="SAE94" s="900"/>
      <c r="SAF94" s="900"/>
      <c r="SAG94" s="900"/>
      <c r="SAH94" s="900"/>
      <c r="SAI94" s="1171"/>
      <c r="SAJ94" s="910"/>
      <c r="SAK94" s="1191"/>
      <c r="SAL94" s="1189"/>
      <c r="SAM94" s="900"/>
      <c r="SAN94" s="318"/>
      <c r="SAO94" s="900"/>
      <c r="SAP94" s="900"/>
      <c r="SAQ94" s="900"/>
      <c r="SAR94" s="900"/>
      <c r="SAS94" s="1171"/>
      <c r="SAT94" s="910"/>
      <c r="SAU94" s="1191"/>
      <c r="SAV94" s="1189"/>
      <c r="SAW94" s="900"/>
      <c r="SAX94" s="318"/>
      <c r="SAY94" s="900"/>
      <c r="SAZ94" s="900"/>
      <c r="SBA94" s="900"/>
      <c r="SBB94" s="900"/>
      <c r="SBC94" s="1171"/>
      <c r="SBD94" s="910"/>
      <c r="SBE94" s="1191"/>
      <c r="SBF94" s="1189"/>
      <c r="SBG94" s="900"/>
      <c r="SBH94" s="318"/>
      <c r="SBI94" s="900"/>
      <c r="SBJ94" s="900"/>
      <c r="SBK94" s="900"/>
      <c r="SBL94" s="900"/>
      <c r="SBM94" s="1171"/>
      <c r="SBN94" s="910"/>
      <c r="SBO94" s="1191"/>
      <c r="SBP94" s="1189"/>
      <c r="SBQ94" s="900"/>
      <c r="SBR94" s="318"/>
      <c r="SBS94" s="900"/>
      <c r="SBT94" s="900"/>
      <c r="SBU94" s="900"/>
      <c r="SBV94" s="900"/>
      <c r="SBW94" s="1171"/>
      <c r="SBX94" s="910"/>
      <c r="SBY94" s="1191"/>
      <c r="SBZ94" s="1189"/>
      <c r="SCA94" s="900"/>
      <c r="SCB94" s="318"/>
      <c r="SCC94" s="900"/>
      <c r="SCD94" s="900"/>
      <c r="SCE94" s="900"/>
      <c r="SCF94" s="900"/>
      <c r="SCG94" s="1171"/>
      <c r="SCH94" s="910"/>
      <c r="SCI94" s="1191"/>
      <c r="SCJ94" s="1189"/>
      <c r="SCK94" s="900"/>
      <c r="SCL94" s="318"/>
      <c r="SCM94" s="900"/>
      <c r="SCN94" s="900"/>
      <c r="SCO94" s="900"/>
      <c r="SCP94" s="900"/>
      <c r="SCQ94" s="1171"/>
      <c r="SCR94" s="910"/>
      <c r="SCS94" s="1191"/>
      <c r="SCT94" s="1189"/>
      <c r="SCU94" s="900"/>
      <c r="SCV94" s="318"/>
      <c r="SCW94" s="900"/>
      <c r="SCX94" s="900"/>
      <c r="SCY94" s="900"/>
      <c r="SCZ94" s="900"/>
      <c r="SDA94" s="1171"/>
      <c r="SDB94" s="910"/>
      <c r="SDC94" s="1191"/>
      <c r="SDD94" s="1189"/>
      <c r="SDE94" s="900"/>
      <c r="SDF94" s="318"/>
      <c r="SDG94" s="900"/>
      <c r="SDH94" s="900"/>
      <c r="SDI94" s="900"/>
      <c r="SDJ94" s="900"/>
      <c r="SDK94" s="1171"/>
      <c r="SDL94" s="910"/>
      <c r="SDM94" s="1191"/>
      <c r="SDN94" s="1189"/>
      <c r="SDO94" s="900"/>
      <c r="SDP94" s="318"/>
      <c r="SDQ94" s="900"/>
      <c r="SDR94" s="900"/>
      <c r="SDS94" s="900"/>
      <c r="SDT94" s="900"/>
      <c r="SDU94" s="1171"/>
      <c r="SDV94" s="910"/>
      <c r="SDW94" s="1191"/>
      <c r="SDX94" s="1189"/>
      <c r="SDY94" s="900"/>
      <c r="SDZ94" s="318"/>
      <c r="SEA94" s="900"/>
      <c r="SEB94" s="900"/>
      <c r="SEC94" s="900"/>
      <c r="SED94" s="900"/>
      <c r="SEE94" s="1171"/>
      <c r="SEF94" s="910"/>
      <c r="SEG94" s="1191"/>
      <c r="SEH94" s="1189"/>
      <c r="SEI94" s="900"/>
      <c r="SEJ94" s="318"/>
      <c r="SEK94" s="900"/>
      <c r="SEL94" s="900"/>
      <c r="SEM94" s="900"/>
      <c r="SEN94" s="900"/>
      <c r="SEO94" s="1171"/>
      <c r="SEP94" s="910"/>
      <c r="SEQ94" s="1191"/>
      <c r="SER94" s="1189"/>
      <c r="SES94" s="900"/>
      <c r="SET94" s="318"/>
      <c r="SEU94" s="900"/>
      <c r="SEV94" s="900"/>
      <c r="SEW94" s="900"/>
      <c r="SEX94" s="900"/>
      <c r="SEY94" s="1171"/>
      <c r="SEZ94" s="910"/>
      <c r="SFA94" s="1191"/>
      <c r="SFB94" s="1189"/>
      <c r="SFC94" s="900"/>
      <c r="SFD94" s="318"/>
      <c r="SFE94" s="900"/>
      <c r="SFF94" s="900"/>
      <c r="SFG94" s="900"/>
      <c r="SFH94" s="900"/>
      <c r="SFI94" s="1171"/>
      <c r="SFJ94" s="910"/>
      <c r="SFK94" s="1191"/>
      <c r="SFL94" s="1189"/>
      <c r="SFM94" s="900"/>
      <c r="SFN94" s="318"/>
      <c r="SFO94" s="900"/>
      <c r="SFP94" s="900"/>
      <c r="SFQ94" s="900"/>
      <c r="SFR94" s="900"/>
      <c r="SFS94" s="1171"/>
      <c r="SFT94" s="910"/>
      <c r="SFU94" s="1191"/>
      <c r="SFV94" s="1189"/>
      <c r="SFW94" s="900"/>
      <c r="SFX94" s="318"/>
      <c r="SFY94" s="900"/>
      <c r="SFZ94" s="900"/>
      <c r="SGA94" s="900"/>
      <c r="SGB94" s="900"/>
      <c r="SGC94" s="1171"/>
      <c r="SGD94" s="910"/>
      <c r="SGE94" s="1191"/>
      <c r="SGF94" s="1189"/>
      <c r="SGG94" s="900"/>
      <c r="SGH94" s="318"/>
      <c r="SGI94" s="900"/>
      <c r="SGJ94" s="900"/>
      <c r="SGK94" s="900"/>
      <c r="SGL94" s="900"/>
      <c r="SGM94" s="1171"/>
      <c r="SGN94" s="910"/>
      <c r="SGO94" s="1191"/>
      <c r="SGP94" s="1189"/>
      <c r="SGQ94" s="900"/>
      <c r="SGR94" s="318"/>
      <c r="SGS94" s="900"/>
      <c r="SGT94" s="900"/>
      <c r="SGU94" s="900"/>
      <c r="SGV94" s="900"/>
      <c r="SGW94" s="1171"/>
      <c r="SGX94" s="910"/>
      <c r="SGY94" s="1191"/>
      <c r="SGZ94" s="1189"/>
      <c r="SHA94" s="900"/>
      <c r="SHB94" s="318"/>
      <c r="SHC94" s="900"/>
      <c r="SHD94" s="900"/>
      <c r="SHE94" s="900"/>
      <c r="SHF94" s="900"/>
      <c r="SHG94" s="1171"/>
      <c r="SHH94" s="910"/>
      <c r="SHI94" s="1191"/>
      <c r="SHJ94" s="1189"/>
      <c r="SHK94" s="900"/>
      <c r="SHL94" s="318"/>
      <c r="SHM94" s="900"/>
      <c r="SHN94" s="900"/>
      <c r="SHO94" s="900"/>
      <c r="SHP94" s="900"/>
      <c r="SHQ94" s="1171"/>
      <c r="SHR94" s="910"/>
      <c r="SHS94" s="1191"/>
      <c r="SHT94" s="1189"/>
      <c r="SHU94" s="900"/>
      <c r="SHV94" s="318"/>
      <c r="SHW94" s="900"/>
      <c r="SHX94" s="900"/>
      <c r="SHY94" s="900"/>
      <c r="SHZ94" s="900"/>
      <c r="SIA94" s="1171"/>
      <c r="SIB94" s="910"/>
      <c r="SIC94" s="1191"/>
      <c r="SID94" s="1189"/>
      <c r="SIE94" s="900"/>
      <c r="SIF94" s="318"/>
      <c r="SIG94" s="900"/>
      <c r="SIH94" s="900"/>
      <c r="SII94" s="900"/>
      <c r="SIJ94" s="900"/>
      <c r="SIK94" s="1171"/>
      <c r="SIL94" s="910"/>
      <c r="SIM94" s="1191"/>
      <c r="SIN94" s="1189"/>
      <c r="SIO94" s="900"/>
      <c r="SIP94" s="318"/>
      <c r="SIQ94" s="900"/>
      <c r="SIR94" s="900"/>
      <c r="SIS94" s="900"/>
      <c r="SIT94" s="900"/>
      <c r="SIU94" s="1171"/>
      <c r="SIV94" s="910"/>
      <c r="SIW94" s="1191"/>
      <c r="SIX94" s="1189"/>
      <c r="SIY94" s="900"/>
      <c r="SIZ94" s="318"/>
      <c r="SJA94" s="900"/>
      <c r="SJB94" s="900"/>
      <c r="SJC94" s="900"/>
      <c r="SJD94" s="900"/>
      <c r="SJE94" s="1171"/>
      <c r="SJF94" s="910"/>
      <c r="SJG94" s="1191"/>
      <c r="SJH94" s="1189"/>
      <c r="SJI94" s="900"/>
      <c r="SJJ94" s="318"/>
      <c r="SJK94" s="900"/>
      <c r="SJL94" s="900"/>
      <c r="SJM94" s="900"/>
      <c r="SJN94" s="900"/>
      <c r="SJO94" s="1171"/>
      <c r="SJP94" s="910"/>
      <c r="SJQ94" s="1191"/>
      <c r="SJR94" s="1189"/>
      <c r="SJS94" s="900"/>
      <c r="SJT94" s="318"/>
      <c r="SJU94" s="900"/>
      <c r="SJV94" s="900"/>
      <c r="SJW94" s="900"/>
      <c r="SJX94" s="900"/>
      <c r="SJY94" s="1171"/>
      <c r="SJZ94" s="910"/>
      <c r="SKA94" s="1191"/>
      <c r="SKB94" s="1189"/>
      <c r="SKC94" s="900"/>
      <c r="SKD94" s="318"/>
      <c r="SKE94" s="900"/>
      <c r="SKF94" s="900"/>
      <c r="SKG94" s="900"/>
      <c r="SKH94" s="900"/>
      <c r="SKI94" s="1171"/>
      <c r="SKJ94" s="910"/>
      <c r="SKK94" s="1191"/>
      <c r="SKL94" s="1189"/>
      <c r="SKM94" s="900"/>
      <c r="SKN94" s="318"/>
      <c r="SKO94" s="900"/>
      <c r="SKP94" s="900"/>
      <c r="SKQ94" s="900"/>
      <c r="SKR94" s="900"/>
      <c r="SKS94" s="1171"/>
      <c r="SKT94" s="910"/>
      <c r="SKU94" s="1191"/>
      <c r="SKV94" s="1189"/>
      <c r="SKW94" s="900"/>
      <c r="SKX94" s="318"/>
      <c r="SKY94" s="900"/>
      <c r="SKZ94" s="900"/>
      <c r="SLA94" s="900"/>
      <c r="SLB94" s="900"/>
      <c r="SLC94" s="1171"/>
      <c r="SLD94" s="910"/>
      <c r="SLE94" s="1191"/>
      <c r="SLF94" s="1189"/>
      <c r="SLG94" s="900"/>
      <c r="SLH94" s="318"/>
      <c r="SLI94" s="900"/>
      <c r="SLJ94" s="900"/>
      <c r="SLK94" s="900"/>
      <c r="SLL94" s="900"/>
      <c r="SLM94" s="1171"/>
      <c r="SLN94" s="910"/>
      <c r="SLO94" s="1191"/>
      <c r="SLP94" s="1189"/>
      <c r="SLQ94" s="900"/>
      <c r="SLR94" s="318"/>
      <c r="SLS94" s="900"/>
      <c r="SLT94" s="900"/>
      <c r="SLU94" s="900"/>
      <c r="SLV94" s="900"/>
      <c r="SLW94" s="1171"/>
      <c r="SLX94" s="910"/>
      <c r="SLY94" s="1191"/>
      <c r="SLZ94" s="1189"/>
      <c r="SMA94" s="900"/>
      <c r="SMB94" s="318"/>
      <c r="SMC94" s="900"/>
      <c r="SMD94" s="900"/>
      <c r="SME94" s="900"/>
      <c r="SMF94" s="900"/>
      <c r="SMG94" s="1171"/>
      <c r="SMH94" s="910"/>
      <c r="SMI94" s="1191"/>
      <c r="SMJ94" s="1189"/>
      <c r="SMK94" s="900"/>
      <c r="SML94" s="318"/>
      <c r="SMM94" s="900"/>
      <c r="SMN94" s="900"/>
      <c r="SMO94" s="900"/>
      <c r="SMP94" s="900"/>
      <c r="SMQ94" s="1171"/>
      <c r="SMR94" s="910"/>
      <c r="SMS94" s="1191"/>
      <c r="SMT94" s="1189"/>
      <c r="SMU94" s="900"/>
      <c r="SMV94" s="318"/>
      <c r="SMW94" s="900"/>
      <c r="SMX94" s="900"/>
      <c r="SMY94" s="900"/>
      <c r="SMZ94" s="900"/>
      <c r="SNA94" s="1171"/>
      <c r="SNB94" s="910"/>
      <c r="SNC94" s="1191"/>
      <c r="SND94" s="1189"/>
      <c r="SNE94" s="900"/>
      <c r="SNF94" s="318"/>
      <c r="SNG94" s="900"/>
      <c r="SNH94" s="900"/>
      <c r="SNI94" s="900"/>
      <c r="SNJ94" s="900"/>
      <c r="SNK94" s="1171"/>
      <c r="SNL94" s="910"/>
      <c r="SNM94" s="1191"/>
      <c r="SNN94" s="1189"/>
      <c r="SNO94" s="900"/>
      <c r="SNP94" s="318"/>
      <c r="SNQ94" s="900"/>
      <c r="SNR94" s="900"/>
      <c r="SNS94" s="900"/>
      <c r="SNT94" s="900"/>
      <c r="SNU94" s="1171"/>
      <c r="SNV94" s="910"/>
      <c r="SNW94" s="1191"/>
      <c r="SNX94" s="1189"/>
      <c r="SNY94" s="900"/>
      <c r="SNZ94" s="318"/>
      <c r="SOA94" s="900"/>
      <c r="SOB94" s="900"/>
      <c r="SOC94" s="900"/>
      <c r="SOD94" s="900"/>
      <c r="SOE94" s="1171"/>
      <c r="SOF94" s="910"/>
      <c r="SOG94" s="1191"/>
      <c r="SOH94" s="1189"/>
      <c r="SOI94" s="900"/>
      <c r="SOJ94" s="318"/>
      <c r="SOK94" s="900"/>
      <c r="SOL94" s="900"/>
      <c r="SOM94" s="900"/>
      <c r="SON94" s="900"/>
      <c r="SOO94" s="1171"/>
      <c r="SOP94" s="910"/>
      <c r="SOQ94" s="1191"/>
      <c r="SOR94" s="1189"/>
      <c r="SOS94" s="900"/>
      <c r="SOT94" s="318"/>
      <c r="SOU94" s="900"/>
      <c r="SOV94" s="900"/>
      <c r="SOW94" s="900"/>
      <c r="SOX94" s="900"/>
      <c r="SOY94" s="1171"/>
      <c r="SOZ94" s="910"/>
      <c r="SPA94" s="1191"/>
      <c r="SPB94" s="1189"/>
      <c r="SPC94" s="900"/>
      <c r="SPD94" s="318"/>
      <c r="SPE94" s="900"/>
      <c r="SPF94" s="900"/>
      <c r="SPG94" s="900"/>
      <c r="SPH94" s="900"/>
      <c r="SPI94" s="1171"/>
      <c r="SPJ94" s="910"/>
      <c r="SPK94" s="1191"/>
      <c r="SPL94" s="1189"/>
      <c r="SPM94" s="900"/>
      <c r="SPN94" s="318"/>
      <c r="SPO94" s="900"/>
      <c r="SPP94" s="900"/>
      <c r="SPQ94" s="900"/>
      <c r="SPR94" s="900"/>
      <c r="SPS94" s="1171"/>
      <c r="SPT94" s="910"/>
      <c r="SPU94" s="1191"/>
      <c r="SPV94" s="1189"/>
      <c r="SPW94" s="900"/>
      <c r="SPX94" s="318"/>
      <c r="SPY94" s="900"/>
      <c r="SPZ94" s="900"/>
      <c r="SQA94" s="900"/>
      <c r="SQB94" s="900"/>
      <c r="SQC94" s="1171"/>
      <c r="SQD94" s="910"/>
      <c r="SQE94" s="1191"/>
      <c r="SQF94" s="1189"/>
      <c r="SQG94" s="900"/>
      <c r="SQH94" s="318"/>
      <c r="SQI94" s="900"/>
      <c r="SQJ94" s="900"/>
      <c r="SQK94" s="900"/>
      <c r="SQL94" s="900"/>
      <c r="SQM94" s="1171"/>
      <c r="SQN94" s="910"/>
      <c r="SQO94" s="1191"/>
      <c r="SQP94" s="1189"/>
      <c r="SQQ94" s="900"/>
      <c r="SQR94" s="318"/>
      <c r="SQS94" s="900"/>
      <c r="SQT94" s="900"/>
      <c r="SQU94" s="900"/>
      <c r="SQV94" s="900"/>
      <c r="SQW94" s="1171"/>
      <c r="SQX94" s="910"/>
      <c r="SQY94" s="1191"/>
      <c r="SQZ94" s="1189"/>
      <c r="SRA94" s="900"/>
      <c r="SRB94" s="318"/>
      <c r="SRC94" s="900"/>
      <c r="SRD94" s="900"/>
      <c r="SRE94" s="900"/>
      <c r="SRF94" s="900"/>
      <c r="SRG94" s="1171"/>
      <c r="SRH94" s="910"/>
      <c r="SRI94" s="1191"/>
      <c r="SRJ94" s="1189"/>
      <c r="SRK94" s="900"/>
      <c r="SRL94" s="318"/>
      <c r="SRM94" s="900"/>
      <c r="SRN94" s="900"/>
      <c r="SRO94" s="900"/>
      <c r="SRP94" s="900"/>
      <c r="SRQ94" s="1171"/>
      <c r="SRR94" s="910"/>
      <c r="SRS94" s="1191"/>
      <c r="SRT94" s="1189"/>
      <c r="SRU94" s="900"/>
      <c r="SRV94" s="318"/>
      <c r="SRW94" s="900"/>
      <c r="SRX94" s="900"/>
      <c r="SRY94" s="900"/>
      <c r="SRZ94" s="900"/>
      <c r="SSA94" s="1171"/>
      <c r="SSB94" s="910"/>
      <c r="SSC94" s="1191"/>
      <c r="SSD94" s="1189"/>
      <c r="SSE94" s="900"/>
      <c r="SSF94" s="318"/>
      <c r="SSG94" s="900"/>
      <c r="SSH94" s="900"/>
      <c r="SSI94" s="900"/>
      <c r="SSJ94" s="900"/>
      <c r="SSK94" s="1171"/>
      <c r="SSL94" s="910"/>
      <c r="SSM94" s="1191"/>
      <c r="SSN94" s="1189"/>
      <c r="SSO94" s="900"/>
      <c r="SSP94" s="318"/>
      <c r="SSQ94" s="900"/>
      <c r="SSR94" s="900"/>
      <c r="SSS94" s="900"/>
      <c r="SST94" s="900"/>
      <c r="SSU94" s="1171"/>
      <c r="SSV94" s="910"/>
      <c r="SSW94" s="1191"/>
      <c r="SSX94" s="1189"/>
      <c r="SSY94" s="900"/>
      <c r="SSZ94" s="318"/>
      <c r="STA94" s="900"/>
      <c r="STB94" s="900"/>
      <c r="STC94" s="900"/>
      <c r="STD94" s="900"/>
      <c r="STE94" s="1171"/>
      <c r="STF94" s="910"/>
      <c r="STG94" s="1191"/>
      <c r="STH94" s="1189"/>
      <c r="STI94" s="900"/>
      <c r="STJ94" s="318"/>
      <c r="STK94" s="900"/>
      <c r="STL94" s="900"/>
      <c r="STM94" s="900"/>
      <c r="STN94" s="900"/>
      <c r="STO94" s="1171"/>
      <c r="STP94" s="910"/>
      <c r="STQ94" s="1191"/>
      <c r="STR94" s="1189"/>
      <c r="STS94" s="900"/>
      <c r="STT94" s="318"/>
      <c r="STU94" s="900"/>
      <c r="STV94" s="900"/>
      <c r="STW94" s="900"/>
      <c r="STX94" s="900"/>
      <c r="STY94" s="1171"/>
      <c r="STZ94" s="910"/>
      <c r="SUA94" s="1191"/>
      <c r="SUB94" s="1189"/>
      <c r="SUC94" s="900"/>
      <c r="SUD94" s="318"/>
      <c r="SUE94" s="900"/>
      <c r="SUF94" s="900"/>
      <c r="SUG94" s="900"/>
      <c r="SUH94" s="900"/>
      <c r="SUI94" s="1171"/>
      <c r="SUJ94" s="910"/>
      <c r="SUK94" s="1191"/>
      <c r="SUL94" s="1189"/>
      <c r="SUM94" s="900"/>
      <c r="SUN94" s="318"/>
      <c r="SUO94" s="900"/>
      <c r="SUP94" s="900"/>
      <c r="SUQ94" s="900"/>
      <c r="SUR94" s="900"/>
      <c r="SUS94" s="1171"/>
      <c r="SUT94" s="910"/>
      <c r="SUU94" s="1191"/>
      <c r="SUV94" s="1189"/>
      <c r="SUW94" s="900"/>
      <c r="SUX94" s="318"/>
      <c r="SUY94" s="900"/>
      <c r="SUZ94" s="900"/>
      <c r="SVA94" s="900"/>
      <c r="SVB94" s="900"/>
      <c r="SVC94" s="1171"/>
      <c r="SVD94" s="910"/>
      <c r="SVE94" s="1191"/>
      <c r="SVF94" s="1189"/>
      <c r="SVG94" s="900"/>
      <c r="SVH94" s="318"/>
      <c r="SVI94" s="900"/>
      <c r="SVJ94" s="900"/>
      <c r="SVK94" s="900"/>
      <c r="SVL94" s="900"/>
      <c r="SVM94" s="1171"/>
      <c r="SVN94" s="910"/>
      <c r="SVO94" s="1191"/>
      <c r="SVP94" s="1189"/>
      <c r="SVQ94" s="900"/>
      <c r="SVR94" s="318"/>
      <c r="SVS94" s="900"/>
      <c r="SVT94" s="900"/>
      <c r="SVU94" s="900"/>
      <c r="SVV94" s="900"/>
      <c r="SVW94" s="1171"/>
      <c r="SVX94" s="910"/>
      <c r="SVY94" s="1191"/>
      <c r="SVZ94" s="1189"/>
      <c r="SWA94" s="900"/>
      <c r="SWB94" s="318"/>
      <c r="SWC94" s="900"/>
      <c r="SWD94" s="900"/>
      <c r="SWE94" s="900"/>
      <c r="SWF94" s="900"/>
      <c r="SWG94" s="1171"/>
      <c r="SWH94" s="910"/>
      <c r="SWI94" s="1191"/>
      <c r="SWJ94" s="1189"/>
      <c r="SWK94" s="900"/>
      <c r="SWL94" s="318"/>
      <c r="SWM94" s="900"/>
      <c r="SWN94" s="900"/>
      <c r="SWO94" s="900"/>
      <c r="SWP94" s="900"/>
      <c r="SWQ94" s="1171"/>
      <c r="SWR94" s="910"/>
      <c r="SWS94" s="1191"/>
      <c r="SWT94" s="1189"/>
      <c r="SWU94" s="900"/>
      <c r="SWV94" s="318"/>
      <c r="SWW94" s="900"/>
      <c r="SWX94" s="900"/>
      <c r="SWY94" s="900"/>
      <c r="SWZ94" s="900"/>
      <c r="SXA94" s="1171"/>
      <c r="SXB94" s="910"/>
      <c r="SXC94" s="1191"/>
      <c r="SXD94" s="1189"/>
      <c r="SXE94" s="900"/>
      <c r="SXF94" s="318"/>
      <c r="SXG94" s="900"/>
      <c r="SXH94" s="900"/>
      <c r="SXI94" s="900"/>
      <c r="SXJ94" s="900"/>
      <c r="SXK94" s="1171"/>
      <c r="SXL94" s="910"/>
      <c r="SXM94" s="1191"/>
      <c r="SXN94" s="1189"/>
      <c r="SXO94" s="900"/>
      <c r="SXP94" s="318"/>
      <c r="SXQ94" s="900"/>
      <c r="SXR94" s="900"/>
      <c r="SXS94" s="900"/>
      <c r="SXT94" s="900"/>
      <c r="SXU94" s="1171"/>
      <c r="SXV94" s="910"/>
      <c r="SXW94" s="1191"/>
      <c r="SXX94" s="1189"/>
      <c r="SXY94" s="900"/>
      <c r="SXZ94" s="318"/>
      <c r="SYA94" s="900"/>
      <c r="SYB94" s="900"/>
      <c r="SYC94" s="900"/>
      <c r="SYD94" s="900"/>
      <c r="SYE94" s="1171"/>
      <c r="SYF94" s="910"/>
      <c r="SYG94" s="1191"/>
      <c r="SYH94" s="1189"/>
      <c r="SYI94" s="900"/>
      <c r="SYJ94" s="318"/>
      <c r="SYK94" s="900"/>
      <c r="SYL94" s="900"/>
      <c r="SYM94" s="900"/>
      <c r="SYN94" s="900"/>
      <c r="SYO94" s="1171"/>
      <c r="SYP94" s="910"/>
      <c r="SYQ94" s="1191"/>
      <c r="SYR94" s="1189"/>
      <c r="SYS94" s="900"/>
      <c r="SYT94" s="318"/>
      <c r="SYU94" s="900"/>
      <c r="SYV94" s="900"/>
      <c r="SYW94" s="900"/>
      <c r="SYX94" s="900"/>
      <c r="SYY94" s="1171"/>
      <c r="SYZ94" s="910"/>
      <c r="SZA94" s="1191"/>
      <c r="SZB94" s="1189"/>
      <c r="SZC94" s="900"/>
      <c r="SZD94" s="318"/>
      <c r="SZE94" s="900"/>
      <c r="SZF94" s="900"/>
      <c r="SZG94" s="900"/>
      <c r="SZH94" s="900"/>
      <c r="SZI94" s="1171"/>
      <c r="SZJ94" s="910"/>
      <c r="SZK94" s="1191"/>
      <c r="SZL94" s="1189"/>
      <c r="SZM94" s="900"/>
      <c r="SZN94" s="318"/>
      <c r="SZO94" s="900"/>
      <c r="SZP94" s="900"/>
      <c r="SZQ94" s="900"/>
      <c r="SZR94" s="900"/>
      <c r="SZS94" s="1171"/>
      <c r="SZT94" s="910"/>
      <c r="SZU94" s="1191"/>
      <c r="SZV94" s="1189"/>
      <c r="SZW94" s="900"/>
      <c r="SZX94" s="318"/>
      <c r="SZY94" s="900"/>
      <c r="SZZ94" s="900"/>
      <c r="TAA94" s="900"/>
      <c r="TAB94" s="900"/>
      <c r="TAC94" s="1171"/>
      <c r="TAD94" s="910"/>
      <c r="TAE94" s="1191"/>
      <c r="TAF94" s="1189"/>
      <c r="TAG94" s="900"/>
      <c r="TAH94" s="318"/>
      <c r="TAI94" s="900"/>
      <c r="TAJ94" s="900"/>
      <c r="TAK94" s="900"/>
      <c r="TAL94" s="900"/>
      <c r="TAM94" s="1171"/>
      <c r="TAN94" s="910"/>
      <c r="TAO94" s="1191"/>
      <c r="TAP94" s="1189"/>
      <c r="TAQ94" s="900"/>
      <c r="TAR94" s="318"/>
      <c r="TAS94" s="900"/>
      <c r="TAT94" s="900"/>
      <c r="TAU94" s="900"/>
      <c r="TAV94" s="900"/>
      <c r="TAW94" s="1171"/>
      <c r="TAX94" s="910"/>
      <c r="TAY94" s="1191"/>
      <c r="TAZ94" s="1189"/>
      <c r="TBA94" s="900"/>
      <c r="TBB94" s="318"/>
      <c r="TBC94" s="900"/>
      <c r="TBD94" s="900"/>
      <c r="TBE94" s="900"/>
      <c r="TBF94" s="900"/>
      <c r="TBG94" s="1171"/>
      <c r="TBH94" s="910"/>
      <c r="TBI94" s="1191"/>
      <c r="TBJ94" s="1189"/>
      <c r="TBK94" s="900"/>
      <c r="TBL94" s="318"/>
      <c r="TBM94" s="900"/>
      <c r="TBN94" s="900"/>
      <c r="TBO94" s="900"/>
      <c r="TBP94" s="900"/>
      <c r="TBQ94" s="1171"/>
      <c r="TBR94" s="910"/>
      <c r="TBS94" s="1191"/>
      <c r="TBT94" s="1189"/>
      <c r="TBU94" s="900"/>
      <c r="TBV94" s="318"/>
      <c r="TBW94" s="900"/>
      <c r="TBX94" s="900"/>
      <c r="TBY94" s="900"/>
      <c r="TBZ94" s="900"/>
      <c r="TCA94" s="1171"/>
      <c r="TCB94" s="910"/>
      <c r="TCC94" s="1191"/>
      <c r="TCD94" s="1189"/>
      <c r="TCE94" s="900"/>
      <c r="TCF94" s="318"/>
      <c r="TCG94" s="900"/>
      <c r="TCH94" s="900"/>
      <c r="TCI94" s="900"/>
      <c r="TCJ94" s="900"/>
      <c r="TCK94" s="1171"/>
      <c r="TCL94" s="910"/>
      <c r="TCM94" s="1191"/>
      <c r="TCN94" s="1189"/>
      <c r="TCO94" s="900"/>
      <c r="TCP94" s="318"/>
      <c r="TCQ94" s="900"/>
      <c r="TCR94" s="900"/>
      <c r="TCS94" s="900"/>
      <c r="TCT94" s="900"/>
      <c r="TCU94" s="1171"/>
      <c r="TCV94" s="910"/>
      <c r="TCW94" s="1191"/>
      <c r="TCX94" s="1189"/>
      <c r="TCY94" s="900"/>
      <c r="TCZ94" s="318"/>
      <c r="TDA94" s="900"/>
      <c r="TDB94" s="900"/>
      <c r="TDC94" s="900"/>
      <c r="TDD94" s="900"/>
      <c r="TDE94" s="1171"/>
      <c r="TDF94" s="910"/>
      <c r="TDG94" s="1191"/>
      <c r="TDH94" s="1189"/>
      <c r="TDI94" s="900"/>
      <c r="TDJ94" s="318"/>
      <c r="TDK94" s="900"/>
      <c r="TDL94" s="900"/>
      <c r="TDM94" s="900"/>
      <c r="TDN94" s="900"/>
      <c r="TDO94" s="1171"/>
      <c r="TDP94" s="910"/>
      <c r="TDQ94" s="1191"/>
      <c r="TDR94" s="1189"/>
      <c r="TDS94" s="900"/>
      <c r="TDT94" s="318"/>
      <c r="TDU94" s="900"/>
      <c r="TDV94" s="900"/>
      <c r="TDW94" s="900"/>
      <c r="TDX94" s="900"/>
      <c r="TDY94" s="1171"/>
      <c r="TDZ94" s="910"/>
      <c r="TEA94" s="1191"/>
      <c r="TEB94" s="1189"/>
      <c r="TEC94" s="900"/>
      <c r="TED94" s="318"/>
      <c r="TEE94" s="900"/>
      <c r="TEF94" s="900"/>
      <c r="TEG94" s="900"/>
      <c r="TEH94" s="900"/>
      <c r="TEI94" s="1171"/>
      <c r="TEJ94" s="910"/>
      <c r="TEK94" s="1191"/>
      <c r="TEL94" s="1189"/>
      <c r="TEM94" s="900"/>
      <c r="TEN94" s="318"/>
      <c r="TEO94" s="900"/>
      <c r="TEP94" s="900"/>
      <c r="TEQ94" s="900"/>
      <c r="TER94" s="900"/>
      <c r="TES94" s="1171"/>
      <c r="TET94" s="910"/>
      <c r="TEU94" s="1191"/>
      <c r="TEV94" s="1189"/>
      <c r="TEW94" s="900"/>
      <c r="TEX94" s="318"/>
      <c r="TEY94" s="900"/>
      <c r="TEZ94" s="900"/>
      <c r="TFA94" s="900"/>
      <c r="TFB94" s="900"/>
      <c r="TFC94" s="1171"/>
      <c r="TFD94" s="910"/>
      <c r="TFE94" s="1191"/>
      <c r="TFF94" s="1189"/>
      <c r="TFG94" s="900"/>
      <c r="TFH94" s="318"/>
      <c r="TFI94" s="900"/>
      <c r="TFJ94" s="900"/>
      <c r="TFK94" s="900"/>
      <c r="TFL94" s="900"/>
      <c r="TFM94" s="1171"/>
      <c r="TFN94" s="910"/>
      <c r="TFO94" s="1191"/>
      <c r="TFP94" s="1189"/>
      <c r="TFQ94" s="900"/>
      <c r="TFR94" s="318"/>
      <c r="TFS94" s="900"/>
      <c r="TFT94" s="900"/>
      <c r="TFU94" s="900"/>
      <c r="TFV94" s="900"/>
      <c r="TFW94" s="1171"/>
      <c r="TFX94" s="910"/>
      <c r="TFY94" s="1191"/>
      <c r="TFZ94" s="1189"/>
      <c r="TGA94" s="900"/>
      <c r="TGB94" s="318"/>
      <c r="TGC94" s="900"/>
      <c r="TGD94" s="900"/>
      <c r="TGE94" s="900"/>
      <c r="TGF94" s="900"/>
      <c r="TGG94" s="1171"/>
      <c r="TGH94" s="910"/>
      <c r="TGI94" s="1191"/>
      <c r="TGJ94" s="1189"/>
      <c r="TGK94" s="900"/>
      <c r="TGL94" s="318"/>
      <c r="TGM94" s="900"/>
      <c r="TGN94" s="900"/>
      <c r="TGO94" s="900"/>
      <c r="TGP94" s="900"/>
      <c r="TGQ94" s="1171"/>
      <c r="TGR94" s="910"/>
      <c r="TGS94" s="1191"/>
      <c r="TGT94" s="1189"/>
      <c r="TGU94" s="900"/>
      <c r="TGV94" s="318"/>
      <c r="TGW94" s="900"/>
      <c r="TGX94" s="900"/>
      <c r="TGY94" s="900"/>
      <c r="TGZ94" s="900"/>
      <c r="THA94" s="1171"/>
      <c r="THB94" s="910"/>
      <c r="THC94" s="1191"/>
      <c r="THD94" s="1189"/>
      <c r="THE94" s="900"/>
      <c r="THF94" s="318"/>
      <c r="THG94" s="900"/>
      <c r="THH94" s="900"/>
      <c r="THI94" s="900"/>
      <c r="THJ94" s="900"/>
      <c r="THK94" s="1171"/>
      <c r="THL94" s="910"/>
      <c r="THM94" s="1191"/>
      <c r="THN94" s="1189"/>
      <c r="THO94" s="900"/>
      <c r="THP94" s="318"/>
      <c r="THQ94" s="900"/>
      <c r="THR94" s="900"/>
      <c r="THS94" s="900"/>
      <c r="THT94" s="900"/>
      <c r="THU94" s="1171"/>
      <c r="THV94" s="910"/>
      <c r="THW94" s="1191"/>
      <c r="THX94" s="1189"/>
      <c r="THY94" s="900"/>
      <c r="THZ94" s="318"/>
      <c r="TIA94" s="900"/>
      <c r="TIB94" s="900"/>
      <c r="TIC94" s="900"/>
      <c r="TID94" s="900"/>
      <c r="TIE94" s="1171"/>
      <c r="TIF94" s="910"/>
      <c r="TIG94" s="1191"/>
      <c r="TIH94" s="1189"/>
      <c r="TII94" s="900"/>
      <c r="TIJ94" s="318"/>
      <c r="TIK94" s="900"/>
      <c r="TIL94" s="900"/>
      <c r="TIM94" s="900"/>
      <c r="TIN94" s="900"/>
      <c r="TIO94" s="1171"/>
      <c r="TIP94" s="910"/>
      <c r="TIQ94" s="1191"/>
      <c r="TIR94" s="1189"/>
      <c r="TIS94" s="900"/>
      <c r="TIT94" s="318"/>
      <c r="TIU94" s="900"/>
      <c r="TIV94" s="900"/>
      <c r="TIW94" s="900"/>
      <c r="TIX94" s="900"/>
      <c r="TIY94" s="1171"/>
      <c r="TIZ94" s="910"/>
      <c r="TJA94" s="1191"/>
      <c r="TJB94" s="1189"/>
      <c r="TJC94" s="900"/>
      <c r="TJD94" s="318"/>
      <c r="TJE94" s="900"/>
      <c r="TJF94" s="900"/>
      <c r="TJG94" s="900"/>
      <c r="TJH94" s="900"/>
      <c r="TJI94" s="1171"/>
      <c r="TJJ94" s="910"/>
      <c r="TJK94" s="1191"/>
      <c r="TJL94" s="1189"/>
      <c r="TJM94" s="900"/>
      <c r="TJN94" s="318"/>
      <c r="TJO94" s="900"/>
      <c r="TJP94" s="900"/>
      <c r="TJQ94" s="900"/>
      <c r="TJR94" s="900"/>
      <c r="TJS94" s="1171"/>
      <c r="TJT94" s="910"/>
      <c r="TJU94" s="1191"/>
      <c r="TJV94" s="1189"/>
      <c r="TJW94" s="900"/>
      <c r="TJX94" s="318"/>
      <c r="TJY94" s="900"/>
      <c r="TJZ94" s="900"/>
      <c r="TKA94" s="900"/>
      <c r="TKB94" s="900"/>
      <c r="TKC94" s="1171"/>
      <c r="TKD94" s="910"/>
      <c r="TKE94" s="1191"/>
      <c r="TKF94" s="1189"/>
      <c r="TKG94" s="900"/>
      <c r="TKH94" s="318"/>
      <c r="TKI94" s="900"/>
      <c r="TKJ94" s="900"/>
      <c r="TKK94" s="900"/>
      <c r="TKL94" s="900"/>
      <c r="TKM94" s="1171"/>
      <c r="TKN94" s="910"/>
      <c r="TKO94" s="1191"/>
      <c r="TKP94" s="1189"/>
      <c r="TKQ94" s="900"/>
      <c r="TKR94" s="318"/>
      <c r="TKS94" s="900"/>
      <c r="TKT94" s="900"/>
      <c r="TKU94" s="900"/>
      <c r="TKV94" s="900"/>
      <c r="TKW94" s="1171"/>
      <c r="TKX94" s="910"/>
      <c r="TKY94" s="1191"/>
      <c r="TKZ94" s="1189"/>
      <c r="TLA94" s="900"/>
      <c r="TLB94" s="318"/>
      <c r="TLC94" s="900"/>
      <c r="TLD94" s="900"/>
      <c r="TLE94" s="900"/>
      <c r="TLF94" s="900"/>
      <c r="TLG94" s="1171"/>
      <c r="TLH94" s="910"/>
      <c r="TLI94" s="1191"/>
      <c r="TLJ94" s="1189"/>
      <c r="TLK94" s="900"/>
      <c r="TLL94" s="318"/>
      <c r="TLM94" s="900"/>
      <c r="TLN94" s="900"/>
      <c r="TLO94" s="900"/>
      <c r="TLP94" s="900"/>
      <c r="TLQ94" s="1171"/>
      <c r="TLR94" s="910"/>
      <c r="TLS94" s="1191"/>
      <c r="TLT94" s="1189"/>
      <c r="TLU94" s="900"/>
      <c r="TLV94" s="318"/>
      <c r="TLW94" s="900"/>
      <c r="TLX94" s="900"/>
      <c r="TLY94" s="900"/>
      <c r="TLZ94" s="900"/>
      <c r="TMA94" s="1171"/>
      <c r="TMB94" s="910"/>
      <c r="TMC94" s="1191"/>
      <c r="TMD94" s="1189"/>
      <c r="TME94" s="900"/>
      <c r="TMF94" s="318"/>
      <c r="TMG94" s="900"/>
      <c r="TMH94" s="900"/>
      <c r="TMI94" s="900"/>
      <c r="TMJ94" s="900"/>
      <c r="TMK94" s="1171"/>
      <c r="TML94" s="910"/>
      <c r="TMM94" s="1191"/>
      <c r="TMN94" s="1189"/>
      <c r="TMO94" s="900"/>
      <c r="TMP94" s="318"/>
      <c r="TMQ94" s="900"/>
      <c r="TMR94" s="900"/>
      <c r="TMS94" s="900"/>
      <c r="TMT94" s="900"/>
      <c r="TMU94" s="1171"/>
      <c r="TMV94" s="910"/>
      <c r="TMW94" s="1191"/>
      <c r="TMX94" s="1189"/>
      <c r="TMY94" s="900"/>
      <c r="TMZ94" s="318"/>
      <c r="TNA94" s="900"/>
      <c r="TNB94" s="900"/>
      <c r="TNC94" s="900"/>
      <c r="TND94" s="900"/>
      <c r="TNE94" s="1171"/>
      <c r="TNF94" s="910"/>
      <c r="TNG94" s="1191"/>
      <c r="TNH94" s="1189"/>
      <c r="TNI94" s="900"/>
      <c r="TNJ94" s="318"/>
      <c r="TNK94" s="900"/>
      <c r="TNL94" s="900"/>
      <c r="TNM94" s="900"/>
      <c r="TNN94" s="900"/>
      <c r="TNO94" s="1171"/>
      <c r="TNP94" s="910"/>
      <c r="TNQ94" s="1191"/>
      <c r="TNR94" s="1189"/>
      <c r="TNS94" s="900"/>
      <c r="TNT94" s="318"/>
      <c r="TNU94" s="900"/>
      <c r="TNV94" s="900"/>
      <c r="TNW94" s="900"/>
      <c r="TNX94" s="900"/>
      <c r="TNY94" s="1171"/>
      <c r="TNZ94" s="910"/>
      <c r="TOA94" s="1191"/>
      <c r="TOB94" s="1189"/>
      <c r="TOC94" s="900"/>
      <c r="TOD94" s="318"/>
      <c r="TOE94" s="900"/>
      <c r="TOF94" s="900"/>
      <c r="TOG94" s="900"/>
      <c r="TOH94" s="900"/>
      <c r="TOI94" s="1171"/>
      <c r="TOJ94" s="910"/>
      <c r="TOK94" s="1191"/>
      <c r="TOL94" s="1189"/>
      <c r="TOM94" s="900"/>
      <c r="TON94" s="318"/>
      <c r="TOO94" s="900"/>
      <c r="TOP94" s="900"/>
      <c r="TOQ94" s="900"/>
      <c r="TOR94" s="900"/>
      <c r="TOS94" s="1171"/>
      <c r="TOT94" s="910"/>
      <c r="TOU94" s="1191"/>
      <c r="TOV94" s="1189"/>
      <c r="TOW94" s="900"/>
      <c r="TOX94" s="318"/>
      <c r="TOY94" s="900"/>
      <c r="TOZ94" s="900"/>
      <c r="TPA94" s="900"/>
      <c r="TPB94" s="900"/>
      <c r="TPC94" s="1171"/>
      <c r="TPD94" s="910"/>
      <c r="TPE94" s="1191"/>
      <c r="TPF94" s="1189"/>
      <c r="TPG94" s="900"/>
      <c r="TPH94" s="318"/>
      <c r="TPI94" s="900"/>
      <c r="TPJ94" s="900"/>
      <c r="TPK94" s="900"/>
      <c r="TPL94" s="900"/>
      <c r="TPM94" s="1171"/>
      <c r="TPN94" s="910"/>
      <c r="TPO94" s="1191"/>
      <c r="TPP94" s="1189"/>
      <c r="TPQ94" s="900"/>
      <c r="TPR94" s="318"/>
      <c r="TPS94" s="900"/>
      <c r="TPT94" s="900"/>
      <c r="TPU94" s="900"/>
      <c r="TPV94" s="900"/>
      <c r="TPW94" s="1171"/>
      <c r="TPX94" s="910"/>
      <c r="TPY94" s="1191"/>
      <c r="TPZ94" s="1189"/>
      <c r="TQA94" s="900"/>
      <c r="TQB94" s="318"/>
      <c r="TQC94" s="900"/>
      <c r="TQD94" s="900"/>
      <c r="TQE94" s="900"/>
      <c r="TQF94" s="900"/>
      <c r="TQG94" s="1171"/>
      <c r="TQH94" s="910"/>
      <c r="TQI94" s="1191"/>
      <c r="TQJ94" s="1189"/>
      <c r="TQK94" s="900"/>
      <c r="TQL94" s="318"/>
      <c r="TQM94" s="900"/>
      <c r="TQN94" s="900"/>
      <c r="TQO94" s="900"/>
      <c r="TQP94" s="900"/>
      <c r="TQQ94" s="1171"/>
      <c r="TQR94" s="910"/>
      <c r="TQS94" s="1191"/>
      <c r="TQT94" s="1189"/>
      <c r="TQU94" s="900"/>
      <c r="TQV94" s="318"/>
      <c r="TQW94" s="900"/>
      <c r="TQX94" s="900"/>
      <c r="TQY94" s="900"/>
      <c r="TQZ94" s="900"/>
      <c r="TRA94" s="1171"/>
      <c r="TRB94" s="910"/>
      <c r="TRC94" s="1191"/>
      <c r="TRD94" s="1189"/>
      <c r="TRE94" s="900"/>
      <c r="TRF94" s="318"/>
      <c r="TRG94" s="900"/>
      <c r="TRH94" s="900"/>
      <c r="TRI94" s="900"/>
      <c r="TRJ94" s="900"/>
      <c r="TRK94" s="1171"/>
      <c r="TRL94" s="910"/>
      <c r="TRM94" s="1191"/>
      <c r="TRN94" s="1189"/>
      <c r="TRO94" s="900"/>
      <c r="TRP94" s="318"/>
      <c r="TRQ94" s="900"/>
      <c r="TRR94" s="900"/>
      <c r="TRS94" s="900"/>
      <c r="TRT94" s="900"/>
      <c r="TRU94" s="1171"/>
      <c r="TRV94" s="910"/>
      <c r="TRW94" s="1191"/>
      <c r="TRX94" s="1189"/>
      <c r="TRY94" s="900"/>
      <c r="TRZ94" s="318"/>
      <c r="TSA94" s="900"/>
      <c r="TSB94" s="900"/>
      <c r="TSC94" s="900"/>
      <c r="TSD94" s="900"/>
      <c r="TSE94" s="1171"/>
      <c r="TSF94" s="910"/>
      <c r="TSG94" s="1191"/>
      <c r="TSH94" s="1189"/>
      <c r="TSI94" s="900"/>
      <c r="TSJ94" s="318"/>
      <c r="TSK94" s="900"/>
      <c r="TSL94" s="900"/>
      <c r="TSM94" s="900"/>
      <c r="TSN94" s="900"/>
      <c r="TSO94" s="1171"/>
      <c r="TSP94" s="910"/>
      <c r="TSQ94" s="1191"/>
      <c r="TSR94" s="1189"/>
      <c r="TSS94" s="900"/>
      <c r="TST94" s="318"/>
      <c r="TSU94" s="900"/>
      <c r="TSV94" s="900"/>
      <c r="TSW94" s="900"/>
      <c r="TSX94" s="900"/>
      <c r="TSY94" s="1171"/>
      <c r="TSZ94" s="910"/>
      <c r="TTA94" s="1191"/>
      <c r="TTB94" s="1189"/>
      <c r="TTC94" s="900"/>
      <c r="TTD94" s="318"/>
      <c r="TTE94" s="900"/>
      <c r="TTF94" s="900"/>
      <c r="TTG94" s="900"/>
      <c r="TTH94" s="900"/>
      <c r="TTI94" s="1171"/>
      <c r="TTJ94" s="910"/>
      <c r="TTK94" s="1191"/>
      <c r="TTL94" s="1189"/>
      <c r="TTM94" s="900"/>
      <c r="TTN94" s="318"/>
      <c r="TTO94" s="900"/>
      <c r="TTP94" s="900"/>
      <c r="TTQ94" s="900"/>
      <c r="TTR94" s="900"/>
      <c r="TTS94" s="1171"/>
      <c r="TTT94" s="910"/>
      <c r="TTU94" s="1191"/>
      <c r="TTV94" s="1189"/>
      <c r="TTW94" s="900"/>
      <c r="TTX94" s="318"/>
      <c r="TTY94" s="900"/>
      <c r="TTZ94" s="900"/>
      <c r="TUA94" s="900"/>
      <c r="TUB94" s="900"/>
      <c r="TUC94" s="1171"/>
      <c r="TUD94" s="910"/>
      <c r="TUE94" s="1191"/>
      <c r="TUF94" s="1189"/>
      <c r="TUG94" s="900"/>
      <c r="TUH94" s="318"/>
      <c r="TUI94" s="900"/>
      <c r="TUJ94" s="900"/>
      <c r="TUK94" s="900"/>
      <c r="TUL94" s="900"/>
      <c r="TUM94" s="1171"/>
      <c r="TUN94" s="910"/>
      <c r="TUO94" s="1191"/>
      <c r="TUP94" s="1189"/>
      <c r="TUQ94" s="900"/>
      <c r="TUR94" s="318"/>
      <c r="TUS94" s="900"/>
      <c r="TUT94" s="900"/>
      <c r="TUU94" s="900"/>
      <c r="TUV94" s="900"/>
      <c r="TUW94" s="1171"/>
      <c r="TUX94" s="910"/>
      <c r="TUY94" s="1191"/>
      <c r="TUZ94" s="1189"/>
      <c r="TVA94" s="900"/>
      <c r="TVB94" s="318"/>
      <c r="TVC94" s="900"/>
      <c r="TVD94" s="900"/>
      <c r="TVE94" s="900"/>
      <c r="TVF94" s="900"/>
      <c r="TVG94" s="1171"/>
      <c r="TVH94" s="910"/>
      <c r="TVI94" s="1191"/>
      <c r="TVJ94" s="1189"/>
      <c r="TVK94" s="900"/>
      <c r="TVL94" s="318"/>
      <c r="TVM94" s="900"/>
      <c r="TVN94" s="900"/>
      <c r="TVO94" s="900"/>
      <c r="TVP94" s="900"/>
      <c r="TVQ94" s="1171"/>
      <c r="TVR94" s="910"/>
      <c r="TVS94" s="1191"/>
      <c r="TVT94" s="1189"/>
      <c r="TVU94" s="900"/>
      <c r="TVV94" s="318"/>
      <c r="TVW94" s="900"/>
      <c r="TVX94" s="900"/>
      <c r="TVY94" s="900"/>
      <c r="TVZ94" s="900"/>
      <c r="TWA94" s="1171"/>
      <c r="TWB94" s="910"/>
      <c r="TWC94" s="1191"/>
      <c r="TWD94" s="1189"/>
      <c r="TWE94" s="900"/>
      <c r="TWF94" s="318"/>
      <c r="TWG94" s="900"/>
      <c r="TWH94" s="900"/>
      <c r="TWI94" s="900"/>
      <c r="TWJ94" s="900"/>
      <c r="TWK94" s="1171"/>
      <c r="TWL94" s="910"/>
      <c r="TWM94" s="1191"/>
      <c r="TWN94" s="1189"/>
      <c r="TWO94" s="900"/>
      <c r="TWP94" s="318"/>
      <c r="TWQ94" s="900"/>
      <c r="TWR94" s="900"/>
      <c r="TWS94" s="900"/>
      <c r="TWT94" s="900"/>
      <c r="TWU94" s="1171"/>
      <c r="TWV94" s="910"/>
      <c r="TWW94" s="1191"/>
      <c r="TWX94" s="1189"/>
      <c r="TWY94" s="900"/>
      <c r="TWZ94" s="318"/>
      <c r="TXA94" s="900"/>
      <c r="TXB94" s="900"/>
      <c r="TXC94" s="900"/>
      <c r="TXD94" s="900"/>
      <c r="TXE94" s="1171"/>
      <c r="TXF94" s="910"/>
      <c r="TXG94" s="1191"/>
      <c r="TXH94" s="1189"/>
      <c r="TXI94" s="900"/>
      <c r="TXJ94" s="318"/>
      <c r="TXK94" s="900"/>
      <c r="TXL94" s="900"/>
      <c r="TXM94" s="900"/>
      <c r="TXN94" s="900"/>
      <c r="TXO94" s="1171"/>
      <c r="TXP94" s="910"/>
      <c r="TXQ94" s="1191"/>
      <c r="TXR94" s="1189"/>
      <c r="TXS94" s="900"/>
      <c r="TXT94" s="318"/>
      <c r="TXU94" s="900"/>
      <c r="TXV94" s="900"/>
      <c r="TXW94" s="900"/>
      <c r="TXX94" s="900"/>
      <c r="TXY94" s="1171"/>
      <c r="TXZ94" s="910"/>
      <c r="TYA94" s="1191"/>
      <c r="TYB94" s="1189"/>
      <c r="TYC94" s="900"/>
      <c r="TYD94" s="318"/>
      <c r="TYE94" s="900"/>
      <c r="TYF94" s="900"/>
      <c r="TYG94" s="900"/>
      <c r="TYH94" s="900"/>
      <c r="TYI94" s="1171"/>
      <c r="TYJ94" s="910"/>
      <c r="TYK94" s="1191"/>
      <c r="TYL94" s="1189"/>
      <c r="TYM94" s="900"/>
      <c r="TYN94" s="318"/>
      <c r="TYO94" s="900"/>
      <c r="TYP94" s="900"/>
      <c r="TYQ94" s="900"/>
      <c r="TYR94" s="900"/>
      <c r="TYS94" s="1171"/>
      <c r="TYT94" s="910"/>
      <c r="TYU94" s="1191"/>
      <c r="TYV94" s="1189"/>
      <c r="TYW94" s="900"/>
      <c r="TYX94" s="318"/>
      <c r="TYY94" s="900"/>
      <c r="TYZ94" s="900"/>
      <c r="TZA94" s="900"/>
      <c r="TZB94" s="900"/>
      <c r="TZC94" s="1171"/>
      <c r="TZD94" s="910"/>
      <c r="TZE94" s="1191"/>
      <c r="TZF94" s="1189"/>
      <c r="TZG94" s="900"/>
      <c r="TZH94" s="318"/>
      <c r="TZI94" s="900"/>
      <c r="TZJ94" s="900"/>
      <c r="TZK94" s="900"/>
      <c r="TZL94" s="900"/>
      <c r="TZM94" s="1171"/>
      <c r="TZN94" s="910"/>
      <c r="TZO94" s="1191"/>
      <c r="TZP94" s="1189"/>
      <c r="TZQ94" s="900"/>
      <c r="TZR94" s="318"/>
      <c r="TZS94" s="900"/>
      <c r="TZT94" s="900"/>
      <c r="TZU94" s="900"/>
      <c r="TZV94" s="900"/>
      <c r="TZW94" s="1171"/>
      <c r="TZX94" s="910"/>
      <c r="TZY94" s="1191"/>
      <c r="TZZ94" s="1189"/>
      <c r="UAA94" s="900"/>
      <c r="UAB94" s="318"/>
      <c r="UAC94" s="900"/>
      <c r="UAD94" s="900"/>
      <c r="UAE94" s="900"/>
      <c r="UAF94" s="900"/>
      <c r="UAG94" s="1171"/>
      <c r="UAH94" s="910"/>
      <c r="UAI94" s="1191"/>
      <c r="UAJ94" s="1189"/>
      <c r="UAK94" s="900"/>
      <c r="UAL94" s="318"/>
      <c r="UAM94" s="900"/>
      <c r="UAN94" s="900"/>
      <c r="UAO94" s="900"/>
      <c r="UAP94" s="900"/>
      <c r="UAQ94" s="1171"/>
      <c r="UAR94" s="910"/>
      <c r="UAS94" s="1191"/>
      <c r="UAT94" s="1189"/>
      <c r="UAU94" s="900"/>
      <c r="UAV94" s="318"/>
      <c r="UAW94" s="900"/>
      <c r="UAX94" s="900"/>
      <c r="UAY94" s="900"/>
      <c r="UAZ94" s="900"/>
      <c r="UBA94" s="1171"/>
      <c r="UBB94" s="910"/>
      <c r="UBC94" s="1191"/>
      <c r="UBD94" s="1189"/>
      <c r="UBE94" s="900"/>
      <c r="UBF94" s="318"/>
      <c r="UBG94" s="900"/>
      <c r="UBH94" s="900"/>
      <c r="UBI94" s="900"/>
      <c r="UBJ94" s="900"/>
      <c r="UBK94" s="1171"/>
      <c r="UBL94" s="910"/>
      <c r="UBM94" s="1191"/>
      <c r="UBN94" s="1189"/>
      <c r="UBO94" s="900"/>
      <c r="UBP94" s="318"/>
      <c r="UBQ94" s="900"/>
      <c r="UBR94" s="900"/>
      <c r="UBS94" s="900"/>
      <c r="UBT94" s="900"/>
      <c r="UBU94" s="1171"/>
      <c r="UBV94" s="910"/>
      <c r="UBW94" s="1191"/>
      <c r="UBX94" s="1189"/>
      <c r="UBY94" s="900"/>
      <c r="UBZ94" s="318"/>
      <c r="UCA94" s="900"/>
      <c r="UCB94" s="900"/>
      <c r="UCC94" s="900"/>
      <c r="UCD94" s="900"/>
      <c r="UCE94" s="1171"/>
      <c r="UCF94" s="910"/>
      <c r="UCG94" s="1191"/>
      <c r="UCH94" s="1189"/>
      <c r="UCI94" s="900"/>
      <c r="UCJ94" s="318"/>
      <c r="UCK94" s="900"/>
      <c r="UCL94" s="900"/>
      <c r="UCM94" s="900"/>
      <c r="UCN94" s="900"/>
      <c r="UCO94" s="1171"/>
      <c r="UCP94" s="910"/>
      <c r="UCQ94" s="1191"/>
      <c r="UCR94" s="1189"/>
      <c r="UCS94" s="900"/>
      <c r="UCT94" s="318"/>
      <c r="UCU94" s="900"/>
      <c r="UCV94" s="900"/>
      <c r="UCW94" s="900"/>
      <c r="UCX94" s="900"/>
      <c r="UCY94" s="1171"/>
      <c r="UCZ94" s="910"/>
      <c r="UDA94" s="1191"/>
      <c r="UDB94" s="1189"/>
      <c r="UDC94" s="900"/>
      <c r="UDD94" s="318"/>
      <c r="UDE94" s="900"/>
      <c r="UDF94" s="900"/>
      <c r="UDG94" s="900"/>
      <c r="UDH94" s="900"/>
      <c r="UDI94" s="1171"/>
      <c r="UDJ94" s="910"/>
      <c r="UDK94" s="1191"/>
      <c r="UDL94" s="1189"/>
      <c r="UDM94" s="900"/>
      <c r="UDN94" s="318"/>
      <c r="UDO94" s="900"/>
      <c r="UDP94" s="900"/>
      <c r="UDQ94" s="900"/>
      <c r="UDR94" s="900"/>
      <c r="UDS94" s="1171"/>
      <c r="UDT94" s="910"/>
      <c r="UDU94" s="1191"/>
      <c r="UDV94" s="1189"/>
      <c r="UDW94" s="900"/>
      <c r="UDX94" s="318"/>
      <c r="UDY94" s="900"/>
      <c r="UDZ94" s="900"/>
      <c r="UEA94" s="900"/>
      <c r="UEB94" s="900"/>
      <c r="UEC94" s="1171"/>
      <c r="UED94" s="910"/>
      <c r="UEE94" s="1191"/>
      <c r="UEF94" s="1189"/>
      <c r="UEG94" s="900"/>
      <c r="UEH94" s="318"/>
      <c r="UEI94" s="900"/>
      <c r="UEJ94" s="900"/>
      <c r="UEK94" s="900"/>
      <c r="UEL94" s="900"/>
      <c r="UEM94" s="1171"/>
      <c r="UEN94" s="910"/>
      <c r="UEO94" s="1191"/>
      <c r="UEP94" s="1189"/>
      <c r="UEQ94" s="900"/>
      <c r="UER94" s="318"/>
      <c r="UES94" s="900"/>
      <c r="UET94" s="900"/>
      <c r="UEU94" s="900"/>
      <c r="UEV94" s="900"/>
      <c r="UEW94" s="1171"/>
      <c r="UEX94" s="910"/>
      <c r="UEY94" s="1191"/>
      <c r="UEZ94" s="1189"/>
      <c r="UFA94" s="900"/>
      <c r="UFB94" s="318"/>
      <c r="UFC94" s="900"/>
      <c r="UFD94" s="900"/>
      <c r="UFE94" s="900"/>
      <c r="UFF94" s="900"/>
      <c r="UFG94" s="1171"/>
      <c r="UFH94" s="910"/>
      <c r="UFI94" s="1191"/>
      <c r="UFJ94" s="1189"/>
      <c r="UFK94" s="900"/>
      <c r="UFL94" s="318"/>
      <c r="UFM94" s="900"/>
      <c r="UFN94" s="900"/>
      <c r="UFO94" s="900"/>
      <c r="UFP94" s="900"/>
      <c r="UFQ94" s="1171"/>
      <c r="UFR94" s="910"/>
      <c r="UFS94" s="1191"/>
      <c r="UFT94" s="1189"/>
      <c r="UFU94" s="900"/>
      <c r="UFV94" s="318"/>
      <c r="UFW94" s="900"/>
      <c r="UFX94" s="900"/>
      <c r="UFY94" s="900"/>
      <c r="UFZ94" s="900"/>
      <c r="UGA94" s="1171"/>
      <c r="UGB94" s="910"/>
      <c r="UGC94" s="1191"/>
      <c r="UGD94" s="1189"/>
      <c r="UGE94" s="900"/>
      <c r="UGF94" s="318"/>
      <c r="UGG94" s="900"/>
      <c r="UGH94" s="900"/>
      <c r="UGI94" s="900"/>
      <c r="UGJ94" s="900"/>
      <c r="UGK94" s="1171"/>
      <c r="UGL94" s="910"/>
      <c r="UGM94" s="1191"/>
      <c r="UGN94" s="1189"/>
      <c r="UGO94" s="900"/>
      <c r="UGP94" s="318"/>
      <c r="UGQ94" s="900"/>
      <c r="UGR94" s="900"/>
      <c r="UGS94" s="900"/>
      <c r="UGT94" s="900"/>
      <c r="UGU94" s="1171"/>
      <c r="UGV94" s="910"/>
      <c r="UGW94" s="1191"/>
      <c r="UGX94" s="1189"/>
      <c r="UGY94" s="900"/>
      <c r="UGZ94" s="318"/>
      <c r="UHA94" s="900"/>
      <c r="UHB94" s="900"/>
      <c r="UHC94" s="900"/>
      <c r="UHD94" s="900"/>
      <c r="UHE94" s="1171"/>
      <c r="UHF94" s="910"/>
      <c r="UHG94" s="1191"/>
      <c r="UHH94" s="1189"/>
      <c r="UHI94" s="900"/>
      <c r="UHJ94" s="318"/>
      <c r="UHK94" s="900"/>
      <c r="UHL94" s="900"/>
      <c r="UHM94" s="900"/>
      <c r="UHN94" s="900"/>
      <c r="UHO94" s="1171"/>
      <c r="UHP94" s="910"/>
      <c r="UHQ94" s="1191"/>
      <c r="UHR94" s="1189"/>
      <c r="UHS94" s="900"/>
      <c r="UHT94" s="318"/>
      <c r="UHU94" s="900"/>
      <c r="UHV94" s="900"/>
      <c r="UHW94" s="900"/>
      <c r="UHX94" s="900"/>
      <c r="UHY94" s="1171"/>
      <c r="UHZ94" s="910"/>
      <c r="UIA94" s="1191"/>
      <c r="UIB94" s="1189"/>
      <c r="UIC94" s="900"/>
      <c r="UID94" s="318"/>
      <c r="UIE94" s="900"/>
      <c r="UIF94" s="900"/>
      <c r="UIG94" s="900"/>
      <c r="UIH94" s="900"/>
      <c r="UII94" s="1171"/>
      <c r="UIJ94" s="910"/>
      <c r="UIK94" s="1191"/>
      <c r="UIL94" s="1189"/>
      <c r="UIM94" s="900"/>
      <c r="UIN94" s="318"/>
      <c r="UIO94" s="900"/>
      <c r="UIP94" s="900"/>
      <c r="UIQ94" s="900"/>
      <c r="UIR94" s="900"/>
      <c r="UIS94" s="1171"/>
      <c r="UIT94" s="910"/>
      <c r="UIU94" s="1191"/>
      <c r="UIV94" s="1189"/>
      <c r="UIW94" s="900"/>
      <c r="UIX94" s="318"/>
      <c r="UIY94" s="900"/>
      <c r="UIZ94" s="900"/>
      <c r="UJA94" s="900"/>
      <c r="UJB94" s="900"/>
      <c r="UJC94" s="1171"/>
      <c r="UJD94" s="910"/>
      <c r="UJE94" s="1191"/>
      <c r="UJF94" s="1189"/>
      <c r="UJG94" s="900"/>
      <c r="UJH94" s="318"/>
      <c r="UJI94" s="900"/>
      <c r="UJJ94" s="900"/>
      <c r="UJK94" s="900"/>
      <c r="UJL94" s="900"/>
      <c r="UJM94" s="1171"/>
      <c r="UJN94" s="910"/>
      <c r="UJO94" s="1191"/>
      <c r="UJP94" s="1189"/>
      <c r="UJQ94" s="900"/>
      <c r="UJR94" s="318"/>
      <c r="UJS94" s="900"/>
      <c r="UJT94" s="900"/>
      <c r="UJU94" s="900"/>
      <c r="UJV94" s="900"/>
      <c r="UJW94" s="1171"/>
      <c r="UJX94" s="910"/>
      <c r="UJY94" s="1191"/>
      <c r="UJZ94" s="1189"/>
      <c r="UKA94" s="900"/>
      <c r="UKB94" s="318"/>
      <c r="UKC94" s="900"/>
      <c r="UKD94" s="900"/>
      <c r="UKE94" s="900"/>
      <c r="UKF94" s="900"/>
      <c r="UKG94" s="1171"/>
      <c r="UKH94" s="910"/>
      <c r="UKI94" s="1191"/>
      <c r="UKJ94" s="1189"/>
      <c r="UKK94" s="900"/>
      <c r="UKL94" s="318"/>
      <c r="UKM94" s="900"/>
      <c r="UKN94" s="900"/>
      <c r="UKO94" s="900"/>
      <c r="UKP94" s="900"/>
      <c r="UKQ94" s="1171"/>
      <c r="UKR94" s="910"/>
      <c r="UKS94" s="1191"/>
      <c r="UKT94" s="1189"/>
      <c r="UKU94" s="900"/>
      <c r="UKV94" s="318"/>
      <c r="UKW94" s="900"/>
      <c r="UKX94" s="900"/>
      <c r="UKY94" s="900"/>
      <c r="UKZ94" s="900"/>
      <c r="ULA94" s="1171"/>
      <c r="ULB94" s="910"/>
      <c r="ULC94" s="1191"/>
      <c r="ULD94" s="1189"/>
      <c r="ULE94" s="900"/>
      <c r="ULF94" s="318"/>
      <c r="ULG94" s="900"/>
      <c r="ULH94" s="900"/>
      <c r="ULI94" s="900"/>
      <c r="ULJ94" s="900"/>
      <c r="ULK94" s="1171"/>
      <c r="ULL94" s="910"/>
      <c r="ULM94" s="1191"/>
      <c r="ULN94" s="1189"/>
      <c r="ULO94" s="900"/>
      <c r="ULP94" s="318"/>
      <c r="ULQ94" s="900"/>
      <c r="ULR94" s="900"/>
      <c r="ULS94" s="900"/>
      <c r="ULT94" s="900"/>
      <c r="ULU94" s="1171"/>
      <c r="ULV94" s="910"/>
      <c r="ULW94" s="1191"/>
      <c r="ULX94" s="1189"/>
      <c r="ULY94" s="900"/>
      <c r="ULZ94" s="318"/>
      <c r="UMA94" s="900"/>
      <c r="UMB94" s="900"/>
      <c r="UMC94" s="900"/>
      <c r="UMD94" s="900"/>
      <c r="UME94" s="1171"/>
      <c r="UMF94" s="910"/>
      <c r="UMG94" s="1191"/>
      <c r="UMH94" s="1189"/>
      <c r="UMI94" s="900"/>
      <c r="UMJ94" s="318"/>
      <c r="UMK94" s="900"/>
      <c r="UML94" s="900"/>
      <c r="UMM94" s="900"/>
      <c r="UMN94" s="900"/>
      <c r="UMO94" s="1171"/>
      <c r="UMP94" s="910"/>
      <c r="UMQ94" s="1191"/>
      <c r="UMR94" s="1189"/>
      <c r="UMS94" s="900"/>
      <c r="UMT94" s="318"/>
      <c r="UMU94" s="900"/>
      <c r="UMV94" s="900"/>
      <c r="UMW94" s="900"/>
      <c r="UMX94" s="900"/>
      <c r="UMY94" s="1171"/>
      <c r="UMZ94" s="910"/>
      <c r="UNA94" s="1191"/>
      <c r="UNB94" s="1189"/>
      <c r="UNC94" s="900"/>
      <c r="UND94" s="318"/>
      <c r="UNE94" s="900"/>
      <c r="UNF94" s="900"/>
      <c r="UNG94" s="900"/>
      <c r="UNH94" s="900"/>
      <c r="UNI94" s="1171"/>
      <c r="UNJ94" s="910"/>
      <c r="UNK94" s="1191"/>
      <c r="UNL94" s="1189"/>
      <c r="UNM94" s="900"/>
      <c r="UNN94" s="318"/>
      <c r="UNO94" s="900"/>
      <c r="UNP94" s="900"/>
      <c r="UNQ94" s="900"/>
      <c r="UNR94" s="900"/>
      <c r="UNS94" s="1171"/>
      <c r="UNT94" s="910"/>
      <c r="UNU94" s="1191"/>
      <c r="UNV94" s="1189"/>
      <c r="UNW94" s="900"/>
      <c r="UNX94" s="318"/>
      <c r="UNY94" s="900"/>
      <c r="UNZ94" s="900"/>
      <c r="UOA94" s="900"/>
      <c r="UOB94" s="900"/>
      <c r="UOC94" s="1171"/>
      <c r="UOD94" s="910"/>
      <c r="UOE94" s="1191"/>
      <c r="UOF94" s="1189"/>
      <c r="UOG94" s="900"/>
      <c r="UOH94" s="318"/>
      <c r="UOI94" s="900"/>
      <c r="UOJ94" s="900"/>
      <c r="UOK94" s="900"/>
      <c r="UOL94" s="900"/>
      <c r="UOM94" s="1171"/>
      <c r="UON94" s="910"/>
      <c r="UOO94" s="1191"/>
      <c r="UOP94" s="1189"/>
      <c r="UOQ94" s="900"/>
      <c r="UOR94" s="318"/>
      <c r="UOS94" s="900"/>
      <c r="UOT94" s="900"/>
      <c r="UOU94" s="900"/>
      <c r="UOV94" s="900"/>
      <c r="UOW94" s="1171"/>
      <c r="UOX94" s="910"/>
      <c r="UOY94" s="1191"/>
      <c r="UOZ94" s="1189"/>
      <c r="UPA94" s="900"/>
      <c r="UPB94" s="318"/>
      <c r="UPC94" s="900"/>
      <c r="UPD94" s="900"/>
      <c r="UPE94" s="900"/>
      <c r="UPF94" s="900"/>
      <c r="UPG94" s="1171"/>
      <c r="UPH94" s="910"/>
      <c r="UPI94" s="1191"/>
      <c r="UPJ94" s="1189"/>
      <c r="UPK94" s="900"/>
      <c r="UPL94" s="318"/>
      <c r="UPM94" s="900"/>
      <c r="UPN94" s="900"/>
      <c r="UPO94" s="900"/>
      <c r="UPP94" s="900"/>
      <c r="UPQ94" s="1171"/>
      <c r="UPR94" s="910"/>
      <c r="UPS94" s="1191"/>
      <c r="UPT94" s="1189"/>
      <c r="UPU94" s="900"/>
      <c r="UPV94" s="318"/>
      <c r="UPW94" s="900"/>
      <c r="UPX94" s="900"/>
      <c r="UPY94" s="900"/>
      <c r="UPZ94" s="900"/>
      <c r="UQA94" s="1171"/>
      <c r="UQB94" s="910"/>
      <c r="UQC94" s="1191"/>
      <c r="UQD94" s="1189"/>
      <c r="UQE94" s="900"/>
      <c r="UQF94" s="318"/>
      <c r="UQG94" s="900"/>
      <c r="UQH94" s="900"/>
      <c r="UQI94" s="900"/>
      <c r="UQJ94" s="900"/>
      <c r="UQK94" s="1171"/>
      <c r="UQL94" s="910"/>
      <c r="UQM94" s="1191"/>
      <c r="UQN94" s="1189"/>
      <c r="UQO94" s="900"/>
      <c r="UQP94" s="318"/>
      <c r="UQQ94" s="900"/>
      <c r="UQR94" s="900"/>
      <c r="UQS94" s="900"/>
      <c r="UQT94" s="900"/>
      <c r="UQU94" s="1171"/>
      <c r="UQV94" s="910"/>
      <c r="UQW94" s="1191"/>
      <c r="UQX94" s="1189"/>
      <c r="UQY94" s="900"/>
      <c r="UQZ94" s="318"/>
      <c r="URA94" s="900"/>
      <c r="URB94" s="900"/>
      <c r="URC94" s="900"/>
      <c r="URD94" s="900"/>
      <c r="URE94" s="1171"/>
      <c r="URF94" s="910"/>
      <c r="URG94" s="1191"/>
      <c r="URH94" s="1189"/>
      <c r="URI94" s="900"/>
      <c r="URJ94" s="318"/>
      <c r="URK94" s="900"/>
      <c r="URL94" s="900"/>
      <c r="URM94" s="900"/>
      <c r="URN94" s="900"/>
      <c r="URO94" s="1171"/>
      <c r="URP94" s="910"/>
      <c r="URQ94" s="1191"/>
      <c r="URR94" s="1189"/>
      <c r="URS94" s="900"/>
      <c r="URT94" s="318"/>
      <c r="URU94" s="900"/>
      <c r="URV94" s="900"/>
      <c r="URW94" s="900"/>
      <c r="URX94" s="900"/>
      <c r="URY94" s="1171"/>
      <c r="URZ94" s="910"/>
      <c r="USA94" s="1191"/>
      <c r="USB94" s="1189"/>
      <c r="USC94" s="900"/>
      <c r="USD94" s="318"/>
      <c r="USE94" s="900"/>
      <c r="USF94" s="900"/>
      <c r="USG94" s="900"/>
      <c r="USH94" s="900"/>
      <c r="USI94" s="1171"/>
      <c r="USJ94" s="910"/>
      <c r="USK94" s="1191"/>
      <c r="USL94" s="1189"/>
      <c r="USM94" s="900"/>
      <c r="USN94" s="318"/>
      <c r="USO94" s="900"/>
      <c r="USP94" s="900"/>
      <c r="USQ94" s="900"/>
      <c r="USR94" s="900"/>
      <c r="USS94" s="1171"/>
      <c r="UST94" s="910"/>
      <c r="USU94" s="1191"/>
      <c r="USV94" s="1189"/>
      <c r="USW94" s="900"/>
      <c r="USX94" s="318"/>
      <c r="USY94" s="900"/>
      <c r="USZ94" s="900"/>
      <c r="UTA94" s="900"/>
      <c r="UTB94" s="900"/>
      <c r="UTC94" s="1171"/>
      <c r="UTD94" s="910"/>
      <c r="UTE94" s="1191"/>
      <c r="UTF94" s="1189"/>
      <c r="UTG94" s="900"/>
      <c r="UTH94" s="318"/>
      <c r="UTI94" s="900"/>
      <c r="UTJ94" s="900"/>
      <c r="UTK94" s="900"/>
      <c r="UTL94" s="900"/>
      <c r="UTM94" s="1171"/>
      <c r="UTN94" s="910"/>
      <c r="UTO94" s="1191"/>
      <c r="UTP94" s="1189"/>
      <c r="UTQ94" s="900"/>
      <c r="UTR94" s="318"/>
      <c r="UTS94" s="900"/>
      <c r="UTT94" s="900"/>
      <c r="UTU94" s="900"/>
      <c r="UTV94" s="900"/>
      <c r="UTW94" s="1171"/>
      <c r="UTX94" s="910"/>
      <c r="UTY94" s="1191"/>
      <c r="UTZ94" s="1189"/>
      <c r="UUA94" s="900"/>
      <c r="UUB94" s="318"/>
      <c r="UUC94" s="900"/>
      <c r="UUD94" s="900"/>
      <c r="UUE94" s="900"/>
      <c r="UUF94" s="900"/>
      <c r="UUG94" s="1171"/>
      <c r="UUH94" s="910"/>
      <c r="UUI94" s="1191"/>
      <c r="UUJ94" s="1189"/>
      <c r="UUK94" s="900"/>
      <c r="UUL94" s="318"/>
      <c r="UUM94" s="900"/>
      <c r="UUN94" s="900"/>
      <c r="UUO94" s="900"/>
      <c r="UUP94" s="900"/>
      <c r="UUQ94" s="1171"/>
      <c r="UUR94" s="910"/>
      <c r="UUS94" s="1191"/>
      <c r="UUT94" s="1189"/>
      <c r="UUU94" s="900"/>
      <c r="UUV94" s="318"/>
      <c r="UUW94" s="900"/>
      <c r="UUX94" s="900"/>
      <c r="UUY94" s="900"/>
      <c r="UUZ94" s="900"/>
      <c r="UVA94" s="1171"/>
      <c r="UVB94" s="910"/>
      <c r="UVC94" s="1191"/>
      <c r="UVD94" s="1189"/>
      <c r="UVE94" s="900"/>
      <c r="UVF94" s="318"/>
      <c r="UVG94" s="900"/>
      <c r="UVH94" s="900"/>
      <c r="UVI94" s="900"/>
      <c r="UVJ94" s="900"/>
      <c r="UVK94" s="1171"/>
      <c r="UVL94" s="910"/>
      <c r="UVM94" s="1191"/>
      <c r="UVN94" s="1189"/>
      <c r="UVO94" s="900"/>
      <c r="UVP94" s="318"/>
      <c r="UVQ94" s="900"/>
      <c r="UVR94" s="900"/>
      <c r="UVS94" s="900"/>
      <c r="UVT94" s="900"/>
      <c r="UVU94" s="1171"/>
      <c r="UVV94" s="910"/>
      <c r="UVW94" s="1191"/>
      <c r="UVX94" s="1189"/>
      <c r="UVY94" s="900"/>
      <c r="UVZ94" s="318"/>
      <c r="UWA94" s="900"/>
      <c r="UWB94" s="900"/>
      <c r="UWC94" s="900"/>
      <c r="UWD94" s="900"/>
      <c r="UWE94" s="1171"/>
      <c r="UWF94" s="910"/>
      <c r="UWG94" s="1191"/>
      <c r="UWH94" s="1189"/>
      <c r="UWI94" s="900"/>
      <c r="UWJ94" s="318"/>
      <c r="UWK94" s="900"/>
      <c r="UWL94" s="900"/>
      <c r="UWM94" s="900"/>
      <c r="UWN94" s="900"/>
      <c r="UWO94" s="1171"/>
      <c r="UWP94" s="910"/>
      <c r="UWQ94" s="1191"/>
      <c r="UWR94" s="1189"/>
      <c r="UWS94" s="900"/>
      <c r="UWT94" s="318"/>
      <c r="UWU94" s="900"/>
      <c r="UWV94" s="900"/>
      <c r="UWW94" s="900"/>
      <c r="UWX94" s="900"/>
      <c r="UWY94" s="1171"/>
      <c r="UWZ94" s="910"/>
      <c r="UXA94" s="1191"/>
      <c r="UXB94" s="1189"/>
      <c r="UXC94" s="900"/>
      <c r="UXD94" s="318"/>
      <c r="UXE94" s="900"/>
      <c r="UXF94" s="900"/>
      <c r="UXG94" s="900"/>
      <c r="UXH94" s="900"/>
      <c r="UXI94" s="1171"/>
      <c r="UXJ94" s="910"/>
      <c r="UXK94" s="1191"/>
      <c r="UXL94" s="1189"/>
      <c r="UXM94" s="900"/>
      <c r="UXN94" s="318"/>
      <c r="UXO94" s="900"/>
      <c r="UXP94" s="900"/>
      <c r="UXQ94" s="900"/>
      <c r="UXR94" s="900"/>
      <c r="UXS94" s="1171"/>
      <c r="UXT94" s="910"/>
      <c r="UXU94" s="1191"/>
      <c r="UXV94" s="1189"/>
      <c r="UXW94" s="900"/>
      <c r="UXX94" s="318"/>
      <c r="UXY94" s="900"/>
      <c r="UXZ94" s="900"/>
      <c r="UYA94" s="900"/>
      <c r="UYB94" s="900"/>
      <c r="UYC94" s="1171"/>
      <c r="UYD94" s="910"/>
      <c r="UYE94" s="1191"/>
      <c r="UYF94" s="1189"/>
      <c r="UYG94" s="900"/>
      <c r="UYH94" s="318"/>
      <c r="UYI94" s="900"/>
      <c r="UYJ94" s="900"/>
      <c r="UYK94" s="900"/>
      <c r="UYL94" s="900"/>
      <c r="UYM94" s="1171"/>
      <c r="UYN94" s="910"/>
      <c r="UYO94" s="1191"/>
      <c r="UYP94" s="1189"/>
      <c r="UYQ94" s="900"/>
      <c r="UYR94" s="318"/>
      <c r="UYS94" s="900"/>
      <c r="UYT94" s="900"/>
      <c r="UYU94" s="900"/>
      <c r="UYV94" s="900"/>
      <c r="UYW94" s="1171"/>
      <c r="UYX94" s="910"/>
      <c r="UYY94" s="1191"/>
      <c r="UYZ94" s="1189"/>
      <c r="UZA94" s="900"/>
      <c r="UZB94" s="318"/>
      <c r="UZC94" s="900"/>
      <c r="UZD94" s="900"/>
      <c r="UZE94" s="900"/>
      <c r="UZF94" s="900"/>
      <c r="UZG94" s="1171"/>
      <c r="UZH94" s="910"/>
      <c r="UZI94" s="1191"/>
      <c r="UZJ94" s="1189"/>
      <c r="UZK94" s="900"/>
      <c r="UZL94" s="318"/>
      <c r="UZM94" s="900"/>
      <c r="UZN94" s="900"/>
      <c r="UZO94" s="900"/>
      <c r="UZP94" s="900"/>
      <c r="UZQ94" s="1171"/>
      <c r="UZR94" s="910"/>
      <c r="UZS94" s="1191"/>
      <c r="UZT94" s="1189"/>
      <c r="UZU94" s="900"/>
      <c r="UZV94" s="318"/>
      <c r="UZW94" s="900"/>
      <c r="UZX94" s="900"/>
      <c r="UZY94" s="900"/>
      <c r="UZZ94" s="900"/>
      <c r="VAA94" s="1171"/>
      <c r="VAB94" s="910"/>
      <c r="VAC94" s="1191"/>
      <c r="VAD94" s="1189"/>
      <c r="VAE94" s="900"/>
      <c r="VAF94" s="318"/>
      <c r="VAG94" s="900"/>
      <c r="VAH94" s="900"/>
      <c r="VAI94" s="900"/>
      <c r="VAJ94" s="900"/>
      <c r="VAK94" s="1171"/>
      <c r="VAL94" s="910"/>
      <c r="VAM94" s="1191"/>
      <c r="VAN94" s="1189"/>
      <c r="VAO94" s="900"/>
      <c r="VAP94" s="318"/>
      <c r="VAQ94" s="900"/>
      <c r="VAR94" s="900"/>
      <c r="VAS94" s="900"/>
      <c r="VAT94" s="900"/>
      <c r="VAU94" s="1171"/>
      <c r="VAV94" s="910"/>
      <c r="VAW94" s="1191"/>
      <c r="VAX94" s="1189"/>
      <c r="VAY94" s="900"/>
      <c r="VAZ94" s="318"/>
      <c r="VBA94" s="900"/>
      <c r="VBB94" s="900"/>
      <c r="VBC94" s="900"/>
      <c r="VBD94" s="900"/>
      <c r="VBE94" s="1171"/>
      <c r="VBF94" s="910"/>
      <c r="VBG94" s="1191"/>
      <c r="VBH94" s="1189"/>
      <c r="VBI94" s="900"/>
      <c r="VBJ94" s="318"/>
      <c r="VBK94" s="900"/>
      <c r="VBL94" s="900"/>
      <c r="VBM94" s="900"/>
      <c r="VBN94" s="900"/>
      <c r="VBO94" s="1171"/>
      <c r="VBP94" s="910"/>
      <c r="VBQ94" s="1191"/>
      <c r="VBR94" s="1189"/>
      <c r="VBS94" s="900"/>
      <c r="VBT94" s="318"/>
      <c r="VBU94" s="900"/>
      <c r="VBV94" s="900"/>
      <c r="VBW94" s="900"/>
      <c r="VBX94" s="900"/>
      <c r="VBY94" s="1171"/>
      <c r="VBZ94" s="910"/>
      <c r="VCA94" s="1191"/>
      <c r="VCB94" s="1189"/>
      <c r="VCC94" s="900"/>
      <c r="VCD94" s="318"/>
      <c r="VCE94" s="900"/>
      <c r="VCF94" s="900"/>
      <c r="VCG94" s="900"/>
      <c r="VCH94" s="900"/>
      <c r="VCI94" s="1171"/>
      <c r="VCJ94" s="910"/>
      <c r="VCK94" s="1191"/>
      <c r="VCL94" s="1189"/>
      <c r="VCM94" s="900"/>
      <c r="VCN94" s="318"/>
      <c r="VCO94" s="900"/>
      <c r="VCP94" s="900"/>
      <c r="VCQ94" s="900"/>
      <c r="VCR94" s="900"/>
      <c r="VCS94" s="1171"/>
      <c r="VCT94" s="910"/>
      <c r="VCU94" s="1191"/>
      <c r="VCV94" s="1189"/>
      <c r="VCW94" s="900"/>
      <c r="VCX94" s="318"/>
      <c r="VCY94" s="900"/>
      <c r="VCZ94" s="900"/>
      <c r="VDA94" s="900"/>
      <c r="VDB94" s="900"/>
      <c r="VDC94" s="1171"/>
      <c r="VDD94" s="910"/>
      <c r="VDE94" s="1191"/>
      <c r="VDF94" s="1189"/>
      <c r="VDG94" s="900"/>
      <c r="VDH94" s="318"/>
      <c r="VDI94" s="900"/>
      <c r="VDJ94" s="900"/>
      <c r="VDK94" s="900"/>
      <c r="VDL94" s="900"/>
      <c r="VDM94" s="1171"/>
      <c r="VDN94" s="910"/>
      <c r="VDO94" s="1191"/>
      <c r="VDP94" s="1189"/>
      <c r="VDQ94" s="900"/>
      <c r="VDR94" s="318"/>
      <c r="VDS94" s="900"/>
      <c r="VDT94" s="900"/>
      <c r="VDU94" s="900"/>
      <c r="VDV94" s="900"/>
      <c r="VDW94" s="1171"/>
      <c r="VDX94" s="910"/>
      <c r="VDY94" s="1191"/>
      <c r="VDZ94" s="1189"/>
      <c r="VEA94" s="900"/>
      <c r="VEB94" s="318"/>
      <c r="VEC94" s="900"/>
      <c r="VED94" s="900"/>
      <c r="VEE94" s="900"/>
      <c r="VEF94" s="900"/>
      <c r="VEG94" s="1171"/>
      <c r="VEH94" s="910"/>
      <c r="VEI94" s="1191"/>
      <c r="VEJ94" s="1189"/>
      <c r="VEK94" s="900"/>
      <c r="VEL94" s="318"/>
      <c r="VEM94" s="900"/>
      <c r="VEN94" s="900"/>
      <c r="VEO94" s="900"/>
      <c r="VEP94" s="900"/>
      <c r="VEQ94" s="1171"/>
      <c r="VER94" s="910"/>
      <c r="VES94" s="1191"/>
      <c r="VET94" s="1189"/>
      <c r="VEU94" s="900"/>
      <c r="VEV94" s="318"/>
      <c r="VEW94" s="900"/>
      <c r="VEX94" s="900"/>
      <c r="VEY94" s="900"/>
      <c r="VEZ94" s="900"/>
      <c r="VFA94" s="1171"/>
      <c r="VFB94" s="910"/>
      <c r="VFC94" s="1191"/>
      <c r="VFD94" s="1189"/>
      <c r="VFE94" s="900"/>
      <c r="VFF94" s="318"/>
      <c r="VFG94" s="900"/>
      <c r="VFH94" s="900"/>
      <c r="VFI94" s="900"/>
      <c r="VFJ94" s="900"/>
      <c r="VFK94" s="1171"/>
      <c r="VFL94" s="910"/>
      <c r="VFM94" s="1191"/>
      <c r="VFN94" s="1189"/>
      <c r="VFO94" s="900"/>
      <c r="VFP94" s="318"/>
      <c r="VFQ94" s="900"/>
      <c r="VFR94" s="900"/>
      <c r="VFS94" s="900"/>
      <c r="VFT94" s="900"/>
      <c r="VFU94" s="1171"/>
      <c r="VFV94" s="910"/>
      <c r="VFW94" s="1191"/>
      <c r="VFX94" s="1189"/>
      <c r="VFY94" s="900"/>
      <c r="VFZ94" s="318"/>
      <c r="VGA94" s="900"/>
      <c r="VGB94" s="900"/>
      <c r="VGC94" s="900"/>
      <c r="VGD94" s="900"/>
      <c r="VGE94" s="1171"/>
      <c r="VGF94" s="910"/>
      <c r="VGG94" s="1191"/>
      <c r="VGH94" s="1189"/>
      <c r="VGI94" s="900"/>
      <c r="VGJ94" s="318"/>
      <c r="VGK94" s="900"/>
      <c r="VGL94" s="900"/>
      <c r="VGM94" s="900"/>
      <c r="VGN94" s="900"/>
      <c r="VGO94" s="1171"/>
      <c r="VGP94" s="910"/>
      <c r="VGQ94" s="1191"/>
      <c r="VGR94" s="1189"/>
      <c r="VGS94" s="900"/>
      <c r="VGT94" s="318"/>
      <c r="VGU94" s="900"/>
      <c r="VGV94" s="900"/>
      <c r="VGW94" s="900"/>
      <c r="VGX94" s="900"/>
      <c r="VGY94" s="1171"/>
      <c r="VGZ94" s="910"/>
      <c r="VHA94" s="1191"/>
      <c r="VHB94" s="1189"/>
      <c r="VHC94" s="900"/>
      <c r="VHD94" s="318"/>
      <c r="VHE94" s="900"/>
      <c r="VHF94" s="900"/>
      <c r="VHG94" s="900"/>
      <c r="VHH94" s="900"/>
      <c r="VHI94" s="1171"/>
      <c r="VHJ94" s="910"/>
      <c r="VHK94" s="1191"/>
      <c r="VHL94" s="1189"/>
      <c r="VHM94" s="900"/>
      <c r="VHN94" s="318"/>
      <c r="VHO94" s="900"/>
      <c r="VHP94" s="900"/>
      <c r="VHQ94" s="900"/>
      <c r="VHR94" s="900"/>
      <c r="VHS94" s="1171"/>
      <c r="VHT94" s="910"/>
      <c r="VHU94" s="1191"/>
      <c r="VHV94" s="1189"/>
      <c r="VHW94" s="900"/>
      <c r="VHX94" s="318"/>
      <c r="VHY94" s="900"/>
      <c r="VHZ94" s="900"/>
      <c r="VIA94" s="900"/>
      <c r="VIB94" s="900"/>
      <c r="VIC94" s="1171"/>
      <c r="VID94" s="910"/>
      <c r="VIE94" s="1191"/>
      <c r="VIF94" s="1189"/>
      <c r="VIG94" s="900"/>
      <c r="VIH94" s="318"/>
      <c r="VII94" s="900"/>
      <c r="VIJ94" s="900"/>
      <c r="VIK94" s="900"/>
      <c r="VIL94" s="900"/>
      <c r="VIM94" s="1171"/>
      <c r="VIN94" s="910"/>
      <c r="VIO94" s="1191"/>
      <c r="VIP94" s="1189"/>
      <c r="VIQ94" s="900"/>
      <c r="VIR94" s="318"/>
      <c r="VIS94" s="900"/>
      <c r="VIT94" s="900"/>
      <c r="VIU94" s="900"/>
      <c r="VIV94" s="900"/>
      <c r="VIW94" s="1171"/>
      <c r="VIX94" s="910"/>
      <c r="VIY94" s="1191"/>
      <c r="VIZ94" s="1189"/>
      <c r="VJA94" s="900"/>
      <c r="VJB94" s="318"/>
      <c r="VJC94" s="900"/>
      <c r="VJD94" s="900"/>
      <c r="VJE94" s="900"/>
      <c r="VJF94" s="900"/>
      <c r="VJG94" s="1171"/>
      <c r="VJH94" s="910"/>
      <c r="VJI94" s="1191"/>
      <c r="VJJ94" s="1189"/>
      <c r="VJK94" s="900"/>
      <c r="VJL94" s="318"/>
      <c r="VJM94" s="900"/>
      <c r="VJN94" s="900"/>
      <c r="VJO94" s="900"/>
      <c r="VJP94" s="900"/>
      <c r="VJQ94" s="1171"/>
      <c r="VJR94" s="910"/>
      <c r="VJS94" s="1191"/>
      <c r="VJT94" s="1189"/>
      <c r="VJU94" s="900"/>
      <c r="VJV94" s="318"/>
      <c r="VJW94" s="900"/>
      <c r="VJX94" s="900"/>
      <c r="VJY94" s="900"/>
      <c r="VJZ94" s="900"/>
      <c r="VKA94" s="1171"/>
      <c r="VKB94" s="910"/>
      <c r="VKC94" s="1191"/>
      <c r="VKD94" s="1189"/>
      <c r="VKE94" s="900"/>
      <c r="VKF94" s="318"/>
      <c r="VKG94" s="900"/>
      <c r="VKH94" s="900"/>
      <c r="VKI94" s="900"/>
      <c r="VKJ94" s="900"/>
      <c r="VKK94" s="1171"/>
      <c r="VKL94" s="910"/>
      <c r="VKM94" s="1191"/>
      <c r="VKN94" s="1189"/>
      <c r="VKO94" s="900"/>
      <c r="VKP94" s="318"/>
      <c r="VKQ94" s="900"/>
      <c r="VKR94" s="900"/>
      <c r="VKS94" s="900"/>
      <c r="VKT94" s="900"/>
      <c r="VKU94" s="1171"/>
      <c r="VKV94" s="910"/>
      <c r="VKW94" s="1191"/>
      <c r="VKX94" s="1189"/>
      <c r="VKY94" s="900"/>
      <c r="VKZ94" s="318"/>
      <c r="VLA94" s="900"/>
      <c r="VLB94" s="900"/>
      <c r="VLC94" s="900"/>
      <c r="VLD94" s="900"/>
      <c r="VLE94" s="1171"/>
      <c r="VLF94" s="910"/>
      <c r="VLG94" s="1191"/>
      <c r="VLH94" s="1189"/>
      <c r="VLI94" s="900"/>
      <c r="VLJ94" s="318"/>
      <c r="VLK94" s="900"/>
      <c r="VLL94" s="900"/>
      <c r="VLM94" s="900"/>
      <c r="VLN94" s="900"/>
      <c r="VLO94" s="1171"/>
      <c r="VLP94" s="910"/>
      <c r="VLQ94" s="1191"/>
      <c r="VLR94" s="1189"/>
      <c r="VLS94" s="900"/>
      <c r="VLT94" s="318"/>
      <c r="VLU94" s="900"/>
      <c r="VLV94" s="900"/>
      <c r="VLW94" s="900"/>
      <c r="VLX94" s="900"/>
      <c r="VLY94" s="1171"/>
      <c r="VLZ94" s="910"/>
      <c r="VMA94" s="1191"/>
      <c r="VMB94" s="1189"/>
      <c r="VMC94" s="900"/>
      <c r="VMD94" s="318"/>
      <c r="VME94" s="900"/>
      <c r="VMF94" s="900"/>
      <c r="VMG94" s="900"/>
      <c r="VMH94" s="900"/>
      <c r="VMI94" s="1171"/>
      <c r="VMJ94" s="910"/>
      <c r="VMK94" s="1191"/>
      <c r="VML94" s="1189"/>
      <c r="VMM94" s="900"/>
      <c r="VMN94" s="318"/>
      <c r="VMO94" s="900"/>
      <c r="VMP94" s="900"/>
      <c r="VMQ94" s="900"/>
      <c r="VMR94" s="900"/>
      <c r="VMS94" s="1171"/>
      <c r="VMT94" s="910"/>
      <c r="VMU94" s="1191"/>
      <c r="VMV94" s="1189"/>
      <c r="VMW94" s="900"/>
      <c r="VMX94" s="318"/>
      <c r="VMY94" s="900"/>
      <c r="VMZ94" s="900"/>
      <c r="VNA94" s="900"/>
      <c r="VNB94" s="900"/>
      <c r="VNC94" s="1171"/>
      <c r="VND94" s="910"/>
      <c r="VNE94" s="1191"/>
      <c r="VNF94" s="1189"/>
      <c r="VNG94" s="900"/>
      <c r="VNH94" s="318"/>
      <c r="VNI94" s="900"/>
      <c r="VNJ94" s="900"/>
      <c r="VNK94" s="900"/>
      <c r="VNL94" s="900"/>
      <c r="VNM94" s="1171"/>
      <c r="VNN94" s="910"/>
      <c r="VNO94" s="1191"/>
      <c r="VNP94" s="1189"/>
      <c r="VNQ94" s="900"/>
      <c r="VNR94" s="318"/>
      <c r="VNS94" s="900"/>
      <c r="VNT94" s="900"/>
      <c r="VNU94" s="900"/>
      <c r="VNV94" s="900"/>
      <c r="VNW94" s="1171"/>
      <c r="VNX94" s="910"/>
      <c r="VNY94" s="1191"/>
      <c r="VNZ94" s="1189"/>
      <c r="VOA94" s="900"/>
      <c r="VOB94" s="318"/>
      <c r="VOC94" s="900"/>
      <c r="VOD94" s="900"/>
      <c r="VOE94" s="900"/>
      <c r="VOF94" s="900"/>
      <c r="VOG94" s="1171"/>
      <c r="VOH94" s="910"/>
      <c r="VOI94" s="1191"/>
      <c r="VOJ94" s="1189"/>
      <c r="VOK94" s="900"/>
      <c r="VOL94" s="318"/>
      <c r="VOM94" s="900"/>
      <c r="VON94" s="900"/>
      <c r="VOO94" s="900"/>
      <c r="VOP94" s="900"/>
      <c r="VOQ94" s="1171"/>
      <c r="VOR94" s="910"/>
      <c r="VOS94" s="1191"/>
      <c r="VOT94" s="1189"/>
      <c r="VOU94" s="900"/>
      <c r="VOV94" s="318"/>
      <c r="VOW94" s="900"/>
      <c r="VOX94" s="900"/>
      <c r="VOY94" s="900"/>
      <c r="VOZ94" s="900"/>
      <c r="VPA94" s="1171"/>
      <c r="VPB94" s="910"/>
      <c r="VPC94" s="1191"/>
      <c r="VPD94" s="1189"/>
      <c r="VPE94" s="900"/>
      <c r="VPF94" s="318"/>
      <c r="VPG94" s="900"/>
      <c r="VPH94" s="900"/>
      <c r="VPI94" s="900"/>
      <c r="VPJ94" s="900"/>
      <c r="VPK94" s="1171"/>
      <c r="VPL94" s="910"/>
      <c r="VPM94" s="1191"/>
      <c r="VPN94" s="1189"/>
      <c r="VPO94" s="900"/>
      <c r="VPP94" s="318"/>
      <c r="VPQ94" s="900"/>
      <c r="VPR94" s="900"/>
      <c r="VPS94" s="900"/>
      <c r="VPT94" s="900"/>
      <c r="VPU94" s="1171"/>
      <c r="VPV94" s="910"/>
      <c r="VPW94" s="1191"/>
      <c r="VPX94" s="1189"/>
      <c r="VPY94" s="900"/>
      <c r="VPZ94" s="318"/>
      <c r="VQA94" s="900"/>
      <c r="VQB94" s="900"/>
      <c r="VQC94" s="900"/>
      <c r="VQD94" s="900"/>
      <c r="VQE94" s="1171"/>
      <c r="VQF94" s="910"/>
      <c r="VQG94" s="1191"/>
      <c r="VQH94" s="1189"/>
      <c r="VQI94" s="900"/>
      <c r="VQJ94" s="318"/>
      <c r="VQK94" s="900"/>
      <c r="VQL94" s="900"/>
      <c r="VQM94" s="900"/>
      <c r="VQN94" s="900"/>
      <c r="VQO94" s="1171"/>
      <c r="VQP94" s="910"/>
      <c r="VQQ94" s="1191"/>
      <c r="VQR94" s="1189"/>
      <c r="VQS94" s="900"/>
      <c r="VQT94" s="318"/>
      <c r="VQU94" s="900"/>
      <c r="VQV94" s="900"/>
      <c r="VQW94" s="900"/>
      <c r="VQX94" s="900"/>
      <c r="VQY94" s="1171"/>
      <c r="VQZ94" s="910"/>
      <c r="VRA94" s="1191"/>
      <c r="VRB94" s="1189"/>
      <c r="VRC94" s="900"/>
      <c r="VRD94" s="318"/>
      <c r="VRE94" s="900"/>
      <c r="VRF94" s="900"/>
      <c r="VRG94" s="900"/>
      <c r="VRH94" s="900"/>
      <c r="VRI94" s="1171"/>
      <c r="VRJ94" s="910"/>
      <c r="VRK94" s="1191"/>
      <c r="VRL94" s="1189"/>
      <c r="VRM94" s="900"/>
      <c r="VRN94" s="318"/>
      <c r="VRO94" s="900"/>
      <c r="VRP94" s="900"/>
      <c r="VRQ94" s="900"/>
      <c r="VRR94" s="900"/>
      <c r="VRS94" s="1171"/>
      <c r="VRT94" s="910"/>
      <c r="VRU94" s="1191"/>
      <c r="VRV94" s="1189"/>
      <c r="VRW94" s="900"/>
      <c r="VRX94" s="318"/>
      <c r="VRY94" s="900"/>
      <c r="VRZ94" s="900"/>
      <c r="VSA94" s="900"/>
      <c r="VSB94" s="900"/>
      <c r="VSC94" s="1171"/>
      <c r="VSD94" s="910"/>
      <c r="VSE94" s="1191"/>
      <c r="VSF94" s="1189"/>
      <c r="VSG94" s="900"/>
      <c r="VSH94" s="318"/>
      <c r="VSI94" s="900"/>
      <c r="VSJ94" s="900"/>
      <c r="VSK94" s="900"/>
      <c r="VSL94" s="900"/>
      <c r="VSM94" s="1171"/>
      <c r="VSN94" s="910"/>
      <c r="VSO94" s="1191"/>
      <c r="VSP94" s="1189"/>
      <c r="VSQ94" s="900"/>
      <c r="VSR94" s="318"/>
      <c r="VSS94" s="900"/>
      <c r="VST94" s="900"/>
      <c r="VSU94" s="900"/>
      <c r="VSV94" s="900"/>
      <c r="VSW94" s="1171"/>
      <c r="VSX94" s="910"/>
      <c r="VSY94" s="1191"/>
      <c r="VSZ94" s="1189"/>
      <c r="VTA94" s="900"/>
      <c r="VTB94" s="318"/>
      <c r="VTC94" s="900"/>
      <c r="VTD94" s="900"/>
      <c r="VTE94" s="900"/>
      <c r="VTF94" s="900"/>
      <c r="VTG94" s="1171"/>
      <c r="VTH94" s="910"/>
      <c r="VTI94" s="1191"/>
      <c r="VTJ94" s="1189"/>
      <c r="VTK94" s="900"/>
      <c r="VTL94" s="318"/>
      <c r="VTM94" s="900"/>
      <c r="VTN94" s="900"/>
      <c r="VTO94" s="900"/>
      <c r="VTP94" s="900"/>
      <c r="VTQ94" s="1171"/>
      <c r="VTR94" s="910"/>
      <c r="VTS94" s="1191"/>
      <c r="VTT94" s="1189"/>
      <c r="VTU94" s="900"/>
      <c r="VTV94" s="318"/>
      <c r="VTW94" s="900"/>
      <c r="VTX94" s="900"/>
      <c r="VTY94" s="900"/>
      <c r="VTZ94" s="900"/>
      <c r="VUA94" s="1171"/>
      <c r="VUB94" s="910"/>
      <c r="VUC94" s="1191"/>
      <c r="VUD94" s="1189"/>
      <c r="VUE94" s="900"/>
      <c r="VUF94" s="318"/>
      <c r="VUG94" s="900"/>
      <c r="VUH94" s="900"/>
      <c r="VUI94" s="900"/>
      <c r="VUJ94" s="900"/>
      <c r="VUK94" s="1171"/>
      <c r="VUL94" s="910"/>
      <c r="VUM94" s="1191"/>
      <c r="VUN94" s="1189"/>
      <c r="VUO94" s="900"/>
      <c r="VUP94" s="318"/>
      <c r="VUQ94" s="900"/>
      <c r="VUR94" s="900"/>
      <c r="VUS94" s="900"/>
      <c r="VUT94" s="900"/>
      <c r="VUU94" s="1171"/>
      <c r="VUV94" s="910"/>
      <c r="VUW94" s="1191"/>
      <c r="VUX94" s="1189"/>
      <c r="VUY94" s="900"/>
      <c r="VUZ94" s="318"/>
      <c r="VVA94" s="900"/>
      <c r="VVB94" s="900"/>
      <c r="VVC94" s="900"/>
      <c r="VVD94" s="900"/>
      <c r="VVE94" s="1171"/>
      <c r="VVF94" s="910"/>
      <c r="VVG94" s="1191"/>
      <c r="VVH94" s="1189"/>
      <c r="VVI94" s="900"/>
      <c r="VVJ94" s="318"/>
      <c r="VVK94" s="900"/>
      <c r="VVL94" s="900"/>
      <c r="VVM94" s="900"/>
      <c r="VVN94" s="900"/>
      <c r="VVO94" s="1171"/>
      <c r="VVP94" s="910"/>
      <c r="VVQ94" s="1191"/>
      <c r="VVR94" s="1189"/>
      <c r="VVS94" s="900"/>
      <c r="VVT94" s="318"/>
      <c r="VVU94" s="900"/>
      <c r="VVV94" s="900"/>
      <c r="VVW94" s="900"/>
      <c r="VVX94" s="900"/>
      <c r="VVY94" s="1171"/>
      <c r="VVZ94" s="910"/>
      <c r="VWA94" s="1191"/>
      <c r="VWB94" s="1189"/>
      <c r="VWC94" s="900"/>
      <c r="VWD94" s="318"/>
      <c r="VWE94" s="900"/>
      <c r="VWF94" s="900"/>
      <c r="VWG94" s="900"/>
      <c r="VWH94" s="900"/>
      <c r="VWI94" s="1171"/>
      <c r="VWJ94" s="910"/>
      <c r="VWK94" s="1191"/>
      <c r="VWL94" s="1189"/>
      <c r="VWM94" s="900"/>
      <c r="VWN94" s="318"/>
      <c r="VWO94" s="900"/>
      <c r="VWP94" s="900"/>
      <c r="VWQ94" s="900"/>
      <c r="VWR94" s="900"/>
      <c r="VWS94" s="1171"/>
      <c r="VWT94" s="910"/>
      <c r="VWU94" s="1191"/>
      <c r="VWV94" s="1189"/>
      <c r="VWW94" s="900"/>
      <c r="VWX94" s="318"/>
      <c r="VWY94" s="900"/>
      <c r="VWZ94" s="900"/>
      <c r="VXA94" s="900"/>
      <c r="VXB94" s="900"/>
      <c r="VXC94" s="1171"/>
      <c r="VXD94" s="910"/>
      <c r="VXE94" s="1191"/>
      <c r="VXF94" s="1189"/>
      <c r="VXG94" s="900"/>
      <c r="VXH94" s="318"/>
      <c r="VXI94" s="900"/>
      <c r="VXJ94" s="900"/>
      <c r="VXK94" s="900"/>
      <c r="VXL94" s="900"/>
      <c r="VXM94" s="1171"/>
      <c r="VXN94" s="910"/>
      <c r="VXO94" s="1191"/>
      <c r="VXP94" s="1189"/>
      <c r="VXQ94" s="900"/>
      <c r="VXR94" s="318"/>
      <c r="VXS94" s="900"/>
      <c r="VXT94" s="900"/>
      <c r="VXU94" s="900"/>
      <c r="VXV94" s="900"/>
      <c r="VXW94" s="1171"/>
      <c r="VXX94" s="910"/>
      <c r="VXY94" s="1191"/>
      <c r="VXZ94" s="1189"/>
      <c r="VYA94" s="900"/>
      <c r="VYB94" s="318"/>
      <c r="VYC94" s="900"/>
      <c r="VYD94" s="900"/>
      <c r="VYE94" s="900"/>
      <c r="VYF94" s="900"/>
      <c r="VYG94" s="1171"/>
      <c r="VYH94" s="910"/>
      <c r="VYI94" s="1191"/>
      <c r="VYJ94" s="1189"/>
      <c r="VYK94" s="900"/>
      <c r="VYL94" s="318"/>
      <c r="VYM94" s="900"/>
      <c r="VYN94" s="900"/>
      <c r="VYO94" s="900"/>
      <c r="VYP94" s="900"/>
      <c r="VYQ94" s="1171"/>
      <c r="VYR94" s="910"/>
      <c r="VYS94" s="1191"/>
      <c r="VYT94" s="1189"/>
      <c r="VYU94" s="900"/>
      <c r="VYV94" s="318"/>
      <c r="VYW94" s="900"/>
      <c r="VYX94" s="900"/>
      <c r="VYY94" s="900"/>
      <c r="VYZ94" s="900"/>
      <c r="VZA94" s="1171"/>
      <c r="VZB94" s="910"/>
      <c r="VZC94" s="1191"/>
      <c r="VZD94" s="1189"/>
      <c r="VZE94" s="900"/>
      <c r="VZF94" s="318"/>
      <c r="VZG94" s="900"/>
      <c r="VZH94" s="900"/>
      <c r="VZI94" s="900"/>
      <c r="VZJ94" s="900"/>
      <c r="VZK94" s="1171"/>
      <c r="VZL94" s="910"/>
      <c r="VZM94" s="1191"/>
      <c r="VZN94" s="1189"/>
      <c r="VZO94" s="900"/>
      <c r="VZP94" s="318"/>
      <c r="VZQ94" s="900"/>
      <c r="VZR94" s="900"/>
      <c r="VZS94" s="900"/>
      <c r="VZT94" s="900"/>
      <c r="VZU94" s="1171"/>
      <c r="VZV94" s="910"/>
      <c r="VZW94" s="1191"/>
      <c r="VZX94" s="1189"/>
      <c r="VZY94" s="900"/>
      <c r="VZZ94" s="318"/>
      <c r="WAA94" s="900"/>
      <c r="WAB94" s="900"/>
      <c r="WAC94" s="900"/>
      <c r="WAD94" s="900"/>
      <c r="WAE94" s="1171"/>
      <c r="WAF94" s="910"/>
      <c r="WAG94" s="1191"/>
      <c r="WAH94" s="1189"/>
      <c r="WAI94" s="900"/>
      <c r="WAJ94" s="318"/>
      <c r="WAK94" s="900"/>
      <c r="WAL94" s="900"/>
      <c r="WAM94" s="900"/>
      <c r="WAN94" s="900"/>
      <c r="WAO94" s="1171"/>
      <c r="WAP94" s="910"/>
      <c r="WAQ94" s="1191"/>
      <c r="WAR94" s="1189"/>
      <c r="WAS94" s="900"/>
      <c r="WAT94" s="318"/>
      <c r="WAU94" s="900"/>
      <c r="WAV94" s="900"/>
      <c r="WAW94" s="900"/>
      <c r="WAX94" s="900"/>
      <c r="WAY94" s="1171"/>
      <c r="WAZ94" s="910"/>
      <c r="WBA94" s="1191"/>
      <c r="WBB94" s="1189"/>
      <c r="WBC94" s="900"/>
      <c r="WBD94" s="318"/>
      <c r="WBE94" s="900"/>
      <c r="WBF94" s="900"/>
      <c r="WBG94" s="900"/>
      <c r="WBH94" s="900"/>
      <c r="WBI94" s="1171"/>
      <c r="WBJ94" s="910"/>
      <c r="WBK94" s="1191"/>
      <c r="WBL94" s="1189"/>
      <c r="WBM94" s="900"/>
      <c r="WBN94" s="318"/>
      <c r="WBO94" s="900"/>
      <c r="WBP94" s="900"/>
      <c r="WBQ94" s="900"/>
      <c r="WBR94" s="900"/>
      <c r="WBS94" s="1171"/>
      <c r="WBT94" s="910"/>
      <c r="WBU94" s="1191"/>
      <c r="WBV94" s="1189"/>
      <c r="WBW94" s="900"/>
      <c r="WBX94" s="318"/>
      <c r="WBY94" s="900"/>
      <c r="WBZ94" s="900"/>
      <c r="WCA94" s="900"/>
      <c r="WCB94" s="900"/>
      <c r="WCC94" s="1171"/>
      <c r="WCD94" s="910"/>
      <c r="WCE94" s="1191"/>
      <c r="WCF94" s="1189"/>
      <c r="WCG94" s="900"/>
      <c r="WCH94" s="318"/>
      <c r="WCI94" s="900"/>
      <c r="WCJ94" s="900"/>
      <c r="WCK94" s="900"/>
      <c r="WCL94" s="900"/>
      <c r="WCM94" s="1171"/>
      <c r="WCN94" s="910"/>
      <c r="WCO94" s="1191"/>
      <c r="WCP94" s="1189"/>
      <c r="WCQ94" s="900"/>
      <c r="WCR94" s="318"/>
      <c r="WCS94" s="900"/>
      <c r="WCT94" s="900"/>
      <c r="WCU94" s="900"/>
      <c r="WCV94" s="900"/>
      <c r="WCW94" s="1171"/>
      <c r="WCX94" s="910"/>
      <c r="WCY94" s="1191"/>
      <c r="WCZ94" s="1189"/>
      <c r="WDA94" s="900"/>
      <c r="WDB94" s="318"/>
      <c r="WDC94" s="900"/>
      <c r="WDD94" s="900"/>
      <c r="WDE94" s="900"/>
      <c r="WDF94" s="900"/>
      <c r="WDG94" s="1171"/>
      <c r="WDH94" s="910"/>
      <c r="WDI94" s="1191"/>
      <c r="WDJ94" s="1189"/>
      <c r="WDK94" s="900"/>
      <c r="WDL94" s="318"/>
      <c r="WDM94" s="900"/>
      <c r="WDN94" s="900"/>
      <c r="WDO94" s="900"/>
      <c r="WDP94" s="900"/>
      <c r="WDQ94" s="1171"/>
      <c r="WDR94" s="910"/>
      <c r="WDS94" s="1191"/>
      <c r="WDT94" s="1189"/>
      <c r="WDU94" s="900"/>
      <c r="WDV94" s="318"/>
      <c r="WDW94" s="900"/>
      <c r="WDX94" s="900"/>
      <c r="WDY94" s="900"/>
      <c r="WDZ94" s="900"/>
      <c r="WEA94" s="1171"/>
      <c r="WEB94" s="910"/>
      <c r="WEC94" s="1191"/>
      <c r="WED94" s="1189"/>
      <c r="WEE94" s="900"/>
      <c r="WEF94" s="318"/>
      <c r="WEG94" s="900"/>
      <c r="WEH94" s="900"/>
      <c r="WEI94" s="900"/>
      <c r="WEJ94" s="900"/>
      <c r="WEK94" s="1171"/>
      <c r="WEL94" s="910"/>
      <c r="WEM94" s="1191"/>
      <c r="WEN94" s="1189"/>
      <c r="WEO94" s="900"/>
      <c r="WEP94" s="318"/>
      <c r="WEQ94" s="900"/>
      <c r="WER94" s="900"/>
      <c r="WES94" s="900"/>
      <c r="WET94" s="900"/>
      <c r="WEU94" s="1171"/>
      <c r="WEV94" s="910"/>
      <c r="WEW94" s="1191"/>
      <c r="WEX94" s="1189"/>
      <c r="WEY94" s="900"/>
      <c r="WEZ94" s="318"/>
      <c r="WFA94" s="900"/>
      <c r="WFB94" s="900"/>
      <c r="WFC94" s="900"/>
      <c r="WFD94" s="900"/>
      <c r="WFE94" s="1171"/>
      <c r="WFF94" s="910"/>
      <c r="WFG94" s="1191"/>
      <c r="WFH94" s="1189"/>
      <c r="WFI94" s="900"/>
      <c r="WFJ94" s="318"/>
      <c r="WFK94" s="900"/>
      <c r="WFL94" s="900"/>
      <c r="WFM94" s="900"/>
      <c r="WFN94" s="900"/>
      <c r="WFO94" s="1171"/>
      <c r="WFP94" s="910"/>
      <c r="WFQ94" s="1191"/>
      <c r="WFR94" s="1189"/>
      <c r="WFS94" s="900"/>
      <c r="WFT94" s="318"/>
      <c r="WFU94" s="900"/>
      <c r="WFV94" s="900"/>
      <c r="WFW94" s="900"/>
      <c r="WFX94" s="900"/>
      <c r="WFY94" s="1171"/>
      <c r="WFZ94" s="910"/>
      <c r="WGA94" s="1191"/>
      <c r="WGB94" s="1189"/>
      <c r="WGC94" s="900"/>
      <c r="WGD94" s="318"/>
      <c r="WGE94" s="900"/>
      <c r="WGF94" s="900"/>
      <c r="WGG94" s="900"/>
      <c r="WGH94" s="900"/>
      <c r="WGI94" s="1171"/>
      <c r="WGJ94" s="910"/>
      <c r="WGK94" s="1191"/>
      <c r="WGL94" s="1189"/>
      <c r="WGM94" s="900"/>
      <c r="WGN94" s="318"/>
      <c r="WGO94" s="900"/>
      <c r="WGP94" s="900"/>
      <c r="WGQ94" s="900"/>
      <c r="WGR94" s="900"/>
      <c r="WGS94" s="1171"/>
      <c r="WGT94" s="910"/>
      <c r="WGU94" s="1191"/>
      <c r="WGV94" s="1189"/>
      <c r="WGW94" s="900"/>
      <c r="WGX94" s="318"/>
      <c r="WGY94" s="900"/>
      <c r="WGZ94" s="900"/>
      <c r="WHA94" s="900"/>
      <c r="WHB94" s="900"/>
      <c r="WHC94" s="1171"/>
      <c r="WHD94" s="910"/>
      <c r="WHE94" s="1191"/>
      <c r="WHF94" s="1189"/>
      <c r="WHG94" s="900"/>
      <c r="WHH94" s="318"/>
      <c r="WHI94" s="900"/>
      <c r="WHJ94" s="900"/>
      <c r="WHK94" s="900"/>
      <c r="WHL94" s="900"/>
      <c r="WHM94" s="1171"/>
      <c r="WHN94" s="910"/>
      <c r="WHO94" s="1191"/>
      <c r="WHP94" s="1189"/>
      <c r="WHQ94" s="900"/>
      <c r="WHR94" s="318"/>
      <c r="WHS94" s="900"/>
      <c r="WHT94" s="900"/>
      <c r="WHU94" s="900"/>
      <c r="WHV94" s="900"/>
      <c r="WHW94" s="1171"/>
      <c r="WHX94" s="910"/>
      <c r="WHY94" s="1191"/>
      <c r="WHZ94" s="1189"/>
      <c r="WIA94" s="900"/>
      <c r="WIB94" s="318"/>
      <c r="WIC94" s="900"/>
      <c r="WID94" s="900"/>
      <c r="WIE94" s="900"/>
      <c r="WIF94" s="900"/>
      <c r="WIG94" s="1171"/>
      <c r="WIH94" s="910"/>
      <c r="WII94" s="1191"/>
      <c r="WIJ94" s="1189"/>
      <c r="WIK94" s="900"/>
      <c r="WIL94" s="318"/>
      <c r="WIM94" s="900"/>
      <c r="WIN94" s="900"/>
      <c r="WIO94" s="900"/>
      <c r="WIP94" s="900"/>
      <c r="WIQ94" s="1171"/>
      <c r="WIR94" s="910"/>
      <c r="WIS94" s="1191"/>
      <c r="WIT94" s="1189"/>
      <c r="WIU94" s="900"/>
      <c r="WIV94" s="318"/>
      <c r="WIW94" s="900"/>
      <c r="WIX94" s="900"/>
      <c r="WIY94" s="900"/>
      <c r="WIZ94" s="900"/>
      <c r="WJA94" s="1171"/>
      <c r="WJB94" s="910"/>
      <c r="WJC94" s="1191"/>
      <c r="WJD94" s="1189"/>
      <c r="WJE94" s="900"/>
      <c r="WJF94" s="318"/>
      <c r="WJG94" s="900"/>
      <c r="WJH94" s="900"/>
      <c r="WJI94" s="900"/>
      <c r="WJJ94" s="900"/>
      <c r="WJK94" s="1171"/>
      <c r="WJL94" s="910"/>
      <c r="WJM94" s="1191"/>
      <c r="WJN94" s="1189"/>
      <c r="WJO94" s="900"/>
      <c r="WJP94" s="318"/>
      <c r="WJQ94" s="900"/>
      <c r="WJR94" s="900"/>
      <c r="WJS94" s="900"/>
      <c r="WJT94" s="900"/>
      <c r="WJU94" s="1171"/>
      <c r="WJV94" s="910"/>
      <c r="WJW94" s="1191"/>
      <c r="WJX94" s="1189"/>
      <c r="WJY94" s="900"/>
      <c r="WJZ94" s="318"/>
      <c r="WKA94" s="900"/>
      <c r="WKB94" s="900"/>
      <c r="WKC94" s="900"/>
      <c r="WKD94" s="900"/>
      <c r="WKE94" s="1171"/>
      <c r="WKF94" s="910"/>
      <c r="WKG94" s="1191"/>
      <c r="WKH94" s="1189"/>
      <c r="WKI94" s="900"/>
      <c r="WKJ94" s="318"/>
      <c r="WKK94" s="900"/>
      <c r="WKL94" s="900"/>
      <c r="WKM94" s="900"/>
      <c r="WKN94" s="900"/>
      <c r="WKO94" s="1171"/>
      <c r="WKP94" s="910"/>
      <c r="WKQ94" s="1191"/>
      <c r="WKR94" s="1189"/>
      <c r="WKS94" s="900"/>
      <c r="WKT94" s="318"/>
      <c r="WKU94" s="900"/>
      <c r="WKV94" s="900"/>
      <c r="WKW94" s="900"/>
      <c r="WKX94" s="900"/>
      <c r="WKY94" s="1171"/>
      <c r="WKZ94" s="910"/>
      <c r="WLA94" s="1191"/>
      <c r="WLB94" s="1189"/>
      <c r="WLC94" s="900"/>
      <c r="WLD94" s="318"/>
      <c r="WLE94" s="900"/>
      <c r="WLF94" s="900"/>
      <c r="WLG94" s="900"/>
      <c r="WLH94" s="900"/>
      <c r="WLI94" s="1171"/>
      <c r="WLJ94" s="910"/>
      <c r="WLK94" s="1191"/>
      <c r="WLL94" s="1189"/>
      <c r="WLM94" s="900"/>
      <c r="WLN94" s="318"/>
      <c r="WLO94" s="900"/>
      <c r="WLP94" s="900"/>
      <c r="WLQ94" s="900"/>
      <c r="WLR94" s="900"/>
      <c r="WLS94" s="1171"/>
      <c r="WLT94" s="910"/>
      <c r="WLU94" s="1191"/>
      <c r="WLV94" s="1189"/>
      <c r="WLW94" s="900"/>
      <c r="WLX94" s="318"/>
      <c r="WLY94" s="900"/>
      <c r="WLZ94" s="900"/>
      <c r="WMA94" s="900"/>
      <c r="WMB94" s="900"/>
      <c r="WMC94" s="1171"/>
      <c r="WMD94" s="910"/>
      <c r="WME94" s="1191"/>
      <c r="WMF94" s="1189"/>
      <c r="WMG94" s="900"/>
      <c r="WMH94" s="318"/>
      <c r="WMI94" s="900"/>
      <c r="WMJ94" s="900"/>
      <c r="WMK94" s="900"/>
      <c r="WML94" s="900"/>
      <c r="WMM94" s="1171"/>
      <c r="WMN94" s="910"/>
      <c r="WMO94" s="1191"/>
      <c r="WMP94" s="1189"/>
      <c r="WMQ94" s="900"/>
      <c r="WMR94" s="318"/>
      <c r="WMS94" s="900"/>
      <c r="WMT94" s="900"/>
      <c r="WMU94" s="900"/>
      <c r="WMV94" s="900"/>
      <c r="WMW94" s="1171"/>
      <c r="WMX94" s="910"/>
      <c r="WMY94" s="1191"/>
      <c r="WMZ94" s="1189"/>
      <c r="WNA94" s="900"/>
      <c r="WNB94" s="318"/>
      <c r="WNC94" s="900"/>
      <c r="WND94" s="900"/>
      <c r="WNE94" s="900"/>
      <c r="WNF94" s="900"/>
      <c r="WNG94" s="1171"/>
      <c r="WNH94" s="910"/>
      <c r="WNI94" s="1191"/>
      <c r="WNJ94" s="1189"/>
      <c r="WNK94" s="900"/>
      <c r="WNL94" s="318"/>
      <c r="WNM94" s="900"/>
      <c r="WNN94" s="900"/>
      <c r="WNO94" s="900"/>
      <c r="WNP94" s="900"/>
      <c r="WNQ94" s="1171"/>
      <c r="WNR94" s="910"/>
      <c r="WNS94" s="1191"/>
      <c r="WNT94" s="1189"/>
      <c r="WNU94" s="900"/>
      <c r="WNV94" s="318"/>
      <c r="WNW94" s="900"/>
      <c r="WNX94" s="900"/>
      <c r="WNY94" s="900"/>
      <c r="WNZ94" s="900"/>
      <c r="WOA94" s="1171"/>
      <c r="WOB94" s="910"/>
      <c r="WOC94" s="1191"/>
      <c r="WOD94" s="1189"/>
      <c r="WOE94" s="900"/>
      <c r="WOF94" s="318"/>
      <c r="WOG94" s="900"/>
      <c r="WOH94" s="900"/>
      <c r="WOI94" s="900"/>
      <c r="WOJ94" s="900"/>
      <c r="WOK94" s="1171"/>
      <c r="WOL94" s="910"/>
      <c r="WOM94" s="1191"/>
      <c r="WON94" s="1189"/>
      <c r="WOO94" s="900"/>
      <c r="WOP94" s="318"/>
      <c r="WOQ94" s="900"/>
      <c r="WOR94" s="900"/>
      <c r="WOS94" s="900"/>
      <c r="WOT94" s="900"/>
      <c r="WOU94" s="1171"/>
      <c r="WOV94" s="910"/>
      <c r="WOW94" s="1191"/>
      <c r="WOX94" s="1189"/>
      <c r="WOY94" s="900"/>
      <c r="WOZ94" s="318"/>
      <c r="WPA94" s="900"/>
      <c r="WPB94" s="900"/>
      <c r="WPC94" s="900"/>
      <c r="WPD94" s="900"/>
      <c r="WPE94" s="1171"/>
      <c r="WPF94" s="910"/>
      <c r="WPG94" s="1191"/>
      <c r="WPH94" s="1189"/>
      <c r="WPI94" s="900"/>
      <c r="WPJ94" s="318"/>
      <c r="WPK94" s="900"/>
      <c r="WPL94" s="900"/>
      <c r="WPM94" s="900"/>
      <c r="WPN94" s="900"/>
      <c r="WPO94" s="1171"/>
      <c r="WPP94" s="910"/>
      <c r="WPQ94" s="1191"/>
      <c r="WPR94" s="1189"/>
      <c r="WPS94" s="900"/>
      <c r="WPT94" s="318"/>
      <c r="WPU94" s="900"/>
      <c r="WPV94" s="900"/>
      <c r="WPW94" s="900"/>
      <c r="WPX94" s="900"/>
      <c r="WPY94" s="1171"/>
      <c r="WPZ94" s="910"/>
      <c r="WQA94" s="1191"/>
      <c r="WQB94" s="1189"/>
      <c r="WQC94" s="900"/>
      <c r="WQD94" s="318"/>
      <c r="WQE94" s="900"/>
      <c r="WQF94" s="900"/>
      <c r="WQG94" s="900"/>
      <c r="WQH94" s="900"/>
      <c r="WQI94" s="1171"/>
      <c r="WQJ94" s="910"/>
      <c r="WQK94" s="1191"/>
      <c r="WQL94" s="1189"/>
      <c r="WQM94" s="900"/>
      <c r="WQN94" s="318"/>
      <c r="WQO94" s="900"/>
      <c r="WQP94" s="900"/>
      <c r="WQQ94" s="900"/>
      <c r="WQR94" s="900"/>
      <c r="WQS94" s="1171"/>
      <c r="WQT94" s="910"/>
      <c r="WQU94" s="1191"/>
      <c r="WQV94" s="1189"/>
      <c r="WQW94" s="900"/>
      <c r="WQX94" s="318"/>
      <c r="WQY94" s="900"/>
      <c r="WQZ94" s="900"/>
      <c r="WRA94" s="900"/>
      <c r="WRB94" s="900"/>
      <c r="WRC94" s="1171"/>
      <c r="WRD94" s="910"/>
      <c r="WRE94" s="1191"/>
      <c r="WRF94" s="1189"/>
      <c r="WRG94" s="900"/>
      <c r="WRH94" s="318"/>
      <c r="WRI94" s="900"/>
      <c r="WRJ94" s="900"/>
      <c r="WRK94" s="900"/>
      <c r="WRL94" s="900"/>
      <c r="WRM94" s="1171"/>
      <c r="WRN94" s="910"/>
      <c r="WRO94" s="1191"/>
      <c r="WRP94" s="1189"/>
      <c r="WRQ94" s="900"/>
      <c r="WRR94" s="318"/>
      <c r="WRS94" s="900"/>
      <c r="WRT94" s="900"/>
      <c r="WRU94" s="900"/>
      <c r="WRV94" s="900"/>
      <c r="WRW94" s="1171"/>
      <c r="WRX94" s="910"/>
      <c r="WRY94" s="1191"/>
      <c r="WRZ94" s="1189"/>
      <c r="WSA94" s="900"/>
      <c r="WSB94" s="318"/>
      <c r="WSC94" s="900"/>
      <c r="WSD94" s="900"/>
      <c r="WSE94" s="900"/>
      <c r="WSF94" s="900"/>
      <c r="WSG94" s="1171"/>
      <c r="WSH94" s="910"/>
      <c r="WSI94" s="1191"/>
      <c r="WSJ94" s="1189"/>
      <c r="WSK94" s="900"/>
      <c r="WSL94" s="318"/>
      <c r="WSM94" s="900"/>
      <c r="WSN94" s="900"/>
      <c r="WSO94" s="900"/>
      <c r="WSP94" s="900"/>
      <c r="WSQ94" s="1171"/>
      <c r="WSR94" s="910"/>
      <c r="WSS94" s="1191"/>
      <c r="WST94" s="1189"/>
      <c r="WSU94" s="900"/>
      <c r="WSV94" s="318"/>
      <c r="WSW94" s="900"/>
      <c r="WSX94" s="900"/>
      <c r="WSY94" s="900"/>
      <c r="WSZ94" s="900"/>
      <c r="WTA94" s="1171"/>
      <c r="WTB94" s="910"/>
      <c r="WTC94" s="1191"/>
      <c r="WTD94" s="1189"/>
      <c r="WTE94" s="900"/>
      <c r="WTF94" s="318"/>
      <c r="WTG94" s="900"/>
      <c r="WTH94" s="900"/>
      <c r="WTI94" s="900"/>
      <c r="WTJ94" s="900"/>
      <c r="WTK94" s="1171"/>
      <c r="WTL94" s="910"/>
      <c r="WTM94" s="1191"/>
      <c r="WTN94" s="1189"/>
      <c r="WTO94" s="900"/>
      <c r="WTP94" s="318"/>
      <c r="WTQ94" s="900"/>
      <c r="WTR94" s="900"/>
      <c r="WTS94" s="900"/>
      <c r="WTT94" s="900"/>
      <c r="WTU94" s="1171"/>
      <c r="WTV94" s="910"/>
      <c r="WTW94" s="1191"/>
      <c r="WTX94" s="1189"/>
      <c r="WTY94" s="900"/>
      <c r="WTZ94" s="318"/>
      <c r="WUA94" s="900"/>
      <c r="WUB94" s="900"/>
      <c r="WUC94" s="900"/>
      <c r="WUD94" s="900"/>
      <c r="WUE94" s="1171"/>
      <c r="WUF94" s="910"/>
      <c r="WUG94" s="1191"/>
      <c r="WUH94" s="1189"/>
      <c r="WUI94" s="900"/>
      <c r="WUJ94" s="318"/>
      <c r="WUK94" s="900"/>
      <c r="WUL94" s="900"/>
      <c r="WUM94" s="900"/>
      <c r="WUN94" s="900"/>
      <c r="WUO94" s="1171"/>
      <c r="WUP94" s="910"/>
      <c r="WUQ94" s="1191"/>
      <c r="WUR94" s="1189"/>
      <c r="WUS94" s="900"/>
      <c r="WUT94" s="318"/>
      <c r="WUU94" s="900"/>
      <c r="WUV94" s="900"/>
      <c r="WUW94" s="900"/>
      <c r="WUX94" s="900"/>
      <c r="WUY94" s="1171"/>
      <c r="WUZ94" s="910"/>
      <c r="WVA94" s="1191"/>
      <c r="WVB94" s="1189"/>
      <c r="WVC94" s="900"/>
      <c r="WVD94" s="318"/>
      <c r="WVE94" s="900"/>
      <c r="WVF94" s="900"/>
      <c r="WVG94" s="900"/>
      <c r="WVH94" s="900"/>
      <c r="WVI94" s="1171"/>
      <c r="WVJ94" s="910"/>
      <c r="WVK94" s="1191"/>
      <c r="WVL94" s="1189"/>
      <c r="WVM94" s="900"/>
      <c r="WVN94" s="318"/>
      <c r="WVO94" s="900"/>
      <c r="WVP94" s="900"/>
      <c r="WVQ94" s="900"/>
      <c r="WVR94" s="900"/>
      <c r="WVS94" s="1171"/>
      <c r="WVT94" s="910"/>
      <c r="WVU94" s="1191"/>
      <c r="WVV94" s="1189"/>
      <c r="WVW94" s="900"/>
      <c r="WVX94" s="318"/>
      <c r="WVY94" s="900"/>
      <c r="WVZ94" s="900"/>
      <c r="WWA94" s="900"/>
      <c r="WWB94" s="900"/>
      <c r="WWC94" s="1171"/>
      <c r="WWD94" s="910"/>
      <c r="WWE94" s="1191"/>
      <c r="WWF94" s="1189"/>
      <c r="WWG94" s="900"/>
      <c r="WWH94" s="318"/>
      <c r="WWI94" s="900"/>
      <c r="WWJ94" s="900"/>
      <c r="WWK94" s="900"/>
      <c r="WWL94" s="900"/>
      <c r="WWM94" s="1171"/>
      <c r="WWN94" s="910"/>
      <c r="WWO94" s="1191"/>
      <c r="WWP94" s="1189"/>
      <c r="WWQ94" s="900"/>
      <c r="WWR94" s="318"/>
      <c r="WWS94" s="900"/>
      <c r="WWT94" s="900"/>
      <c r="WWU94" s="900"/>
      <c r="WWV94" s="900"/>
      <c r="WWW94" s="1171"/>
      <c r="WWX94" s="910"/>
      <c r="WWY94" s="1191"/>
      <c r="WWZ94" s="1189"/>
      <c r="WXA94" s="900"/>
      <c r="WXB94" s="318"/>
      <c r="WXC94" s="900"/>
      <c r="WXD94" s="900"/>
      <c r="WXE94" s="900"/>
      <c r="WXF94" s="900"/>
      <c r="WXG94" s="1171"/>
      <c r="WXH94" s="910"/>
      <c r="WXI94" s="1191"/>
      <c r="WXJ94" s="1189"/>
      <c r="WXK94" s="900"/>
      <c r="WXL94" s="318"/>
      <c r="WXM94" s="900"/>
      <c r="WXN94" s="900"/>
      <c r="WXO94" s="900"/>
      <c r="WXP94" s="900"/>
      <c r="WXQ94" s="1171"/>
      <c r="WXR94" s="910"/>
      <c r="WXS94" s="1191"/>
      <c r="WXT94" s="1189"/>
      <c r="WXU94" s="900"/>
      <c r="WXV94" s="318"/>
      <c r="WXW94" s="900"/>
      <c r="WXX94" s="900"/>
      <c r="WXY94" s="900"/>
      <c r="WXZ94" s="900"/>
      <c r="WYA94" s="1171"/>
      <c r="WYB94" s="910"/>
      <c r="WYC94" s="1191"/>
      <c r="WYD94" s="1189"/>
      <c r="WYE94" s="900"/>
      <c r="WYF94" s="318"/>
      <c r="WYG94" s="900"/>
      <c r="WYH94" s="900"/>
      <c r="WYI94" s="900"/>
      <c r="WYJ94" s="900"/>
      <c r="WYK94" s="1171"/>
      <c r="WYL94" s="910"/>
      <c r="WYM94" s="1191"/>
      <c r="WYN94" s="1189"/>
      <c r="WYO94" s="900"/>
      <c r="WYP94" s="318"/>
      <c r="WYQ94" s="900"/>
      <c r="WYR94" s="900"/>
      <c r="WYS94" s="900"/>
      <c r="WYT94" s="900"/>
      <c r="WYU94" s="1171"/>
      <c r="WYV94" s="910"/>
      <c r="WYW94" s="1191"/>
      <c r="WYX94" s="1189"/>
      <c r="WYY94" s="900"/>
      <c r="WYZ94" s="318"/>
      <c r="WZA94" s="900"/>
      <c r="WZB94" s="900"/>
      <c r="WZC94" s="900"/>
      <c r="WZD94" s="900"/>
      <c r="WZE94" s="1171"/>
      <c r="WZF94" s="910"/>
      <c r="WZG94" s="1191"/>
      <c r="WZH94" s="1189"/>
      <c r="WZI94" s="900"/>
      <c r="WZJ94" s="318"/>
      <c r="WZK94" s="900"/>
      <c r="WZL94" s="900"/>
      <c r="WZM94" s="900"/>
      <c r="WZN94" s="900"/>
      <c r="WZO94" s="1171"/>
      <c r="WZP94" s="910"/>
      <c r="WZQ94" s="1191"/>
      <c r="WZR94" s="1189"/>
      <c r="WZS94" s="900"/>
      <c r="WZT94" s="318"/>
      <c r="WZU94" s="900"/>
      <c r="WZV94" s="900"/>
      <c r="WZW94" s="900"/>
      <c r="WZX94" s="900"/>
      <c r="WZY94" s="1171"/>
      <c r="WZZ94" s="910"/>
      <c r="XAA94" s="1191"/>
      <c r="XAB94" s="1189"/>
      <c r="XAC94" s="900"/>
      <c r="XAD94" s="318"/>
      <c r="XAE94" s="900"/>
      <c r="XAF94" s="900"/>
      <c r="XAG94" s="900"/>
      <c r="XAH94" s="900"/>
      <c r="XAI94" s="1171"/>
      <c r="XAJ94" s="910"/>
      <c r="XAK94" s="1191"/>
      <c r="XAL94" s="1189"/>
      <c r="XAM94" s="900"/>
      <c r="XAN94" s="318"/>
      <c r="XAO94" s="900"/>
      <c r="XAP94" s="900"/>
      <c r="XAQ94" s="900"/>
      <c r="XAR94" s="900"/>
      <c r="XAS94" s="1171"/>
      <c r="XAT94" s="910"/>
      <c r="XAU94" s="1191"/>
      <c r="XAV94" s="1189"/>
      <c r="XAW94" s="900"/>
      <c r="XAX94" s="318"/>
      <c r="XAY94" s="900"/>
      <c r="XAZ94" s="900"/>
      <c r="XBA94" s="900"/>
      <c r="XBB94" s="900"/>
      <c r="XBC94" s="1171"/>
      <c r="XBD94" s="910"/>
      <c r="XBE94" s="1191"/>
      <c r="XBF94" s="1189"/>
      <c r="XBG94" s="900"/>
      <c r="XBH94" s="318"/>
      <c r="XBI94" s="900"/>
      <c r="XBJ94" s="900"/>
      <c r="XBK94" s="900"/>
      <c r="XBL94" s="900"/>
      <c r="XBM94" s="1171"/>
      <c r="XBN94" s="910"/>
      <c r="XBO94" s="1191"/>
      <c r="XBP94" s="1189"/>
      <c r="XBQ94" s="900"/>
      <c r="XBR94" s="318"/>
      <c r="XBS94" s="900"/>
      <c r="XBT94" s="900"/>
      <c r="XBU94" s="900"/>
      <c r="XBV94" s="900"/>
      <c r="XBW94" s="1171"/>
      <c r="XBX94" s="910"/>
      <c r="XBY94" s="1191"/>
      <c r="XBZ94" s="1189"/>
      <c r="XCA94" s="900"/>
      <c r="XCB94" s="318"/>
      <c r="XCC94" s="900"/>
      <c r="XCD94" s="900"/>
      <c r="XCE94" s="900"/>
      <c r="XCF94" s="900"/>
      <c r="XCG94" s="1171"/>
      <c r="XCH94" s="910"/>
      <c r="XCI94" s="1191"/>
      <c r="XCJ94" s="1189"/>
      <c r="XCK94" s="900"/>
      <c r="XCL94" s="318"/>
      <c r="XCM94" s="900"/>
      <c r="XCN94" s="900"/>
      <c r="XCO94" s="900"/>
      <c r="XCP94" s="900"/>
      <c r="XCQ94" s="1171"/>
      <c r="XCR94" s="910"/>
      <c r="XCS94" s="1191"/>
      <c r="XCT94" s="1189"/>
      <c r="XCU94" s="900"/>
      <c r="XCV94" s="318"/>
      <c r="XCW94" s="900"/>
      <c r="XCX94" s="900"/>
      <c r="XCY94" s="900"/>
      <c r="XCZ94" s="900"/>
      <c r="XDA94" s="1171"/>
      <c r="XDB94" s="910"/>
      <c r="XDC94" s="1191"/>
      <c r="XDD94" s="1189"/>
      <c r="XDE94" s="900"/>
      <c r="XDF94" s="318"/>
      <c r="XDG94" s="900"/>
      <c r="XDH94" s="900"/>
      <c r="XDI94" s="900"/>
      <c r="XDJ94" s="900"/>
      <c r="XDK94" s="1171"/>
      <c r="XDL94" s="910"/>
      <c r="XDM94" s="1191"/>
      <c r="XDN94" s="1189"/>
      <c r="XDO94" s="900"/>
      <c r="XDP94" s="318"/>
      <c r="XDQ94" s="900"/>
      <c r="XDR94" s="900"/>
      <c r="XDS94" s="900"/>
      <c r="XDT94" s="900"/>
      <c r="XDU94" s="1171"/>
      <c r="XDV94" s="910"/>
      <c r="XDW94" s="1191"/>
      <c r="XDX94" s="1189"/>
      <c r="XDY94" s="900"/>
      <c r="XDZ94" s="318"/>
      <c r="XEA94" s="900"/>
      <c r="XEB94" s="900"/>
      <c r="XEC94" s="900"/>
      <c r="XED94" s="900"/>
      <c r="XEE94" s="1171"/>
      <c r="XEF94" s="910"/>
      <c r="XEG94" s="1191"/>
      <c r="XEH94" s="1189"/>
      <c r="XEI94" s="900"/>
      <c r="XEJ94" s="318"/>
      <c r="XEK94" s="900"/>
      <c r="XEL94" s="900"/>
      <c r="XEM94" s="900"/>
      <c r="XEN94" s="900"/>
      <c r="XEO94" s="1171"/>
      <c r="XEP94" s="910"/>
      <c r="XEQ94" s="1191"/>
      <c r="XER94" s="1189"/>
      <c r="XES94" s="900"/>
      <c r="XET94" s="318"/>
      <c r="XEU94" s="900"/>
      <c r="XEV94" s="900"/>
      <c r="XEW94" s="900"/>
      <c r="XEX94" s="900"/>
      <c r="XEY94" s="1171"/>
      <c r="XEZ94" s="910"/>
      <c r="XFA94" s="1191"/>
      <c r="XFB94" s="1189"/>
      <c r="XFC94" s="900"/>
      <c r="XFD94" s="318"/>
    </row>
    <row r="95" spans="1:16384" ht="45" x14ac:dyDescent="0.2">
      <c r="A95" s="923" t="str">
        <f>'4 Site'!A44</f>
        <v>S4.01</v>
      </c>
      <c r="B95" s="1192" t="s">
        <v>616</v>
      </c>
      <c r="C95" s="894" t="str">
        <f>'4 Site'!B44</f>
        <v>1-3</v>
      </c>
      <c r="D95" s="32">
        <f>'4 Site'!C44</f>
        <v>0</v>
      </c>
      <c r="E95" s="842" t="e">
        <f>'4 Site'!#REF!</f>
        <v>#REF!</v>
      </c>
      <c r="F95" s="842" t="e">
        <f>'4 Site'!#REF!</f>
        <v>#REF!</v>
      </c>
      <c r="G95" s="842" t="e">
        <f>'4 Site'!#REF!</f>
        <v>#REF!</v>
      </c>
      <c r="H95" s="842" t="str">
        <f>'4 Site'!D44</f>
        <v>Parking Capacity</v>
      </c>
      <c r="I95" s="1168">
        <f>'4 Site'!E44</f>
        <v>0</v>
      </c>
      <c r="J95" s="99" t="str">
        <f>'4 Site'!H44</f>
        <v>Provide a calculation of the zoning required parking spaces, a letter from the local jurisdiction indicating the projects parking requirements and a site plan with a total parking count.</v>
      </c>
    </row>
    <row r="96" spans="1:16384" ht="45" x14ac:dyDescent="0.2">
      <c r="A96" s="923" t="str">
        <f>'4 Site'!A45</f>
        <v>S4.02</v>
      </c>
      <c r="B96" s="1192" t="s">
        <v>808</v>
      </c>
      <c r="C96" s="894">
        <f>'4 Site'!B45</f>
        <v>3</v>
      </c>
      <c r="D96" s="32">
        <f>'4 Site'!C45</f>
        <v>0</v>
      </c>
      <c r="E96" s="842" t="e">
        <f>'4 Site'!#REF!</f>
        <v>#REF!</v>
      </c>
      <c r="F96" s="842" t="e">
        <f>'4 Site'!#REF!</f>
        <v>#REF!</v>
      </c>
      <c r="G96" s="842" t="e">
        <f>'4 Site'!#REF!</f>
        <v>#REF!</v>
      </c>
      <c r="H96" s="842" t="str">
        <f>'4 Site'!D45</f>
        <v>Under Building or Structured Parking</v>
      </c>
      <c r="I96" s="1168">
        <f>'4 Site'!E45</f>
        <v>0</v>
      </c>
      <c r="J96" s="99" t="str">
        <f>'4 Site'!H45</f>
        <v>Provide construction drawings and photos of structured parking.</v>
      </c>
    </row>
    <row r="97" spans="1:16384" ht="98" customHeight="1" x14ac:dyDescent="0.2">
      <c r="A97" s="923" t="str">
        <f>'4 Site'!A46</f>
        <v>S4.03</v>
      </c>
      <c r="B97" s="828" t="s">
        <v>879</v>
      </c>
      <c r="C97" s="894" t="str">
        <f>'4 Site'!B46</f>
        <v>2-4</v>
      </c>
      <c r="D97" s="32">
        <f>'4 Site'!C46</f>
        <v>0</v>
      </c>
      <c r="E97" s="842" t="e">
        <f>'4 Site'!#REF!</f>
        <v>#REF!</v>
      </c>
      <c r="F97" s="842" t="e">
        <f>'4 Site'!#REF!</f>
        <v>#REF!</v>
      </c>
      <c r="G97" s="842" t="e">
        <f>'4 Site'!#REF!</f>
        <v>#REF!</v>
      </c>
      <c r="H97" s="842" t="str">
        <f>'4 Site'!D46</f>
        <v>Shaded, Covered or High Albedo Hardscape</v>
      </c>
      <c r="I97" s="1168">
        <f>'4 Site'!E46</f>
        <v>0</v>
      </c>
      <c r="J97" s="99" t="str">
        <f>'4 Site'!K46</f>
        <v xml:space="preserve">Provide a site plan identifying all the site features and hardscape quantities.  Provide approved submittals and photos of hardscape materials and photos of installed hardscape.  
</v>
      </c>
    </row>
    <row r="98" spans="1:16384" ht="30" x14ac:dyDescent="0.2">
      <c r="A98" s="923" t="str">
        <f>'4 Site'!A60</f>
        <v>S4.05</v>
      </c>
      <c r="B98" s="32" t="str">
        <f>'4 Site'!D60</f>
        <v xml:space="preserve">Alternative Fuel Vehicles </v>
      </c>
      <c r="C98" s="894" t="s">
        <v>1772</v>
      </c>
      <c r="D98" s="385">
        <f>'4 Site'!C60</f>
        <v>0</v>
      </c>
      <c r="E98" s="385" t="e">
        <f>'4 Site'!#REF!</f>
        <v>#REF!</v>
      </c>
      <c r="F98" s="385" t="e">
        <f>'4 Site'!#REF!</f>
        <v>#REF!</v>
      </c>
      <c r="G98" s="385" t="e">
        <f>'4 Site'!#REF!</f>
        <v>#REF!</v>
      </c>
      <c r="H98" s="385" t="str">
        <f>'4 Site'!D60</f>
        <v xml:space="preserve">Alternative Fuel Vehicles </v>
      </c>
      <c r="I98" s="385">
        <f>'4 Site'!E60</f>
        <v>0</v>
      </c>
      <c r="J98" s="99" t="str">
        <f>'4 Site'!H60</f>
        <v>Plan identifying location of preferred parking, description of charging apparatus and photos of installed equipment</v>
      </c>
    </row>
    <row r="99" spans="1:16384" ht="30" x14ac:dyDescent="0.2">
      <c r="A99" s="1209" t="str">
        <f>'4 Site'!A65</f>
        <v>S5</v>
      </c>
      <c r="B99" s="1202" t="s">
        <v>630</v>
      </c>
      <c r="C99" s="1198">
        <f>'4 Site'!B65</f>
        <v>4</v>
      </c>
      <c r="D99" s="1197">
        <f>'4 Site'!C65</f>
        <v>0</v>
      </c>
      <c r="E99" s="1198" t="e">
        <f>'4 Site'!#REF!</f>
        <v>#REF!</v>
      </c>
      <c r="F99" s="1198" t="e">
        <f>'4 Site'!#REF!</f>
        <v>#REF!</v>
      </c>
      <c r="G99" s="1198" t="e">
        <f>'4 Site'!#REF!</f>
        <v>#REF!</v>
      </c>
      <c r="H99" s="1198" t="str">
        <f>'4 Site'!D65</f>
        <v>Reduce Heat Islands - Roof</v>
      </c>
      <c r="I99" s="1200">
        <f>'4 Site'!E65</f>
        <v>0</v>
      </c>
      <c r="J99" s="1207" t="str">
        <f>'4 Site'!K66</f>
        <v xml:space="preserve">Provide a roof drawing with area calculations, signed approved submittal of roof materials and photos of installed roofing where possible.  </v>
      </c>
    </row>
    <row r="100" spans="1:16384" ht="60" x14ac:dyDescent="0.2">
      <c r="A100" s="1209" t="str">
        <f>'4 Site'!A73</f>
        <v>S6</v>
      </c>
      <c r="B100" s="1202" t="s">
        <v>636</v>
      </c>
      <c r="C100" s="1198" t="str">
        <f>'4 Site'!B66</f>
        <v>1-4</v>
      </c>
      <c r="D100" s="1197" t="str">
        <f>'4 Site'!C66</f>
        <v/>
      </c>
      <c r="E100" s="1198" t="e">
        <f>'4 Site'!#REF!</f>
        <v>#REF!</v>
      </c>
      <c r="F100" s="1198" t="e">
        <f>'4 Site'!#REF!</f>
        <v>#REF!</v>
      </c>
      <c r="G100" s="1198" t="e">
        <f>'4 Site'!#REF!</f>
        <v>#REF!</v>
      </c>
      <c r="H100" s="1198" t="str">
        <f>'4 Site'!D66</f>
        <v>Roof is designed to reduce heat island effect</v>
      </c>
      <c r="I100" s="1200">
        <f>'4 Site'!E66</f>
        <v>0</v>
      </c>
      <c r="J100" s="1207" t="str">
        <f>'4 Site'!K74</f>
        <v>Provide a cut sheet of the exterior wall coating/paint, shading calculations, and photos of building exterior.</v>
      </c>
    </row>
    <row r="101" spans="1:16384" ht="15" x14ac:dyDescent="0.2">
      <c r="A101" s="1209" t="str">
        <f>'4 Site'!A81</f>
        <v>S7</v>
      </c>
      <c r="B101" s="1202" t="s">
        <v>665</v>
      </c>
      <c r="C101" s="1198">
        <f>'4 Site'!B81</f>
        <v>18</v>
      </c>
      <c r="D101" s="1197">
        <f>'4 Site'!C81</f>
        <v>0</v>
      </c>
      <c r="E101" s="1198" t="e">
        <f>'4 Site'!#REF!</f>
        <v>#REF!</v>
      </c>
      <c r="F101" s="1198" t="e">
        <f>'4 Site'!#REF!</f>
        <v>#REF!</v>
      </c>
      <c r="G101" s="1198" t="e">
        <f>'4 Site'!#REF!</f>
        <v>#REF!</v>
      </c>
      <c r="H101" s="1198" t="str">
        <f>'4 Site'!D81</f>
        <v xml:space="preserve">Stormwater </v>
      </c>
      <c r="I101" s="1200" t="str">
        <f>'4 Site'!E106</f>
        <v>Total Pervious Hardscape</v>
      </c>
      <c r="J101" s="1207"/>
    </row>
    <row r="102" spans="1:16384" ht="31.25" customHeight="1" x14ac:dyDescent="0.2">
      <c r="A102" s="1188" t="str">
        <f>'4 Site'!A82</f>
        <v>S7.01</v>
      </c>
      <c r="B102" s="1192" t="s">
        <v>659</v>
      </c>
      <c r="C102" s="894" t="str">
        <f>'4 Site'!B82</f>
        <v>1-3</v>
      </c>
      <c r="D102" s="32">
        <f>'4 Site'!C82</f>
        <v>0</v>
      </c>
      <c r="E102" s="842" t="e">
        <f>'4 Site'!#REF!</f>
        <v>#REF!</v>
      </c>
      <c r="F102" s="842" t="e">
        <f>'4 Site'!#REF!</f>
        <v>#REF!</v>
      </c>
      <c r="G102" s="842" t="e">
        <f>'4 Site'!#REF!</f>
        <v>#REF!</v>
      </c>
      <c r="H102" s="842" t="str">
        <f>'4 Site'!D82</f>
        <v>Less than 10 acres, less than 2 acres of impact (&lt;10&lt;2)</v>
      </c>
      <c r="I102" s="1168">
        <f>'4 Site'!E82</f>
        <v>0</v>
      </c>
      <c r="J102" s="99" t="str">
        <f>'4 Site'!K82</f>
        <v xml:space="preserve">Civil Engineer stormwater calculations. </v>
      </c>
    </row>
    <row r="103" spans="1:16384" ht="45" x14ac:dyDescent="0.2">
      <c r="A103" s="1188" t="str">
        <f>'4 Site'!A87</f>
        <v>S7.02</v>
      </c>
      <c r="B103" s="1192" t="s">
        <v>128</v>
      </c>
      <c r="C103" s="894" t="str">
        <f>'4 Site'!B108</f>
        <v>1-3</v>
      </c>
      <c r="D103" s="32">
        <f>'4 Site'!C108</f>
        <v>0</v>
      </c>
      <c r="E103" s="842" t="e">
        <f>'4 Site'!#REF!</f>
        <v>#REF!</v>
      </c>
      <c r="F103" s="842" t="e">
        <f>'4 Site'!#REF!</f>
        <v>#REF!</v>
      </c>
      <c r="G103" s="842" t="e">
        <f>'4 Site'!#REF!</f>
        <v>#REF!</v>
      </c>
      <c r="H103" s="842" t="str">
        <f>'4 Site'!D108</f>
        <v>Alternative Stormwater Detention</v>
      </c>
      <c r="I103" s="1168">
        <f>'4 Site'!E108</f>
        <v>0</v>
      </c>
      <c r="J103" s="99" t="str">
        <f>'4 Site'!K87</f>
        <v>Civil Engineering stormwater calculations and narrative explaining how the design improves the water quality</v>
      </c>
    </row>
    <row r="104" spans="1:16384" ht="30" x14ac:dyDescent="0.2">
      <c r="A104" s="1188" t="str">
        <f>'4 Site'!A92</f>
        <v>S7.03</v>
      </c>
      <c r="B104" s="1192" t="s">
        <v>666</v>
      </c>
      <c r="C104" s="894">
        <f>'4 Site'!B109</f>
        <v>0</v>
      </c>
      <c r="D104" s="32">
        <f>'4 Site'!C109</f>
        <v>0</v>
      </c>
      <c r="E104" s="842" t="e">
        <f>'4 Site'!#REF!</f>
        <v>#REF!</v>
      </c>
      <c r="F104" s="842" t="e">
        <f>'4 Site'!#REF!</f>
        <v>#REF!</v>
      </c>
      <c r="G104" s="842" t="e">
        <f>'4 Site'!#REF!</f>
        <v>#REF!</v>
      </c>
      <c r="H104" s="842">
        <f>'4 Site'!D109</f>
        <v>0</v>
      </c>
      <c r="I104" s="1168" t="str">
        <f>'4 Site'!E109</f>
        <v>Stormwater percentage treated by Low Impact Development (LID) techniques</v>
      </c>
      <c r="J104" s="99" t="str">
        <f>'4 Site'!K92</f>
        <v>Civil Engineering stormwater calculations and narrative indicating quantity and treatment of stormwater collected from adjacent sites.</v>
      </c>
    </row>
    <row r="105" spans="1:16384" ht="120" x14ac:dyDescent="0.2">
      <c r="A105" s="923" t="str">
        <f>'4 Site'!A97</f>
        <v>S7.04</v>
      </c>
      <c r="B105" s="828" t="s">
        <v>811</v>
      </c>
      <c r="C105" s="894" t="str">
        <f>'4 Site'!B97</f>
        <v>1-3</v>
      </c>
      <c r="D105" s="32">
        <f>'4 Site'!C97</f>
        <v>0</v>
      </c>
      <c r="E105" s="842" t="e">
        <f>'4 Site'!#REF!</f>
        <v>#REF!</v>
      </c>
      <c r="F105" s="842" t="e">
        <f>'4 Site'!#REF!</f>
        <v>#REF!</v>
      </c>
      <c r="G105" s="842" t="e">
        <f>'4 Site'!#REF!</f>
        <v>#REF!</v>
      </c>
      <c r="H105" s="842" t="str">
        <f>'4 Site'!D97</f>
        <v>Littoral Vegetation of Manmade Stormwater Detention</v>
      </c>
      <c r="I105" s="1168">
        <f>'4 Site'!E97</f>
        <v>0</v>
      </c>
      <c r="J105" s="99" t="str">
        <f>'4 Site'!F97</f>
        <v xml:space="preserve">Littoral zone of man-made stormwater detention basins that function as wet ponds shall have a minimum of 50% of the pond bank vegetated with native wetland plants of diverse species in appropriate locations for the vegetation type.  To create this landscaped littoral shelf, the slope between the normal water level elevation and three feet below the normal water level elevation should be no greater than 6:1.  Earn one point for 50% of pond bank coverage and earn an additional point for each additional 25% of pond bank coverage.   </v>
      </c>
    </row>
    <row r="106" spans="1:16384" ht="45" x14ac:dyDescent="0.2">
      <c r="A106" s="923" t="str">
        <f>'4 Site'!A102</f>
        <v>S7.05</v>
      </c>
      <c r="B106" s="828" t="s">
        <v>133</v>
      </c>
      <c r="C106" s="894" t="str">
        <f>'4 Site'!B102</f>
        <v>1-3</v>
      </c>
      <c r="D106" s="32">
        <f>'4 Site'!C102</f>
        <v>0</v>
      </c>
      <c r="E106" s="842" t="e">
        <f>'4 Site'!#REF!</f>
        <v>#REF!</v>
      </c>
      <c r="F106" s="842" t="e">
        <f>'4 Site'!#REF!</f>
        <v>#REF!</v>
      </c>
      <c r="G106" s="842" t="e">
        <f>'4 Site'!#REF!</f>
        <v>#REF!</v>
      </c>
      <c r="H106" s="842" t="str">
        <f>'4 Site'!D102</f>
        <v>Pervious Hardscape</v>
      </c>
      <c r="I106" s="1168">
        <f>'4 Site'!E102</f>
        <v>0</v>
      </c>
      <c r="J106" s="99" t="str">
        <f>'4 Site'!K102</f>
        <v xml:space="preserve">Site drawing with pervious hardscape identified, approved submittal of hardscape materials, percolation calculation and photos of installed hardscape.  </v>
      </c>
    </row>
    <row r="107" spans="1:16384" ht="45" x14ac:dyDescent="0.2">
      <c r="A107" s="900" t="str">
        <f>'4 Site'!A108</f>
        <v>S7.06</v>
      </c>
      <c r="B107" s="828" t="s">
        <v>674</v>
      </c>
      <c r="C107" s="894" t="str">
        <f>'4 Site'!B108</f>
        <v>1-3</v>
      </c>
      <c r="D107" s="32">
        <f>'4 Site'!C108</f>
        <v>0</v>
      </c>
      <c r="E107" s="842" t="e">
        <f>'4 Site'!#REF!</f>
        <v>#REF!</v>
      </c>
      <c r="F107" s="842" t="e">
        <f>'4 Site'!#REF!</f>
        <v>#REF!</v>
      </c>
      <c r="G107" s="842" t="e">
        <f>'4 Site'!#REF!</f>
        <v>#REF!</v>
      </c>
      <c r="H107" s="842" t="str">
        <f>'4 Site'!D108</f>
        <v>Alternative Stormwater Detention</v>
      </c>
      <c r="I107" s="1168">
        <f>'4 Site'!E108</f>
        <v>0</v>
      </c>
      <c r="J107" s="99" t="str">
        <f>'4 Site'!K108</f>
        <v>Site design, stormwater calculations, construction details of low impact development designs and photos of final installed stormwater system.</v>
      </c>
    </row>
    <row r="108" spans="1:16384" s="1190" customFormat="1" ht="45" x14ac:dyDescent="0.2">
      <c r="A108" s="1209" t="str">
        <f>'4 Site'!A113</f>
        <v>S8</v>
      </c>
      <c r="B108" s="1202" t="s">
        <v>686</v>
      </c>
      <c r="C108" s="1198">
        <f>'4 Site'!B113</f>
        <v>4</v>
      </c>
      <c r="D108" s="1197">
        <f>'4 Site'!C113</f>
        <v>0</v>
      </c>
      <c r="E108" s="1198" t="e">
        <f>'4 Site'!#REF!</f>
        <v>#REF!</v>
      </c>
      <c r="F108" s="1198" t="e">
        <f>'4 Site'!#REF!</f>
        <v>#REF!</v>
      </c>
      <c r="G108" s="1198" t="e">
        <f>'4 Site'!#REF!</f>
        <v>#REF!</v>
      </c>
      <c r="H108" s="1198" t="str">
        <f>'4 Site'!D113</f>
        <v>Vehicular Transportation Alternatives</v>
      </c>
      <c r="I108" s="1200">
        <f>'4 Site'!E113</f>
        <v>0</v>
      </c>
      <c r="J108" s="1207"/>
      <c r="K108" s="1191"/>
      <c r="L108" s="1189"/>
      <c r="M108" s="900"/>
      <c r="N108" s="318"/>
      <c r="O108" s="900"/>
      <c r="P108" s="900"/>
      <c r="Q108" s="900"/>
      <c r="R108" s="900"/>
      <c r="S108" s="1171"/>
      <c r="T108" s="910"/>
      <c r="U108" s="1191"/>
      <c r="V108" s="1189"/>
      <c r="W108" s="900"/>
      <c r="X108" s="318"/>
      <c r="Y108" s="900"/>
      <c r="Z108" s="900"/>
      <c r="AA108" s="900"/>
      <c r="AB108" s="900"/>
      <c r="AC108" s="1171"/>
      <c r="AD108" s="910"/>
      <c r="AE108" s="1191"/>
      <c r="AF108" s="1189"/>
      <c r="AG108" s="900"/>
      <c r="AH108" s="318"/>
      <c r="AI108" s="900"/>
      <c r="AJ108" s="900"/>
      <c r="AK108" s="900"/>
      <c r="AL108" s="900"/>
      <c r="AM108" s="1171"/>
      <c r="AN108" s="910"/>
      <c r="AO108" s="1191"/>
      <c r="AP108" s="1189"/>
      <c r="AQ108" s="900"/>
      <c r="AR108" s="318"/>
      <c r="AS108" s="900"/>
      <c r="AT108" s="900"/>
      <c r="AU108" s="900"/>
      <c r="AV108" s="900"/>
      <c r="AW108" s="1171"/>
      <c r="AX108" s="910"/>
      <c r="AY108" s="1191"/>
      <c r="AZ108" s="1189"/>
      <c r="BA108" s="900"/>
      <c r="BB108" s="318"/>
      <c r="BC108" s="900"/>
      <c r="BD108" s="900"/>
      <c r="BE108" s="900"/>
      <c r="BF108" s="900"/>
      <c r="BG108" s="1171"/>
      <c r="BH108" s="910"/>
      <c r="BI108" s="1191"/>
      <c r="BJ108" s="1189"/>
      <c r="BK108" s="900"/>
      <c r="BL108" s="318"/>
      <c r="BM108" s="900"/>
      <c r="BN108" s="900"/>
      <c r="BO108" s="900"/>
      <c r="BP108" s="900"/>
      <c r="BQ108" s="1171"/>
      <c r="BR108" s="910"/>
      <c r="BS108" s="1191"/>
      <c r="BT108" s="1189"/>
      <c r="BU108" s="900"/>
      <c r="BV108" s="318"/>
      <c r="BW108" s="900"/>
      <c r="BX108" s="900"/>
      <c r="BY108" s="900"/>
      <c r="BZ108" s="900"/>
      <c r="CA108" s="1171"/>
      <c r="CB108" s="910"/>
      <c r="CC108" s="1191"/>
      <c r="CD108" s="1189"/>
      <c r="CE108" s="900"/>
      <c r="CF108" s="318"/>
      <c r="CG108" s="900"/>
      <c r="CH108" s="900"/>
      <c r="CI108" s="900"/>
      <c r="CJ108" s="900"/>
      <c r="CK108" s="1171"/>
      <c r="CL108" s="910"/>
      <c r="CM108" s="1191"/>
      <c r="CN108" s="1189"/>
      <c r="CO108" s="900"/>
      <c r="CP108" s="318"/>
      <c r="CQ108" s="900"/>
      <c r="CR108" s="900"/>
      <c r="CS108" s="900"/>
      <c r="CT108" s="900"/>
      <c r="CU108" s="1171"/>
      <c r="CV108" s="910"/>
      <c r="CW108" s="1191"/>
      <c r="CX108" s="1189"/>
      <c r="CY108" s="900"/>
      <c r="CZ108" s="318"/>
      <c r="DA108" s="900"/>
      <c r="DB108" s="900"/>
      <c r="DC108" s="900"/>
      <c r="DD108" s="900"/>
      <c r="DE108" s="1171"/>
      <c r="DF108" s="910"/>
      <c r="DG108" s="1191"/>
      <c r="DH108" s="1189"/>
      <c r="DI108" s="900"/>
      <c r="DJ108" s="318"/>
      <c r="DK108" s="900"/>
      <c r="DL108" s="900"/>
      <c r="DM108" s="900"/>
      <c r="DN108" s="900"/>
      <c r="DO108" s="1171"/>
      <c r="DP108" s="910"/>
      <c r="DQ108" s="1191"/>
      <c r="DR108" s="1189"/>
      <c r="DS108" s="900"/>
      <c r="DT108" s="318"/>
      <c r="DU108" s="900"/>
      <c r="DV108" s="900"/>
      <c r="DW108" s="900"/>
      <c r="DX108" s="900"/>
      <c r="DY108" s="1171"/>
      <c r="DZ108" s="910"/>
      <c r="EA108" s="1191"/>
      <c r="EB108" s="1189"/>
      <c r="EC108" s="900"/>
      <c r="ED108" s="318"/>
      <c r="EE108" s="900"/>
      <c r="EF108" s="900"/>
      <c r="EG108" s="900"/>
      <c r="EH108" s="900"/>
      <c r="EI108" s="1171"/>
      <c r="EJ108" s="910"/>
      <c r="EK108" s="1191"/>
      <c r="EL108" s="1189"/>
      <c r="EM108" s="900"/>
      <c r="EN108" s="318"/>
      <c r="EO108" s="900"/>
      <c r="EP108" s="900"/>
      <c r="EQ108" s="900"/>
      <c r="ER108" s="900"/>
      <c r="ES108" s="1171"/>
      <c r="ET108" s="910"/>
      <c r="EU108" s="1191"/>
      <c r="EV108" s="1189"/>
      <c r="EW108" s="900"/>
      <c r="EX108" s="318"/>
      <c r="EY108" s="900"/>
      <c r="EZ108" s="900"/>
      <c r="FA108" s="900"/>
      <c r="FB108" s="900"/>
      <c r="FC108" s="1171"/>
      <c r="FD108" s="910"/>
      <c r="FE108" s="1191"/>
      <c r="FF108" s="1189"/>
      <c r="FG108" s="900"/>
      <c r="FH108" s="318"/>
      <c r="FI108" s="900"/>
      <c r="FJ108" s="900"/>
      <c r="FK108" s="900"/>
      <c r="FL108" s="900"/>
      <c r="FM108" s="1171"/>
      <c r="FN108" s="910"/>
      <c r="FO108" s="1191"/>
      <c r="FP108" s="1189"/>
      <c r="FQ108" s="900"/>
      <c r="FR108" s="318"/>
      <c r="FS108" s="900"/>
      <c r="FT108" s="900"/>
      <c r="FU108" s="900"/>
      <c r="FV108" s="900"/>
      <c r="FW108" s="1171"/>
      <c r="FX108" s="910"/>
      <c r="FY108" s="1191"/>
      <c r="FZ108" s="1189"/>
      <c r="GA108" s="900"/>
      <c r="GB108" s="318"/>
      <c r="GC108" s="900"/>
      <c r="GD108" s="900"/>
      <c r="GE108" s="900"/>
      <c r="GF108" s="900"/>
      <c r="GG108" s="1171"/>
      <c r="GH108" s="910"/>
      <c r="GI108" s="1191"/>
      <c r="GJ108" s="1189"/>
      <c r="GK108" s="900"/>
      <c r="GL108" s="318"/>
      <c r="GM108" s="900"/>
      <c r="GN108" s="900"/>
      <c r="GO108" s="900"/>
      <c r="GP108" s="900"/>
      <c r="GQ108" s="1171"/>
      <c r="GR108" s="910"/>
      <c r="GS108" s="1191"/>
      <c r="GT108" s="1189"/>
      <c r="GU108" s="900"/>
      <c r="GV108" s="318"/>
      <c r="GW108" s="900"/>
      <c r="GX108" s="900"/>
      <c r="GY108" s="900"/>
      <c r="GZ108" s="900"/>
      <c r="HA108" s="1171"/>
      <c r="HB108" s="910"/>
      <c r="HC108" s="1191"/>
      <c r="HD108" s="1189"/>
      <c r="HE108" s="900"/>
      <c r="HF108" s="318"/>
      <c r="HG108" s="900"/>
      <c r="HH108" s="900"/>
      <c r="HI108" s="900"/>
      <c r="HJ108" s="900"/>
      <c r="HK108" s="1171"/>
      <c r="HL108" s="910"/>
      <c r="HM108" s="1191"/>
      <c r="HN108" s="1189"/>
      <c r="HO108" s="900"/>
      <c r="HP108" s="318"/>
      <c r="HQ108" s="900"/>
      <c r="HR108" s="900"/>
      <c r="HS108" s="900"/>
      <c r="HT108" s="900"/>
      <c r="HU108" s="1171"/>
      <c r="HV108" s="910"/>
      <c r="HW108" s="1191"/>
      <c r="HX108" s="1189"/>
      <c r="HY108" s="900"/>
      <c r="HZ108" s="318"/>
      <c r="IA108" s="900"/>
      <c r="IB108" s="900"/>
      <c r="IC108" s="900"/>
      <c r="ID108" s="900"/>
      <c r="IE108" s="1171"/>
      <c r="IF108" s="910"/>
      <c r="IG108" s="1191"/>
      <c r="IH108" s="1189"/>
      <c r="II108" s="900"/>
      <c r="IJ108" s="318"/>
      <c r="IK108" s="900"/>
      <c r="IL108" s="900"/>
      <c r="IM108" s="900"/>
      <c r="IN108" s="900"/>
      <c r="IO108" s="1171"/>
      <c r="IP108" s="910"/>
      <c r="IQ108" s="1191"/>
      <c r="IR108" s="1189"/>
      <c r="IS108" s="900"/>
      <c r="IT108" s="318"/>
      <c r="IU108" s="900"/>
      <c r="IV108" s="900"/>
      <c r="IW108" s="900"/>
      <c r="IX108" s="900"/>
      <c r="IY108" s="1171"/>
      <c r="IZ108" s="910"/>
      <c r="JA108" s="1191"/>
      <c r="JB108" s="1189"/>
      <c r="JC108" s="900"/>
      <c r="JD108" s="318"/>
      <c r="JE108" s="900"/>
      <c r="JF108" s="900"/>
      <c r="JG108" s="900"/>
      <c r="JH108" s="900"/>
      <c r="JI108" s="1171"/>
      <c r="JJ108" s="910"/>
      <c r="JK108" s="1191"/>
      <c r="JL108" s="1189"/>
      <c r="JM108" s="900"/>
      <c r="JN108" s="318"/>
      <c r="JO108" s="900"/>
      <c r="JP108" s="900"/>
      <c r="JQ108" s="900"/>
      <c r="JR108" s="900"/>
      <c r="JS108" s="1171"/>
      <c r="JT108" s="910"/>
      <c r="JU108" s="1191"/>
      <c r="JV108" s="1189"/>
      <c r="JW108" s="900"/>
      <c r="JX108" s="318"/>
      <c r="JY108" s="900"/>
      <c r="JZ108" s="900"/>
      <c r="KA108" s="900"/>
      <c r="KB108" s="900"/>
      <c r="KC108" s="1171"/>
      <c r="KD108" s="910"/>
      <c r="KE108" s="1191"/>
      <c r="KF108" s="1189"/>
      <c r="KG108" s="900"/>
      <c r="KH108" s="318"/>
      <c r="KI108" s="900"/>
      <c r="KJ108" s="900"/>
      <c r="KK108" s="900"/>
      <c r="KL108" s="900"/>
      <c r="KM108" s="1171"/>
      <c r="KN108" s="910"/>
      <c r="KO108" s="1191"/>
      <c r="KP108" s="1189"/>
      <c r="KQ108" s="900"/>
      <c r="KR108" s="318"/>
      <c r="KS108" s="900"/>
      <c r="KT108" s="900"/>
      <c r="KU108" s="900"/>
      <c r="KV108" s="900"/>
      <c r="KW108" s="1171"/>
      <c r="KX108" s="910"/>
      <c r="KY108" s="1191"/>
      <c r="KZ108" s="1189"/>
      <c r="LA108" s="900"/>
      <c r="LB108" s="318"/>
      <c r="LC108" s="900"/>
      <c r="LD108" s="900"/>
      <c r="LE108" s="900"/>
      <c r="LF108" s="900"/>
      <c r="LG108" s="1171"/>
      <c r="LH108" s="910"/>
      <c r="LI108" s="1191"/>
      <c r="LJ108" s="1189"/>
      <c r="LK108" s="900"/>
      <c r="LL108" s="318"/>
      <c r="LM108" s="900"/>
      <c r="LN108" s="900"/>
      <c r="LO108" s="900"/>
      <c r="LP108" s="900"/>
      <c r="LQ108" s="1171"/>
      <c r="LR108" s="910"/>
      <c r="LS108" s="1191"/>
      <c r="LT108" s="1189"/>
      <c r="LU108" s="900"/>
      <c r="LV108" s="318"/>
      <c r="LW108" s="900"/>
      <c r="LX108" s="900"/>
      <c r="LY108" s="900"/>
      <c r="LZ108" s="900"/>
      <c r="MA108" s="1171"/>
      <c r="MB108" s="910"/>
      <c r="MC108" s="1191"/>
      <c r="MD108" s="1189"/>
      <c r="ME108" s="900"/>
      <c r="MF108" s="318"/>
      <c r="MG108" s="900"/>
      <c r="MH108" s="900"/>
      <c r="MI108" s="900"/>
      <c r="MJ108" s="900"/>
      <c r="MK108" s="1171"/>
      <c r="ML108" s="910"/>
      <c r="MM108" s="1191"/>
      <c r="MN108" s="1189"/>
      <c r="MO108" s="900"/>
      <c r="MP108" s="318"/>
      <c r="MQ108" s="900"/>
      <c r="MR108" s="900"/>
      <c r="MS108" s="900"/>
      <c r="MT108" s="900"/>
      <c r="MU108" s="1171"/>
      <c r="MV108" s="910"/>
      <c r="MW108" s="1191"/>
      <c r="MX108" s="1189"/>
      <c r="MY108" s="900"/>
      <c r="MZ108" s="318"/>
      <c r="NA108" s="900"/>
      <c r="NB108" s="900"/>
      <c r="NC108" s="900"/>
      <c r="ND108" s="900"/>
      <c r="NE108" s="1171"/>
      <c r="NF108" s="910"/>
      <c r="NG108" s="1191"/>
      <c r="NH108" s="1189"/>
      <c r="NI108" s="900"/>
      <c r="NJ108" s="318"/>
      <c r="NK108" s="900"/>
      <c r="NL108" s="900"/>
      <c r="NM108" s="900"/>
      <c r="NN108" s="900"/>
      <c r="NO108" s="1171"/>
      <c r="NP108" s="910"/>
      <c r="NQ108" s="1191"/>
      <c r="NR108" s="1189"/>
      <c r="NS108" s="900"/>
      <c r="NT108" s="318"/>
      <c r="NU108" s="900"/>
      <c r="NV108" s="900"/>
      <c r="NW108" s="900"/>
      <c r="NX108" s="900"/>
      <c r="NY108" s="1171"/>
      <c r="NZ108" s="910"/>
      <c r="OA108" s="1191"/>
      <c r="OB108" s="1189"/>
      <c r="OC108" s="900"/>
      <c r="OD108" s="318"/>
      <c r="OE108" s="900"/>
      <c r="OF108" s="900"/>
      <c r="OG108" s="900"/>
      <c r="OH108" s="900"/>
      <c r="OI108" s="1171"/>
      <c r="OJ108" s="910"/>
      <c r="OK108" s="1191"/>
      <c r="OL108" s="1189"/>
      <c r="OM108" s="900"/>
      <c r="ON108" s="318"/>
      <c r="OO108" s="900"/>
      <c r="OP108" s="900"/>
      <c r="OQ108" s="900"/>
      <c r="OR108" s="900"/>
      <c r="OS108" s="1171"/>
      <c r="OT108" s="910"/>
      <c r="OU108" s="1191"/>
      <c r="OV108" s="1189"/>
      <c r="OW108" s="900"/>
      <c r="OX108" s="318"/>
      <c r="OY108" s="900"/>
      <c r="OZ108" s="900"/>
      <c r="PA108" s="900"/>
      <c r="PB108" s="900"/>
      <c r="PC108" s="1171"/>
      <c r="PD108" s="910"/>
      <c r="PE108" s="1191"/>
      <c r="PF108" s="1189"/>
      <c r="PG108" s="900"/>
      <c r="PH108" s="318"/>
      <c r="PI108" s="900"/>
      <c r="PJ108" s="900"/>
      <c r="PK108" s="900"/>
      <c r="PL108" s="900"/>
      <c r="PM108" s="1171"/>
      <c r="PN108" s="910"/>
      <c r="PO108" s="1191"/>
      <c r="PP108" s="1189"/>
      <c r="PQ108" s="900"/>
      <c r="PR108" s="318"/>
      <c r="PS108" s="900"/>
      <c r="PT108" s="900"/>
      <c r="PU108" s="900"/>
      <c r="PV108" s="900"/>
      <c r="PW108" s="1171"/>
      <c r="PX108" s="910"/>
      <c r="PY108" s="1191"/>
      <c r="PZ108" s="1189"/>
      <c r="QA108" s="900"/>
      <c r="QB108" s="318"/>
      <c r="QC108" s="900"/>
      <c r="QD108" s="900"/>
      <c r="QE108" s="900"/>
      <c r="QF108" s="900"/>
      <c r="QG108" s="1171"/>
      <c r="QH108" s="910"/>
      <c r="QI108" s="1191"/>
      <c r="QJ108" s="1189"/>
      <c r="QK108" s="900"/>
      <c r="QL108" s="318"/>
      <c r="QM108" s="900"/>
      <c r="QN108" s="900"/>
      <c r="QO108" s="900"/>
      <c r="QP108" s="900"/>
      <c r="QQ108" s="1171"/>
      <c r="QR108" s="910"/>
      <c r="QS108" s="1191"/>
      <c r="QT108" s="1189"/>
      <c r="QU108" s="900"/>
      <c r="QV108" s="318"/>
      <c r="QW108" s="900"/>
      <c r="QX108" s="900"/>
      <c r="QY108" s="900"/>
      <c r="QZ108" s="900"/>
      <c r="RA108" s="1171"/>
      <c r="RB108" s="910"/>
      <c r="RC108" s="1191"/>
      <c r="RD108" s="1189"/>
      <c r="RE108" s="900"/>
      <c r="RF108" s="318"/>
      <c r="RG108" s="900"/>
      <c r="RH108" s="900"/>
      <c r="RI108" s="900"/>
      <c r="RJ108" s="900"/>
      <c r="RK108" s="1171"/>
      <c r="RL108" s="910"/>
      <c r="RM108" s="1191"/>
      <c r="RN108" s="1189"/>
      <c r="RO108" s="900"/>
      <c r="RP108" s="318"/>
      <c r="RQ108" s="900"/>
      <c r="RR108" s="900"/>
      <c r="RS108" s="900"/>
      <c r="RT108" s="900"/>
      <c r="RU108" s="1171"/>
      <c r="RV108" s="910"/>
      <c r="RW108" s="1191"/>
      <c r="RX108" s="1189"/>
      <c r="RY108" s="900"/>
      <c r="RZ108" s="318"/>
      <c r="SA108" s="900"/>
      <c r="SB108" s="900"/>
      <c r="SC108" s="900"/>
      <c r="SD108" s="900"/>
      <c r="SE108" s="1171"/>
      <c r="SF108" s="910"/>
      <c r="SG108" s="1191"/>
      <c r="SH108" s="1189"/>
      <c r="SI108" s="900"/>
      <c r="SJ108" s="318"/>
      <c r="SK108" s="900"/>
      <c r="SL108" s="900"/>
      <c r="SM108" s="900"/>
      <c r="SN108" s="900"/>
      <c r="SO108" s="1171"/>
      <c r="SP108" s="910"/>
      <c r="SQ108" s="1191"/>
      <c r="SR108" s="1189"/>
      <c r="SS108" s="900"/>
      <c r="ST108" s="318"/>
      <c r="SU108" s="900"/>
      <c r="SV108" s="900"/>
      <c r="SW108" s="900"/>
      <c r="SX108" s="900"/>
      <c r="SY108" s="1171"/>
      <c r="SZ108" s="910"/>
      <c r="TA108" s="1191"/>
      <c r="TB108" s="1189"/>
      <c r="TC108" s="900"/>
      <c r="TD108" s="318"/>
      <c r="TE108" s="900"/>
      <c r="TF108" s="900"/>
      <c r="TG108" s="900"/>
      <c r="TH108" s="900"/>
      <c r="TI108" s="1171"/>
      <c r="TJ108" s="910"/>
      <c r="TK108" s="1191"/>
      <c r="TL108" s="1189"/>
      <c r="TM108" s="900"/>
      <c r="TN108" s="318"/>
      <c r="TO108" s="900"/>
      <c r="TP108" s="900"/>
      <c r="TQ108" s="900"/>
      <c r="TR108" s="900"/>
      <c r="TS108" s="1171"/>
      <c r="TT108" s="910"/>
      <c r="TU108" s="1191"/>
      <c r="TV108" s="1189"/>
      <c r="TW108" s="900"/>
      <c r="TX108" s="318"/>
      <c r="TY108" s="900"/>
      <c r="TZ108" s="900"/>
      <c r="UA108" s="900"/>
      <c r="UB108" s="900"/>
      <c r="UC108" s="1171"/>
      <c r="UD108" s="910"/>
      <c r="UE108" s="1191"/>
      <c r="UF108" s="1189"/>
      <c r="UG108" s="900"/>
      <c r="UH108" s="318"/>
      <c r="UI108" s="900"/>
      <c r="UJ108" s="900"/>
      <c r="UK108" s="900"/>
      <c r="UL108" s="900"/>
      <c r="UM108" s="1171"/>
      <c r="UN108" s="910"/>
      <c r="UO108" s="1191"/>
      <c r="UP108" s="1189"/>
      <c r="UQ108" s="900"/>
      <c r="UR108" s="318"/>
      <c r="US108" s="900"/>
      <c r="UT108" s="900"/>
      <c r="UU108" s="900"/>
      <c r="UV108" s="900"/>
      <c r="UW108" s="1171"/>
      <c r="UX108" s="910"/>
      <c r="UY108" s="1191"/>
      <c r="UZ108" s="1189"/>
      <c r="VA108" s="900"/>
      <c r="VB108" s="318"/>
      <c r="VC108" s="900"/>
      <c r="VD108" s="900"/>
      <c r="VE108" s="900"/>
      <c r="VF108" s="900"/>
      <c r="VG108" s="1171"/>
      <c r="VH108" s="910"/>
      <c r="VI108" s="1191"/>
      <c r="VJ108" s="1189"/>
      <c r="VK108" s="900"/>
      <c r="VL108" s="318"/>
      <c r="VM108" s="900"/>
      <c r="VN108" s="900"/>
      <c r="VO108" s="900"/>
      <c r="VP108" s="900"/>
      <c r="VQ108" s="1171"/>
      <c r="VR108" s="910"/>
      <c r="VS108" s="1191"/>
      <c r="VT108" s="1189"/>
      <c r="VU108" s="900"/>
      <c r="VV108" s="318"/>
      <c r="VW108" s="900"/>
      <c r="VX108" s="900"/>
      <c r="VY108" s="900"/>
      <c r="VZ108" s="900"/>
      <c r="WA108" s="1171"/>
      <c r="WB108" s="910"/>
      <c r="WC108" s="1191"/>
      <c r="WD108" s="1189"/>
      <c r="WE108" s="900"/>
      <c r="WF108" s="318"/>
      <c r="WG108" s="900"/>
      <c r="WH108" s="900"/>
      <c r="WI108" s="900"/>
      <c r="WJ108" s="900"/>
      <c r="WK108" s="1171"/>
      <c r="WL108" s="910"/>
      <c r="WM108" s="1191"/>
      <c r="WN108" s="1189"/>
      <c r="WO108" s="900"/>
      <c r="WP108" s="318"/>
      <c r="WQ108" s="900"/>
      <c r="WR108" s="900"/>
      <c r="WS108" s="900"/>
      <c r="WT108" s="900"/>
      <c r="WU108" s="1171"/>
      <c r="WV108" s="910"/>
      <c r="WW108" s="1191"/>
      <c r="WX108" s="1189"/>
      <c r="WY108" s="900"/>
      <c r="WZ108" s="318"/>
      <c r="XA108" s="900"/>
      <c r="XB108" s="900"/>
      <c r="XC108" s="900"/>
      <c r="XD108" s="900"/>
      <c r="XE108" s="1171"/>
      <c r="XF108" s="910"/>
      <c r="XG108" s="1191"/>
      <c r="XH108" s="1189"/>
      <c r="XI108" s="900"/>
      <c r="XJ108" s="318"/>
      <c r="XK108" s="900"/>
      <c r="XL108" s="900"/>
      <c r="XM108" s="900"/>
      <c r="XN108" s="900"/>
      <c r="XO108" s="1171"/>
      <c r="XP108" s="910"/>
      <c r="XQ108" s="1191"/>
      <c r="XR108" s="1189"/>
      <c r="XS108" s="900"/>
      <c r="XT108" s="318"/>
      <c r="XU108" s="900"/>
      <c r="XV108" s="900"/>
      <c r="XW108" s="900"/>
      <c r="XX108" s="900"/>
      <c r="XY108" s="1171"/>
      <c r="XZ108" s="910"/>
      <c r="YA108" s="1191"/>
      <c r="YB108" s="1189"/>
      <c r="YC108" s="900"/>
      <c r="YD108" s="318"/>
      <c r="YE108" s="900"/>
      <c r="YF108" s="900"/>
      <c r="YG108" s="900"/>
      <c r="YH108" s="900"/>
      <c r="YI108" s="1171"/>
      <c r="YJ108" s="910"/>
      <c r="YK108" s="1191"/>
      <c r="YL108" s="1189"/>
      <c r="YM108" s="900"/>
      <c r="YN108" s="318"/>
      <c r="YO108" s="900"/>
      <c r="YP108" s="900"/>
      <c r="YQ108" s="900"/>
      <c r="YR108" s="900"/>
      <c r="YS108" s="1171"/>
      <c r="YT108" s="910"/>
      <c r="YU108" s="1191"/>
      <c r="YV108" s="1189"/>
      <c r="YW108" s="900"/>
      <c r="YX108" s="318"/>
      <c r="YY108" s="900"/>
      <c r="YZ108" s="900"/>
      <c r="ZA108" s="900"/>
      <c r="ZB108" s="900"/>
      <c r="ZC108" s="1171"/>
      <c r="ZD108" s="910"/>
      <c r="ZE108" s="1191"/>
      <c r="ZF108" s="1189"/>
      <c r="ZG108" s="900"/>
      <c r="ZH108" s="318"/>
      <c r="ZI108" s="900"/>
      <c r="ZJ108" s="900"/>
      <c r="ZK108" s="900"/>
      <c r="ZL108" s="900"/>
      <c r="ZM108" s="1171"/>
      <c r="ZN108" s="910"/>
      <c r="ZO108" s="1191"/>
      <c r="ZP108" s="1189"/>
      <c r="ZQ108" s="900"/>
      <c r="ZR108" s="318"/>
      <c r="ZS108" s="900"/>
      <c r="ZT108" s="900"/>
      <c r="ZU108" s="900"/>
      <c r="ZV108" s="900"/>
      <c r="ZW108" s="1171"/>
      <c r="ZX108" s="910"/>
      <c r="ZY108" s="1191"/>
      <c r="ZZ108" s="1189"/>
      <c r="AAA108" s="900"/>
      <c r="AAB108" s="318"/>
      <c r="AAC108" s="900"/>
      <c r="AAD108" s="900"/>
      <c r="AAE108" s="900"/>
      <c r="AAF108" s="900"/>
      <c r="AAG108" s="1171"/>
      <c r="AAH108" s="910"/>
      <c r="AAI108" s="1191"/>
      <c r="AAJ108" s="1189"/>
      <c r="AAK108" s="900"/>
      <c r="AAL108" s="318"/>
      <c r="AAM108" s="900"/>
      <c r="AAN108" s="900"/>
      <c r="AAO108" s="900"/>
      <c r="AAP108" s="900"/>
      <c r="AAQ108" s="1171"/>
      <c r="AAR108" s="910"/>
      <c r="AAS108" s="1191"/>
      <c r="AAT108" s="1189"/>
      <c r="AAU108" s="900"/>
      <c r="AAV108" s="318"/>
      <c r="AAW108" s="900"/>
      <c r="AAX108" s="900"/>
      <c r="AAY108" s="900"/>
      <c r="AAZ108" s="900"/>
      <c r="ABA108" s="1171"/>
      <c r="ABB108" s="910"/>
      <c r="ABC108" s="1191"/>
      <c r="ABD108" s="1189"/>
      <c r="ABE108" s="900"/>
      <c r="ABF108" s="318"/>
      <c r="ABG108" s="900"/>
      <c r="ABH108" s="900"/>
      <c r="ABI108" s="900"/>
      <c r="ABJ108" s="900"/>
      <c r="ABK108" s="1171"/>
      <c r="ABL108" s="910"/>
      <c r="ABM108" s="1191"/>
      <c r="ABN108" s="1189"/>
      <c r="ABO108" s="900"/>
      <c r="ABP108" s="318"/>
      <c r="ABQ108" s="900"/>
      <c r="ABR108" s="900"/>
      <c r="ABS108" s="900"/>
      <c r="ABT108" s="900"/>
      <c r="ABU108" s="1171"/>
      <c r="ABV108" s="910"/>
      <c r="ABW108" s="1191"/>
      <c r="ABX108" s="1189"/>
      <c r="ABY108" s="900"/>
      <c r="ABZ108" s="318"/>
      <c r="ACA108" s="900"/>
      <c r="ACB108" s="900"/>
      <c r="ACC108" s="900"/>
      <c r="ACD108" s="900"/>
      <c r="ACE108" s="1171"/>
      <c r="ACF108" s="910"/>
      <c r="ACG108" s="1191"/>
      <c r="ACH108" s="1189"/>
      <c r="ACI108" s="900"/>
      <c r="ACJ108" s="318"/>
      <c r="ACK108" s="900"/>
      <c r="ACL108" s="900"/>
      <c r="ACM108" s="900"/>
      <c r="ACN108" s="900"/>
      <c r="ACO108" s="1171"/>
      <c r="ACP108" s="910"/>
      <c r="ACQ108" s="1191"/>
      <c r="ACR108" s="1189"/>
      <c r="ACS108" s="900"/>
      <c r="ACT108" s="318"/>
      <c r="ACU108" s="900"/>
      <c r="ACV108" s="900"/>
      <c r="ACW108" s="900"/>
      <c r="ACX108" s="900"/>
      <c r="ACY108" s="1171"/>
      <c r="ACZ108" s="910"/>
      <c r="ADA108" s="1191"/>
      <c r="ADB108" s="1189"/>
      <c r="ADC108" s="900"/>
      <c r="ADD108" s="318"/>
      <c r="ADE108" s="900"/>
      <c r="ADF108" s="900"/>
      <c r="ADG108" s="900"/>
      <c r="ADH108" s="900"/>
      <c r="ADI108" s="1171"/>
      <c r="ADJ108" s="910"/>
      <c r="ADK108" s="1191"/>
      <c r="ADL108" s="1189"/>
      <c r="ADM108" s="900"/>
      <c r="ADN108" s="318"/>
      <c r="ADO108" s="900"/>
      <c r="ADP108" s="900"/>
      <c r="ADQ108" s="900"/>
      <c r="ADR108" s="900"/>
      <c r="ADS108" s="1171"/>
      <c r="ADT108" s="910"/>
      <c r="ADU108" s="1191"/>
      <c r="ADV108" s="1189"/>
      <c r="ADW108" s="900"/>
      <c r="ADX108" s="318"/>
      <c r="ADY108" s="900"/>
      <c r="ADZ108" s="900"/>
      <c r="AEA108" s="900"/>
      <c r="AEB108" s="900"/>
      <c r="AEC108" s="1171"/>
      <c r="AED108" s="910"/>
      <c r="AEE108" s="1191"/>
      <c r="AEF108" s="1189"/>
      <c r="AEG108" s="900"/>
      <c r="AEH108" s="318"/>
      <c r="AEI108" s="900"/>
      <c r="AEJ108" s="900"/>
      <c r="AEK108" s="900"/>
      <c r="AEL108" s="900"/>
      <c r="AEM108" s="1171"/>
      <c r="AEN108" s="910"/>
      <c r="AEO108" s="1191"/>
      <c r="AEP108" s="1189"/>
      <c r="AEQ108" s="900"/>
      <c r="AER108" s="318"/>
      <c r="AES108" s="900"/>
      <c r="AET108" s="900"/>
      <c r="AEU108" s="900"/>
      <c r="AEV108" s="900"/>
      <c r="AEW108" s="1171"/>
      <c r="AEX108" s="910"/>
      <c r="AEY108" s="1191"/>
      <c r="AEZ108" s="1189"/>
      <c r="AFA108" s="900"/>
      <c r="AFB108" s="318"/>
      <c r="AFC108" s="900"/>
      <c r="AFD108" s="900"/>
      <c r="AFE108" s="900"/>
      <c r="AFF108" s="900"/>
      <c r="AFG108" s="1171"/>
      <c r="AFH108" s="910"/>
      <c r="AFI108" s="1191"/>
      <c r="AFJ108" s="1189"/>
      <c r="AFK108" s="900"/>
      <c r="AFL108" s="318"/>
      <c r="AFM108" s="900"/>
      <c r="AFN108" s="900"/>
      <c r="AFO108" s="900"/>
      <c r="AFP108" s="900"/>
      <c r="AFQ108" s="1171"/>
      <c r="AFR108" s="910"/>
      <c r="AFS108" s="1191"/>
      <c r="AFT108" s="1189"/>
      <c r="AFU108" s="900"/>
      <c r="AFV108" s="318"/>
      <c r="AFW108" s="900"/>
      <c r="AFX108" s="900"/>
      <c r="AFY108" s="900"/>
      <c r="AFZ108" s="900"/>
      <c r="AGA108" s="1171"/>
      <c r="AGB108" s="910"/>
      <c r="AGC108" s="1191"/>
      <c r="AGD108" s="1189"/>
      <c r="AGE108" s="900"/>
      <c r="AGF108" s="318"/>
      <c r="AGG108" s="900"/>
      <c r="AGH108" s="900"/>
      <c r="AGI108" s="900"/>
      <c r="AGJ108" s="900"/>
      <c r="AGK108" s="1171"/>
      <c r="AGL108" s="910"/>
      <c r="AGM108" s="1191"/>
      <c r="AGN108" s="1189"/>
      <c r="AGO108" s="900"/>
      <c r="AGP108" s="318"/>
      <c r="AGQ108" s="900"/>
      <c r="AGR108" s="900"/>
      <c r="AGS108" s="900"/>
      <c r="AGT108" s="900"/>
      <c r="AGU108" s="1171"/>
      <c r="AGV108" s="910"/>
      <c r="AGW108" s="1191"/>
      <c r="AGX108" s="1189"/>
      <c r="AGY108" s="900"/>
      <c r="AGZ108" s="318"/>
      <c r="AHA108" s="900"/>
      <c r="AHB108" s="900"/>
      <c r="AHC108" s="900"/>
      <c r="AHD108" s="900"/>
      <c r="AHE108" s="1171"/>
      <c r="AHF108" s="910"/>
      <c r="AHG108" s="1191"/>
      <c r="AHH108" s="1189"/>
      <c r="AHI108" s="900"/>
      <c r="AHJ108" s="318"/>
      <c r="AHK108" s="900"/>
      <c r="AHL108" s="900"/>
      <c r="AHM108" s="900"/>
      <c r="AHN108" s="900"/>
      <c r="AHO108" s="1171"/>
      <c r="AHP108" s="910"/>
      <c r="AHQ108" s="1191"/>
      <c r="AHR108" s="1189"/>
      <c r="AHS108" s="900"/>
      <c r="AHT108" s="318"/>
      <c r="AHU108" s="900"/>
      <c r="AHV108" s="900"/>
      <c r="AHW108" s="900"/>
      <c r="AHX108" s="900"/>
      <c r="AHY108" s="1171"/>
      <c r="AHZ108" s="910"/>
      <c r="AIA108" s="1191"/>
      <c r="AIB108" s="1189"/>
      <c r="AIC108" s="900"/>
      <c r="AID108" s="318"/>
      <c r="AIE108" s="900"/>
      <c r="AIF108" s="900"/>
      <c r="AIG108" s="900"/>
      <c r="AIH108" s="900"/>
      <c r="AII108" s="1171"/>
      <c r="AIJ108" s="910"/>
      <c r="AIK108" s="1191"/>
      <c r="AIL108" s="1189"/>
      <c r="AIM108" s="900"/>
      <c r="AIN108" s="318"/>
      <c r="AIO108" s="900"/>
      <c r="AIP108" s="900"/>
      <c r="AIQ108" s="900"/>
      <c r="AIR108" s="900"/>
      <c r="AIS108" s="1171"/>
      <c r="AIT108" s="910"/>
      <c r="AIU108" s="1191"/>
      <c r="AIV108" s="1189"/>
      <c r="AIW108" s="900"/>
      <c r="AIX108" s="318"/>
      <c r="AIY108" s="900"/>
      <c r="AIZ108" s="900"/>
      <c r="AJA108" s="900"/>
      <c r="AJB108" s="900"/>
      <c r="AJC108" s="1171"/>
      <c r="AJD108" s="910"/>
      <c r="AJE108" s="1191"/>
      <c r="AJF108" s="1189"/>
      <c r="AJG108" s="900"/>
      <c r="AJH108" s="318"/>
      <c r="AJI108" s="900"/>
      <c r="AJJ108" s="900"/>
      <c r="AJK108" s="900"/>
      <c r="AJL108" s="900"/>
      <c r="AJM108" s="1171"/>
      <c r="AJN108" s="910"/>
      <c r="AJO108" s="1191"/>
      <c r="AJP108" s="1189"/>
      <c r="AJQ108" s="900"/>
      <c r="AJR108" s="318"/>
      <c r="AJS108" s="900"/>
      <c r="AJT108" s="900"/>
      <c r="AJU108" s="900"/>
      <c r="AJV108" s="900"/>
      <c r="AJW108" s="1171"/>
      <c r="AJX108" s="910"/>
      <c r="AJY108" s="1191"/>
      <c r="AJZ108" s="1189"/>
      <c r="AKA108" s="900"/>
      <c r="AKB108" s="318"/>
      <c r="AKC108" s="900"/>
      <c r="AKD108" s="900"/>
      <c r="AKE108" s="900"/>
      <c r="AKF108" s="900"/>
      <c r="AKG108" s="1171"/>
      <c r="AKH108" s="910"/>
      <c r="AKI108" s="1191"/>
      <c r="AKJ108" s="1189"/>
      <c r="AKK108" s="900"/>
      <c r="AKL108" s="318"/>
      <c r="AKM108" s="900"/>
      <c r="AKN108" s="900"/>
      <c r="AKO108" s="900"/>
      <c r="AKP108" s="900"/>
      <c r="AKQ108" s="1171"/>
      <c r="AKR108" s="910"/>
      <c r="AKS108" s="1191"/>
      <c r="AKT108" s="1189"/>
      <c r="AKU108" s="900"/>
      <c r="AKV108" s="318"/>
      <c r="AKW108" s="900"/>
      <c r="AKX108" s="900"/>
      <c r="AKY108" s="900"/>
      <c r="AKZ108" s="900"/>
      <c r="ALA108" s="1171"/>
      <c r="ALB108" s="910"/>
      <c r="ALC108" s="1191"/>
      <c r="ALD108" s="1189"/>
      <c r="ALE108" s="900"/>
      <c r="ALF108" s="318"/>
      <c r="ALG108" s="900"/>
      <c r="ALH108" s="900"/>
      <c r="ALI108" s="900"/>
      <c r="ALJ108" s="900"/>
      <c r="ALK108" s="1171"/>
      <c r="ALL108" s="910"/>
      <c r="ALM108" s="1191"/>
      <c r="ALN108" s="1189"/>
      <c r="ALO108" s="900"/>
      <c r="ALP108" s="318"/>
      <c r="ALQ108" s="900"/>
      <c r="ALR108" s="900"/>
      <c r="ALS108" s="900"/>
      <c r="ALT108" s="900"/>
      <c r="ALU108" s="1171"/>
      <c r="ALV108" s="910"/>
      <c r="ALW108" s="1191"/>
      <c r="ALX108" s="1189"/>
      <c r="ALY108" s="900"/>
      <c r="ALZ108" s="318"/>
      <c r="AMA108" s="900"/>
      <c r="AMB108" s="900"/>
      <c r="AMC108" s="900"/>
      <c r="AMD108" s="900"/>
      <c r="AME108" s="1171"/>
      <c r="AMF108" s="910"/>
      <c r="AMG108" s="1191"/>
      <c r="AMH108" s="1189"/>
      <c r="AMI108" s="900"/>
      <c r="AMJ108" s="318"/>
      <c r="AMK108" s="900"/>
      <c r="AML108" s="900"/>
      <c r="AMM108" s="900"/>
      <c r="AMN108" s="900"/>
      <c r="AMO108" s="1171"/>
      <c r="AMP108" s="910"/>
      <c r="AMQ108" s="1191"/>
      <c r="AMR108" s="1189"/>
      <c r="AMS108" s="900"/>
      <c r="AMT108" s="318"/>
      <c r="AMU108" s="900"/>
      <c r="AMV108" s="900"/>
      <c r="AMW108" s="900"/>
      <c r="AMX108" s="900"/>
      <c r="AMY108" s="1171"/>
      <c r="AMZ108" s="910"/>
      <c r="ANA108" s="1191"/>
      <c r="ANB108" s="1189"/>
      <c r="ANC108" s="900"/>
      <c r="AND108" s="318"/>
      <c r="ANE108" s="900"/>
      <c r="ANF108" s="900"/>
      <c r="ANG108" s="900"/>
      <c r="ANH108" s="900"/>
      <c r="ANI108" s="1171"/>
      <c r="ANJ108" s="910"/>
      <c r="ANK108" s="1191"/>
      <c r="ANL108" s="1189"/>
      <c r="ANM108" s="900"/>
      <c r="ANN108" s="318"/>
      <c r="ANO108" s="900"/>
      <c r="ANP108" s="900"/>
      <c r="ANQ108" s="900"/>
      <c r="ANR108" s="900"/>
      <c r="ANS108" s="1171"/>
      <c r="ANT108" s="910"/>
      <c r="ANU108" s="1191"/>
      <c r="ANV108" s="1189"/>
      <c r="ANW108" s="900"/>
      <c r="ANX108" s="318"/>
      <c r="ANY108" s="900"/>
      <c r="ANZ108" s="900"/>
      <c r="AOA108" s="900"/>
      <c r="AOB108" s="900"/>
      <c r="AOC108" s="1171"/>
      <c r="AOD108" s="910"/>
      <c r="AOE108" s="1191"/>
      <c r="AOF108" s="1189"/>
      <c r="AOG108" s="900"/>
      <c r="AOH108" s="318"/>
      <c r="AOI108" s="900"/>
      <c r="AOJ108" s="900"/>
      <c r="AOK108" s="900"/>
      <c r="AOL108" s="900"/>
      <c r="AOM108" s="1171"/>
      <c r="AON108" s="910"/>
      <c r="AOO108" s="1191"/>
      <c r="AOP108" s="1189"/>
      <c r="AOQ108" s="900"/>
      <c r="AOR108" s="318"/>
      <c r="AOS108" s="900"/>
      <c r="AOT108" s="900"/>
      <c r="AOU108" s="900"/>
      <c r="AOV108" s="900"/>
      <c r="AOW108" s="1171"/>
      <c r="AOX108" s="910"/>
      <c r="AOY108" s="1191"/>
      <c r="AOZ108" s="1189"/>
      <c r="APA108" s="900"/>
      <c r="APB108" s="318"/>
      <c r="APC108" s="900"/>
      <c r="APD108" s="900"/>
      <c r="APE108" s="900"/>
      <c r="APF108" s="900"/>
      <c r="APG108" s="1171"/>
      <c r="APH108" s="910"/>
      <c r="API108" s="1191"/>
      <c r="APJ108" s="1189"/>
      <c r="APK108" s="900"/>
      <c r="APL108" s="318"/>
      <c r="APM108" s="900"/>
      <c r="APN108" s="900"/>
      <c r="APO108" s="900"/>
      <c r="APP108" s="900"/>
      <c r="APQ108" s="1171"/>
      <c r="APR108" s="910"/>
      <c r="APS108" s="1191"/>
      <c r="APT108" s="1189"/>
      <c r="APU108" s="900"/>
      <c r="APV108" s="318"/>
      <c r="APW108" s="900"/>
      <c r="APX108" s="900"/>
      <c r="APY108" s="900"/>
      <c r="APZ108" s="900"/>
      <c r="AQA108" s="1171"/>
      <c r="AQB108" s="910"/>
      <c r="AQC108" s="1191"/>
      <c r="AQD108" s="1189"/>
      <c r="AQE108" s="900"/>
      <c r="AQF108" s="318"/>
      <c r="AQG108" s="900"/>
      <c r="AQH108" s="900"/>
      <c r="AQI108" s="900"/>
      <c r="AQJ108" s="900"/>
      <c r="AQK108" s="1171"/>
      <c r="AQL108" s="910"/>
      <c r="AQM108" s="1191"/>
      <c r="AQN108" s="1189"/>
      <c r="AQO108" s="900"/>
      <c r="AQP108" s="318"/>
      <c r="AQQ108" s="900"/>
      <c r="AQR108" s="900"/>
      <c r="AQS108" s="900"/>
      <c r="AQT108" s="900"/>
      <c r="AQU108" s="1171"/>
      <c r="AQV108" s="910"/>
      <c r="AQW108" s="1191"/>
      <c r="AQX108" s="1189"/>
      <c r="AQY108" s="900"/>
      <c r="AQZ108" s="318"/>
      <c r="ARA108" s="900"/>
      <c r="ARB108" s="900"/>
      <c r="ARC108" s="900"/>
      <c r="ARD108" s="900"/>
      <c r="ARE108" s="1171"/>
      <c r="ARF108" s="910"/>
      <c r="ARG108" s="1191"/>
      <c r="ARH108" s="1189"/>
      <c r="ARI108" s="900"/>
      <c r="ARJ108" s="318"/>
      <c r="ARK108" s="900"/>
      <c r="ARL108" s="900"/>
      <c r="ARM108" s="900"/>
      <c r="ARN108" s="900"/>
      <c r="ARO108" s="1171"/>
      <c r="ARP108" s="910"/>
      <c r="ARQ108" s="1191"/>
      <c r="ARR108" s="1189"/>
      <c r="ARS108" s="900"/>
      <c r="ART108" s="318"/>
      <c r="ARU108" s="900"/>
      <c r="ARV108" s="900"/>
      <c r="ARW108" s="900"/>
      <c r="ARX108" s="900"/>
      <c r="ARY108" s="1171"/>
      <c r="ARZ108" s="910"/>
      <c r="ASA108" s="1191"/>
      <c r="ASB108" s="1189"/>
      <c r="ASC108" s="900"/>
      <c r="ASD108" s="318"/>
      <c r="ASE108" s="900"/>
      <c r="ASF108" s="900"/>
      <c r="ASG108" s="900"/>
      <c r="ASH108" s="900"/>
      <c r="ASI108" s="1171"/>
      <c r="ASJ108" s="910"/>
      <c r="ASK108" s="1191"/>
      <c r="ASL108" s="1189"/>
      <c r="ASM108" s="900"/>
      <c r="ASN108" s="318"/>
      <c r="ASO108" s="900"/>
      <c r="ASP108" s="900"/>
      <c r="ASQ108" s="900"/>
      <c r="ASR108" s="900"/>
      <c r="ASS108" s="1171"/>
      <c r="AST108" s="910"/>
      <c r="ASU108" s="1191"/>
      <c r="ASV108" s="1189"/>
      <c r="ASW108" s="900"/>
      <c r="ASX108" s="318"/>
      <c r="ASY108" s="900"/>
      <c r="ASZ108" s="900"/>
      <c r="ATA108" s="900"/>
      <c r="ATB108" s="900"/>
      <c r="ATC108" s="1171"/>
      <c r="ATD108" s="910"/>
      <c r="ATE108" s="1191"/>
      <c r="ATF108" s="1189"/>
      <c r="ATG108" s="900"/>
      <c r="ATH108" s="318"/>
      <c r="ATI108" s="900"/>
      <c r="ATJ108" s="900"/>
      <c r="ATK108" s="900"/>
      <c r="ATL108" s="900"/>
      <c r="ATM108" s="1171"/>
      <c r="ATN108" s="910"/>
      <c r="ATO108" s="1191"/>
      <c r="ATP108" s="1189"/>
      <c r="ATQ108" s="900"/>
      <c r="ATR108" s="318"/>
      <c r="ATS108" s="900"/>
      <c r="ATT108" s="900"/>
      <c r="ATU108" s="900"/>
      <c r="ATV108" s="900"/>
      <c r="ATW108" s="1171"/>
      <c r="ATX108" s="910"/>
      <c r="ATY108" s="1191"/>
      <c r="ATZ108" s="1189"/>
      <c r="AUA108" s="900"/>
      <c r="AUB108" s="318"/>
      <c r="AUC108" s="900"/>
      <c r="AUD108" s="900"/>
      <c r="AUE108" s="900"/>
      <c r="AUF108" s="900"/>
      <c r="AUG108" s="1171"/>
      <c r="AUH108" s="910"/>
      <c r="AUI108" s="1191"/>
      <c r="AUJ108" s="1189"/>
      <c r="AUK108" s="900"/>
      <c r="AUL108" s="318"/>
      <c r="AUM108" s="900"/>
      <c r="AUN108" s="900"/>
      <c r="AUO108" s="900"/>
      <c r="AUP108" s="900"/>
      <c r="AUQ108" s="1171"/>
      <c r="AUR108" s="910"/>
      <c r="AUS108" s="1191"/>
      <c r="AUT108" s="1189"/>
      <c r="AUU108" s="900"/>
      <c r="AUV108" s="318"/>
      <c r="AUW108" s="900"/>
      <c r="AUX108" s="900"/>
      <c r="AUY108" s="900"/>
      <c r="AUZ108" s="900"/>
      <c r="AVA108" s="1171"/>
      <c r="AVB108" s="910"/>
      <c r="AVC108" s="1191"/>
      <c r="AVD108" s="1189"/>
      <c r="AVE108" s="900"/>
      <c r="AVF108" s="318"/>
      <c r="AVG108" s="900"/>
      <c r="AVH108" s="900"/>
      <c r="AVI108" s="900"/>
      <c r="AVJ108" s="900"/>
      <c r="AVK108" s="1171"/>
      <c r="AVL108" s="910"/>
      <c r="AVM108" s="1191"/>
      <c r="AVN108" s="1189"/>
      <c r="AVO108" s="900"/>
      <c r="AVP108" s="318"/>
      <c r="AVQ108" s="900"/>
      <c r="AVR108" s="900"/>
      <c r="AVS108" s="900"/>
      <c r="AVT108" s="900"/>
      <c r="AVU108" s="1171"/>
      <c r="AVV108" s="910"/>
      <c r="AVW108" s="1191"/>
      <c r="AVX108" s="1189"/>
      <c r="AVY108" s="900"/>
      <c r="AVZ108" s="318"/>
      <c r="AWA108" s="900"/>
      <c r="AWB108" s="900"/>
      <c r="AWC108" s="900"/>
      <c r="AWD108" s="900"/>
      <c r="AWE108" s="1171"/>
      <c r="AWF108" s="910"/>
      <c r="AWG108" s="1191"/>
      <c r="AWH108" s="1189"/>
      <c r="AWI108" s="900"/>
      <c r="AWJ108" s="318"/>
      <c r="AWK108" s="900"/>
      <c r="AWL108" s="900"/>
      <c r="AWM108" s="900"/>
      <c r="AWN108" s="900"/>
      <c r="AWO108" s="1171"/>
      <c r="AWP108" s="910"/>
      <c r="AWQ108" s="1191"/>
      <c r="AWR108" s="1189"/>
      <c r="AWS108" s="900"/>
      <c r="AWT108" s="318"/>
      <c r="AWU108" s="900"/>
      <c r="AWV108" s="900"/>
      <c r="AWW108" s="900"/>
      <c r="AWX108" s="900"/>
      <c r="AWY108" s="1171"/>
      <c r="AWZ108" s="910"/>
      <c r="AXA108" s="1191"/>
      <c r="AXB108" s="1189"/>
      <c r="AXC108" s="900"/>
      <c r="AXD108" s="318"/>
      <c r="AXE108" s="900"/>
      <c r="AXF108" s="900"/>
      <c r="AXG108" s="900"/>
      <c r="AXH108" s="900"/>
      <c r="AXI108" s="1171"/>
      <c r="AXJ108" s="910"/>
      <c r="AXK108" s="1191"/>
      <c r="AXL108" s="1189"/>
      <c r="AXM108" s="900"/>
      <c r="AXN108" s="318"/>
      <c r="AXO108" s="900"/>
      <c r="AXP108" s="900"/>
      <c r="AXQ108" s="900"/>
      <c r="AXR108" s="900"/>
      <c r="AXS108" s="1171"/>
      <c r="AXT108" s="910"/>
      <c r="AXU108" s="1191"/>
      <c r="AXV108" s="1189"/>
      <c r="AXW108" s="900"/>
      <c r="AXX108" s="318"/>
      <c r="AXY108" s="900"/>
      <c r="AXZ108" s="900"/>
      <c r="AYA108" s="900"/>
      <c r="AYB108" s="900"/>
      <c r="AYC108" s="1171"/>
      <c r="AYD108" s="910"/>
      <c r="AYE108" s="1191"/>
      <c r="AYF108" s="1189"/>
      <c r="AYG108" s="900"/>
      <c r="AYH108" s="318"/>
      <c r="AYI108" s="900"/>
      <c r="AYJ108" s="900"/>
      <c r="AYK108" s="900"/>
      <c r="AYL108" s="900"/>
      <c r="AYM108" s="1171"/>
      <c r="AYN108" s="910"/>
      <c r="AYO108" s="1191"/>
      <c r="AYP108" s="1189"/>
      <c r="AYQ108" s="900"/>
      <c r="AYR108" s="318"/>
      <c r="AYS108" s="900"/>
      <c r="AYT108" s="900"/>
      <c r="AYU108" s="900"/>
      <c r="AYV108" s="900"/>
      <c r="AYW108" s="1171"/>
      <c r="AYX108" s="910"/>
      <c r="AYY108" s="1191"/>
      <c r="AYZ108" s="1189"/>
      <c r="AZA108" s="900"/>
      <c r="AZB108" s="318"/>
      <c r="AZC108" s="900"/>
      <c r="AZD108" s="900"/>
      <c r="AZE108" s="900"/>
      <c r="AZF108" s="900"/>
      <c r="AZG108" s="1171"/>
      <c r="AZH108" s="910"/>
      <c r="AZI108" s="1191"/>
      <c r="AZJ108" s="1189"/>
      <c r="AZK108" s="900"/>
      <c r="AZL108" s="318"/>
      <c r="AZM108" s="900"/>
      <c r="AZN108" s="900"/>
      <c r="AZO108" s="900"/>
      <c r="AZP108" s="900"/>
      <c r="AZQ108" s="1171"/>
      <c r="AZR108" s="910"/>
      <c r="AZS108" s="1191"/>
      <c r="AZT108" s="1189"/>
      <c r="AZU108" s="900"/>
      <c r="AZV108" s="318"/>
      <c r="AZW108" s="900"/>
      <c r="AZX108" s="900"/>
      <c r="AZY108" s="900"/>
      <c r="AZZ108" s="900"/>
      <c r="BAA108" s="1171"/>
      <c r="BAB108" s="910"/>
      <c r="BAC108" s="1191"/>
      <c r="BAD108" s="1189"/>
      <c r="BAE108" s="900"/>
      <c r="BAF108" s="318"/>
      <c r="BAG108" s="900"/>
      <c r="BAH108" s="900"/>
      <c r="BAI108" s="900"/>
      <c r="BAJ108" s="900"/>
      <c r="BAK108" s="1171"/>
      <c r="BAL108" s="910"/>
      <c r="BAM108" s="1191"/>
      <c r="BAN108" s="1189"/>
      <c r="BAO108" s="900"/>
      <c r="BAP108" s="318"/>
      <c r="BAQ108" s="900"/>
      <c r="BAR108" s="900"/>
      <c r="BAS108" s="900"/>
      <c r="BAT108" s="900"/>
      <c r="BAU108" s="1171"/>
      <c r="BAV108" s="910"/>
      <c r="BAW108" s="1191"/>
      <c r="BAX108" s="1189"/>
      <c r="BAY108" s="900"/>
      <c r="BAZ108" s="318"/>
      <c r="BBA108" s="900"/>
      <c r="BBB108" s="900"/>
      <c r="BBC108" s="900"/>
      <c r="BBD108" s="900"/>
      <c r="BBE108" s="1171"/>
      <c r="BBF108" s="910"/>
      <c r="BBG108" s="1191"/>
      <c r="BBH108" s="1189"/>
      <c r="BBI108" s="900"/>
      <c r="BBJ108" s="318"/>
      <c r="BBK108" s="900"/>
      <c r="BBL108" s="900"/>
      <c r="BBM108" s="900"/>
      <c r="BBN108" s="900"/>
      <c r="BBO108" s="1171"/>
      <c r="BBP108" s="910"/>
      <c r="BBQ108" s="1191"/>
      <c r="BBR108" s="1189"/>
      <c r="BBS108" s="900"/>
      <c r="BBT108" s="318"/>
      <c r="BBU108" s="900"/>
      <c r="BBV108" s="900"/>
      <c r="BBW108" s="900"/>
      <c r="BBX108" s="900"/>
      <c r="BBY108" s="1171"/>
      <c r="BBZ108" s="910"/>
      <c r="BCA108" s="1191"/>
      <c r="BCB108" s="1189"/>
      <c r="BCC108" s="900"/>
      <c r="BCD108" s="318"/>
      <c r="BCE108" s="900"/>
      <c r="BCF108" s="900"/>
      <c r="BCG108" s="900"/>
      <c r="BCH108" s="900"/>
      <c r="BCI108" s="1171"/>
      <c r="BCJ108" s="910"/>
      <c r="BCK108" s="1191"/>
      <c r="BCL108" s="1189"/>
      <c r="BCM108" s="900"/>
      <c r="BCN108" s="318"/>
      <c r="BCO108" s="900"/>
      <c r="BCP108" s="900"/>
      <c r="BCQ108" s="900"/>
      <c r="BCR108" s="900"/>
      <c r="BCS108" s="1171"/>
      <c r="BCT108" s="910"/>
      <c r="BCU108" s="1191"/>
      <c r="BCV108" s="1189"/>
      <c r="BCW108" s="900"/>
      <c r="BCX108" s="318"/>
      <c r="BCY108" s="900"/>
      <c r="BCZ108" s="900"/>
      <c r="BDA108" s="900"/>
      <c r="BDB108" s="900"/>
      <c r="BDC108" s="1171"/>
      <c r="BDD108" s="910"/>
      <c r="BDE108" s="1191"/>
      <c r="BDF108" s="1189"/>
      <c r="BDG108" s="900"/>
      <c r="BDH108" s="318"/>
      <c r="BDI108" s="900"/>
      <c r="BDJ108" s="900"/>
      <c r="BDK108" s="900"/>
      <c r="BDL108" s="900"/>
      <c r="BDM108" s="1171"/>
      <c r="BDN108" s="910"/>
      <c r="BDO108" s="1191"/>
      <c r="BDP108" s="1189"/>
      <c r="BDQ108" s="900"/>
      <c r="BDR108" s="318"/>
      <c r="BDS108" s="900"/>
      <c r="BDT108" s="900"/>
      <c r="BDU108" s="900"/>
      <c r="BDV108" s="900"/>
      <c r="BDW108" s="1171"/>
      <c r="BDX108" s="910"/>
      <c r="BDY108" s="1191"/>
      <c r="BDZ108" s="1189"/>
      <c r="BEA108" s="900"/>
      <c r="BEB108" s="318"/>
      <c r="BEC108" s="900"/>
      <c r="BED108" s="900"/>
      <c r="BEE108" s="900"/>
      <c r="BEF108" s="900"/>
      <c r="BEG108" s="1171"/>
      <c r="BEH108" s="910"/>
      <c r="BEI108" s="1191"/>
      <c r="BEJ108" s="1189"/>
      <c r="BEK108" s="900"/>
      <c r="BEL108" s="318"/>
      <c r="BEM108" s="900"/>
      <c r="BEN108" s="900"/>
      <c r="BEO108" s="900"/>
      <c r="BEP108" s="900"/>
      <c r="BEQ108" s="1171"/>
      <c r="BER108" s="910"/>
      <c r="BES108" s="1191"/>
      <c r="BET108" s="1189"/>
      <c r="BEU108" s="900"/>
      <c r="BEV108" s="318"/>
      <c r="BEW108" s="900"/>
      <c r="BEX108" s="900"/>
      <c r="BEY108" s="900"/>
      <c r="BEZ108" s="900"/>
      <c r="BFA108" s="1171"/>
      <c r="BFB108" s="910"/>
      <c r="BFC108" s="1191"/>
      <c r="BFD108" s="1189"/>
      <c r="BFE108" s="900"/>
      <c r="BFF108" s="318"/>
      <c r="BFG108" s="900"/>
      <c r="BFH108" s="900"/>
      <c r="BFI108" s="900"/>
      <c r="BFJ108" s="900"/>
      <c r="BFK108" s="1171"/>
      <c r="BFL108" s="910"/>
      <c r="BFM108" s="1191"/>
      <c r="BFN108" s="1189"/>
      <c r="BFO108" s="900"/>
      <c r="BFP108" s="318"/>
      <c r="BFQ108" s="900"/>
      <c r="BFR108" s="900"/>
      <c r="BFS108" s="900"/>
      <c r="BFT108" s="900"/>
      <c r="BFU108" s="1171"/>
      <c r="BFV108" s="910"/>
      <c r="BFW108" s="1191"/>
      <c r="BFX108" s="1189"/>
      <c r="BFY108" s="900"/>
      <c r="BFZ108" s="318"/>
      <c r="BGA108" s="900"/>
      <c r="BGB108" s="900"/>
      <c r="BGC108" s="900"/>
      <c r="BGD108" s="900"/>
      <c r="BGE108" s="1171"/>
      <c r="BGF108" s="910"/>
      <c r="BGG108" s="1191"/>
      <c r="BGH108" s="1189"/>
      <c r="BGI108" s="900"/>
      <c r="BGJ108" s="318"/>
      <c r="BGK108" s="900"/>
      <c r="BGL108" s="900"/>
      <c r="BGM108" s="900"/>
      <c r="BGN108" s="900"/>
      <c r="BGO108" s="1171"/>
      <c r="BGP108" s="910"/>
      <c r="BGQ108" s="1191"/>
      <c r="BGR108" s="1189"/>
      <c r="BGS108" s="900"/>
      <c r="BGT108" s="318"/>
      <c r="BGU108" s="900"/>
      <c r="BGV108" s="900"/>
      <c r="BGW108" s="900"/>
      <c r="BGX108" s="900"/>
      <c r="BGY108" s="1171"/>
      <c r="BGZ108" s="910"/>
      <c r="BHA108" s="1191"/>
      <c r="BHB108" s="1189"/>
      <c r="BHC108" s="900"/>
      <c r="BHD108" s="318"/>
      <c r="BHE108" s="900"/>
      <c r="BHF108" s="900"/>
      <c r="BHG108" s="900"/>
      <c r="BHH108" s="900"/>
      <c r="BHI108" s="1171"/>
      <c r="BHJ108" s="910"/>
      <c r="BHK108" s="1191"/>
      <c r="BHL108" s="1189"/>
      <c r="BHM108" s="900"/>
      <c r="BHN108" s="318"/>
      <c r="BHO108" s="900"/>
      <c r="BHP108" s="900"/>
      <c r="BHQ108" s="900"/>
      <c r="BHR108" s="900"/>
      <c r="BHS108" s="1171"/>
      <c r="BHT108" s="910"/>
      <c r="BHU108" s="1191"/>
      <c r="BHV108" s="1189"/>
      <c r="BHW108" s="900"/>
      <c r="BHX108" s="318"/>
      <c r="BHY108" s="900"/>
      <c r="BHZ108" s="900"/>
      <c r="BIA108" s="900"/>
      <c r="BIB108" s="900"/>
      <c r="BIC108" s="1171"/>
      <c r="BID108" s="910"/>
      <c r="BIE108" s="1191"/>
      <c r="BIF108" s="1189"/>
      <c r="BIG108" s="900"/>
      <c r="BIH108" s="318"/>
      <c r="BII108" s="900"/>
      <c r="BIJ108" s="900"/>
      <c r="BIK108" s="900"/>
      <c r="BIL108" s="900"/>
      <c r="BIM108" s="1171"/>
      <c r="BIN108" s="910"/>
      <c r="BIO108" s="1191"/>
      <c r="BIP108" s="1189"/>
      <c r="BIQ108" s="900"/>
      <c r="BIR108" s="318"/>
      <c r="BIS108" s="900"/>
      <c r="BIT108" s="900"/>
      <c r="BIU108" s="900"/>
      <c r="BIV108" s="900"/>
      <c r="BIW108" s="1171"/>
      <c r="BIX108" s="910"/>
      <c r="BIY108" s="1191"/>
      <c r="BIZ108" s="1189"/>
      <c r="BJA108" s="900"/>
      <c r="BJB108" s="318"/>
      <c r="BJC108" s="900"/>
      <c r="BJD108" s="900"/>
      <c r="BJE108" s="900"/>
      <c r="BJF108" s="900"/>
      <c r="BJG108" s="1171"/>
      <c r="BJH108" s="910"/>
      <c r="BJI108" s="1191"/>
      <c r="BJJ108" s="1189"/>
      <c r="BJK108" s="900"/>
      <c r="BJL108" s="318"/>
      <c r="BJM108" s="900"/>
      <c r="BJN108" s="900"/>
      <c r="BJO108" s="900"/>
      <c r="BJP108" s="900"/>
      <c r="BJQ108" s="1171"/>
      <c r="BJR108" s="910"/>
      <c r="BJS108" s="1191"/>
      <c r="BJT108" s="1189"/>
      <c r="BJU108" s="900"/>
      <c r="BJV108" s="318"/>
      <c r="BJW108" s="900"/>
      <c r="BJX108" s="900"/>
      <c r="BJY108" s="900"/>
      <c r="BJZ108" s="900"/>
      <c r="BKA108" s="1171"/>
      <c r="BKB108" s="910"/>
      <c r="BKC108" s="1191"/>
      <c r="BKD108" s="1189"/>
      <c r="BKE108" s="900"/>
      <c r="BKF108" s="318"/>
      <c r="BKG108" s="900"/>
      <c r="BKH108" s="900"/>
      <c r="BKI108" s="900"/>
      <c r="BKJ108" s="900"/>
      <c r="BKK108" s="1171"/>
      <c r="BKL108" s="910"/>
      <c r="BKM108" s="1191"/>
      <c r="BKN108" s="1189"/>
      <c r="BKO108" s="900"/>
      <c r="BKP108" s="318"/>
      <c r="BKQ108" s="900"/>
      <c r="BKR108" s="900"/>
      <c r="BKS108" s="900"/>
      <c r="BKT108" s="900"/>
      <c r="BKU108" s="1171"/>
      <c r="BKV108" s="910"/>
      <c r="BKW108" s="1191"/>
      <c r="BKX108" s="1189"/>
      <c r="BKY108" s="900"/>
      <c r="BKZ108" s="318"/>
      <c r="BLA108" s="900"/>
      <c r="BLB108" s="900"/>
      <c r="BLC108" s="900"/>
      <c r="BLD108" s="900"/>
      <c r="BLE108" s="1171"/>
      <c r="BLF108" s="910"/>
      <c r="BLG108" s="1191"/>
      <c r="BLH108" s="1189"/>
      <c r="BLI108" s="900"/>
      <c r="BLJ108" s="318"/>
      <c r="BLK108" s="900"/>
      <c r="BLL108" s="900"/>
      <c r="BLM108" s="900"/>
      <c r="BLN108" s="900"/>
      <c r="BLO108" s="1171"/>
      <c r="BLP108" s="910"/>
      <c r="BLQ108" s="1191"/>
      <c r="BLR108" s="1189"/>
      <c r="BLS108" s="900"/>
      <c r="BLT108" s="318"/>
      <c r="BLU108" s="900"/>
      <c r="BLV108" s="900"/>
      <c r="BLW108" s="900"/>
      <c r="BLX108" s="900"/>
      <c r="BLY108" s="1171"/>
      <c r="BLZ108" s="910"/>
      <c r="BMA108" s="1191"/>
      <c r="BMB108" s="1189"/>
      <c r="BMC108" s="900"/>
      <c r="BMD108" s="318"/>
      <c r="BME108" s="900"/>
      <c r="BMF108" s="900"/>
      <c r="BMG108" s="900"/>
      <c r="BMH108" s="900"/>
      <c r="BMI108" s="1171"/>
      <c r="BMJ108" s="910"/>
      <c r="BMK108" s="1191"/>
      <c r="BML108" s="1189"/>
      <c r="BMM108" s="900"/>
      <c r="BMN108" s="318"/>
      <c r="BMO108" s="900"/>
      <c r="BMP108" s="900"/>
      <c r="BMQ108" s="900"/>
      <c r="BMR108" s="900"/>
      <c r="BMS108" s="1171"/>
      <c r="BMT108" s="910"/>
      <c r="BMU108" s="1191"/>
      <c r="BMV108" s="1189"/>
      <c r="BMW108" s="900"/>
      <c r="BMX108" s="318"/>
      <c r="BMY108" s="900"/>
      <c r="BMZ108" s="900"/>
      <c r="BNA108" s="900"/>
      <c r="BNB108" s="900"/>
      <c r="BNC108" s="1171"/>
      <c r="BND108" s="910"/>
      <c r="BNE108" s="1191"/>
      <c r="BNF108" s="1189"/>
      <c r="BNG108" s="900"/>
      <c r="BNH108" s="318"/>
      <c r="BNI108" s="900"/>
      <c r="BNJ108" s="900"/>
      <c r="BNK108" s="900"/>
      <c r="BNL108" s="900"/>
      <c r="BNM108" s="1171"/>
      <c r="BNN108" s="910"/>
      <c r="BNO108" s="1191"/>
      <c r="BNP108" s="1189"/>
      <c r="BNQ108" s="900"/>
      <c r="BNR108" s="318"/>
      <c r="BNS108" s="900"/>
      <c r="BNT108" s="900"/>
      <c r="BNU108" s="900"/>
      <c r="BNV108" s="900"/>
      <c r="BNW108" s="1171"/>
      <c r="BNX108" s="910"/>
      <c r="BNY108" s="1191"/>
      <c r="BNZ108" s="1189"/>
      <c r="BOA108" s="900"/>
      <c r="BOB108" s="318"/>
      <c r="BOC108" s="900"/>
      <c r="BOD108" s="900"/>
      <c r="BOE108" s="900"/>
      <c r="BOF108" s="900"/>
      <c r="BOG108" s="1171"/>
      <c r="BOH108" s="910"/>
      <c r="BOI108" s="1191"/>
      <c r="BOJ108" s="1189"/>
      <c r="BOK108" s="900"/>
      <c r="BOL108" s="318"/>
      <c r="BOM108" s="900"/>
      <c r="BON108" s="900"/>
      <c r="BOO108" s="900"/>
      <c r="BOP108" s="900"/>
      <c r="BOQ108" s="1171"/>
      <c r="BOR108" s="910"/>
      <c r="BOS108" s="1191"/>
      <c r="BOT108" s="1189"/>
      <c r="BOU108" s="900"/>
      <c r="BOV108" s="318"/>
      <c r="BOW108" s="900"/>
      <c r="BOX108" s="900"/>
      <c r="BOY108" s="900"/>
      <c r="BOZ108" s="900"/>
      <c r="BPA108" s="1171"/>
      <c r="BPB108" s="910"/>
      <c r="BPC108" s="1191"/>
      <c r="BPD108" s="1189"/>
      <c r="BPE108" s="900"/>
      <c r="BPF108" s="318"/>
      <c r="BPG108" s="900"/>
      <c r="BPH108" s="900"/>
      <c r="BPI108" s="900"/>
      <c r="BPJ108" s="900"/>
      <c r="BPK108" s="1171"/>
      <c r="BPL108" s="910"/>
      <c r="BPM108" s="1191"/>
      <c r="BPN108" s="1189"/>
      <c r="BPO108" s="900"/>
      <c r="BPP108" s="318"/>
      <c r="BPQ108" s="900"/>
      <c r="BPR108" s="900"/>
      <c r="BPS108" s="900"/>
      <c r="BPT108" s="900"/>
      <c r="BPU108" s="1171"/>
      <c r="BPV108" s="910"/>
      <c r="BPW108" s="1191"/>
      <c r="BPX108" s="1189"/>
      <c r="BPY108" s="900"/>
      <c r="BPZ108" s="318"/>
      <c r="BQA108" s="900"/>
      <c r="BQB108" s="900"/>
      <c r="BQC108" s="900"/>
      <c r="BQD108" s="900"/>
      <c r="BQE108" s="1171"/>
      <c r="BQF108" s="910"/>
      <c r="BQG108" s="1191"/>
      <c r="BQH108" s="1189"/>
      <c r="BQI108" s="900"/>
      <c r="BQJ108" s="318"/>
      <c r="BQK108" s="900"/>
      <c r="BQL108" s="900"/>
      <c r="BQM108" s="900"/>
      <c r="BQN108" s="900"/>
      <c r="BQO108" s="1171"/>
      <c r="BQP108" s="910"/>
      <c r="BQQ108" s="1191"/>
      <c r="BQR108" s="1189"/>
      <c r="BQS108" s="900"/>
      <c r="BQT108" s="318"/>
      <c r="BQU108" s="900"/>
      <c r="BQV108" s="900"/>
      <c r="BQW108" s="900"/>
      <c r="BQX108" s="900"/>
      <c r="BQY108" s="1171"/>
      <c r="BQZ108" s="910"/>
      <c r="BRA108" s="1191"/>
      <c r="BRB108" s="1189"/>
      <c r="BRC108" s="900"/>
      <c r="BRD108" s="318"/>
      <c r="BRE108" s="900"/>
      <c r="BRF108" s="900"/>
      <c r="BRG108" s="900"/>
      <c r="BRH108" s="900"/>
      <c r="BRI108" s="1171"/>
      <c r="BRJ108" s="910"/>
      <c r="BRK108" s="1191"/>
      <c r="BRL108" s="1189"/>
      <c r="BRM108" s="900"/>
      <c r="BRN108" s="318"/>
      <c r="BRO108" s="900"/>
      <c r="BRP108" s="900"/>
      <c r="BRQ108" s="900"/>
      <c r="BRR108" s="900"/>
      <c r="BRS108" s="1171"/>
      <c r="BRT108" s="910"/>
      <c r="BRU108" s="1191"/>
      <c r="BRV108" s="1189"/>
      <c r="BRW108" s="900"/>
      <c r="BRX108" s="318"/>
      <c r="BRY108" s="900"/>
      <c r="BRZ108" s="900"/>
      <c r="BSA108" s="900"/>
      <c r="BSB108" s="900"/>
      <c r="BSC108" s="1171"/>
      <c r="BSD108" s="910"/>
      <c r="BSE108" s="1191"/>
      <c r="BSF108" s="1189"/>
      <c r="BSG108" s="900"/>
      <c r="BSH108" s="318"/>
      <c r="BSI108" s="900"/>
      <c r="BSJ108" s="900"/>
      <c r="BSK108" s="900"/>
      <c r="BSL108" s="900"/>
      <c r="BSM108" s="1171"/>
      <c r="BSN108" s="910"/>
      <c r="BSO108" s="1191"/>
      <c r="BSP108" s="1189"/>
      <c r="BSQ108" s="900"/>
      <c r="BSR108" s="318"/>
      <c r="BSS108" s="900"/>
      <c r="BST108" s="900"/>
      <c r="BSU108" s="900"/>
      <c r="BSV108" s="900"/>
      <c r="BSW108" s="1171"/>
      <c r="BSX108" s="910"/>
      <c r="BSY108" s="1191"/>
      <c r="BSZ108" s="1189"/>
      <c r="BTA108" s="900"/>
      <c r="BTB108" s="318"/>
      <c r="BTC108" s="900"/>
      <c r="BTD108" s="900"/>
      <c r="BTE108" s="900"/>
      <c r="BTF108" s="900"/>
      <c r="BTG108" s="1171"/>
      <c r="BTH108" s="910"/>
      <c r="BTI108" s="1191"/>
      <c r="BTJ108" s="1189"/>
      <c r="BTK108" s="900"/>
      <c r="BTL108" s="318"/>
      <c r="BTM108" s="900"/>
      <c r="BTN108" s="900"/>
      <c r="BTO108" s="900"/>
      <c r="BTP108" s="900"/>
      <c r="BTQ108" s="1171"/>
      <c r="BTR108" s="910"/>
      <c r="BTS108" s="1191"/>
      <c r="BTT108" s="1189"/>
      <c r="BTU108" s="900"/>
      <c r="BTV108" s="318"/>
      <c r="BTW108" s="900"/>
      <c r="BTX108" s="900"/>
      <c r="BTY108" s="900"/>
      <c r="BTZ108" s="900"/>
      <c r="BUA108" s="1171"/>
      <c r="BUB108" s="910"/>
      <c r="BUC108" s="1191"/>
      <c r="BUD108" s="1189"/>
      <c r="BUE108" s="900"/>
      <c r="BUF108" s="318"/>
      <c r="BUG108" s="900"/>
      <c r="BUH108" s="900"/>
      <c r="BUI108" s="900"/>
      <c r="BUJ108" s="900"/>
      <c r="BUK108" s="1171"/>
      <c r="BUL108" s="910"/>
      <c r="BUM108" s="1191"/>
      <c r="BUN108" s="1189"/>
      <c r="BUO108" s="900"/>
      <c r="BUP108" s="318"/>
      <c r="BUQ108" s="900"/>
      <c r="BUR108" s="900"/>
      <c r="BUS108" s="900"/>
      <c r="BUT108" s="900"/>
      <c r="BUU108" s="1171"/>
      <c r="BUV108" s="910"/>
      <c r="BUW108" s="1191"/>
      <c r="BUX108" s="1189"/>
      <c r="BUY108" s="900"/>
      <c r="BUZ108" s="318"/>
      <c r="BVA108" s="900"/>
      <c r="BVB108" s="900"/>
      <c r="BVC108" s="900"/>
      <c r="BVD108" s="900"/>
      <c r="BVE108" s="1171"/>
      <c r="BVF108" s="910"/>
      <c r="BVG108" s="1191"/>
      <c r="BVH108" s="1189"/>
      <c r="BVI108" s="900"/>
      <c r="BVJ108" s="318"/>
      <c r="BVK108" s="900"/>
      <c r="BVL108" s="900"/>
      <c r="BVM108" s="900"/>
      <c r="BVN108" s="900"/>
      <c r="BVO108" s="1171"/>
      <c r="BVP108" s="910"/>
      <c r="BVQ108" s="1191"/>
      <c r="BVR108" s="1189"/>
      <c r="BVS108" s="900"/>
      <c r="BVT108" s="318"/>
      <c r="BVU108" s="900"/>
      <c r="BVV108" s="900"/>
      <c r="BVW108" s="900"/>
      <c r="BVX108" s="900"/>
      <c r="BVY108" s="1171"/>
      <c r="BVZ108" s="910"/>
      <c r="BWA108" s="1191"/>
      <c r="BWB108" s="1189"/>
      <c r="BWC108" s="900"/>
      <c r="BWD108" s="318"/>
      <c r="BWE108" s="900"/>
      <c r="BWF108" s="900"/>
      <c r="BWG108" s="900"/>
      <c r="BWH108" s="900"/>
      <c r="BWI108" s="1171"/>
      <c r="BWJ108" s="910"/>
      <c r="BWK108" s="1191"/>
      <c r="BWL108" s="1189"/>
      <c r="BWM108" s="900"/>
      <c r="BWN108" s="318"/>
      <c r="BWO108" s="900"/>
      <c r="BWP108" s="900"/>
      <c r="BWQ108" s="900"/>
      <c r="BWR108" s="900"/>
      <c r="BWS108" s="1171"/>
      <c r="BWT108" s="910"/>
      <c r="BWU108" s="1191"/>
      <c r="BWV108" s="1189"/>
      <c r="BWW108" s="900"/>
      <c r="BWX108" s="318"/>
      <c r="BWY108" s="900"/>
      <c r="BWZ108" s="900"/>
      <c r="BXA108" s="900"/>
      <c r="BXB108" s="900"/>
      <c r="BXC108" s="1171"/>
      <c r="BXD108" s="910"/>
      <c r="BXE108" s="1191"/>
      <c r="BXF108" s="1189"/>
      <c r="BXG108" s="900"/>
      <c r="BXH108" s="318"/>
      <c r="BXI108" s="900"/>
      <c r="BXJ108" s="900"/>
      <c r="BXK108" s="900"/>
      <c r="BXL108" s="900"/>
      <c r="BXM108" s="1171"/>
      <c r="BXN108" s="910"/>
      <c r="BXO108" s="1191"/>
      <c r="BXP108" s="1189"/>
      <c r="BXQ108" s="900"/>
      <c r="BXR108" s="318"/>
      <c r="BXS108" s="900"/>
      <c r="BXT108" s="900"/>
      <c r="BXU108" s="900"/>
      <c r="BXV108" s="900"/>
      <c r="BXW108" s="1171"/>
      <c r="BXX108" s="910"/>
      <c r="BXY108" s="1191"/>
      <c r="BXZ108" s="1189"/>
      <c r="BYA108" s="900"/>
      <c r="BYB108" s="318"/>
      <c r="BYC108" s="900"/>
      <c r="BYD108" s="900"/>
      <c r="BYE108" s="900"/>
      <c r="BYF108" s="900"/>
      <c r="BYG108" s="1171"/>
      <c r="BYH108" s="910"/>
      <c r="BYI108" s="1191"/>
      <c r="BYJ108" s="1189"/>
      <c r="BYK108" s="900"/>
      <c r="BYL108" s="318"/>
      <c r="BYM108" s="900"/>
      <c r="BYN108" s="900"/>
      <c r="BYO108" s="900"/>
      <c r="BYP108" s="900"/>
      <c r="BYQ108" s="1171"/>
      <c r="BYR108" s="910"/>
      <c r="BYS108" s="1191"/>
      <c r="BYT108" s="1189"/>
      <c r="BYU108" s="900"/>
      <c r="BYV108" s="318"/>
      <c r="BYW108" s="900"/>
      <c r="BYX108" s="900"/>
      <c r="BYY108" s="900"/>
      <c r="BYZ108" s="900"/>
      <c r="BZA108" s="1171"/>
      <c r="BZB108" s="910"/>
      <c r="BZC108" s="1191"/>
      <c r="BZD108" s="1189"/>
      <c r="BZE108" s="900"/>
      <c r="BZF108" s="318"/>
      <c r="BZG108" s="900"/>
      <c r="BZH108" s="900"/>
      <c r="BZI108" s="900"/>
      <c r="BZJ108" s="900"/>
      <c r="BZK108" s="1171"/>
      <c r="BZL108" s="910"/>
      <c r="BZM108" s="1191"/>
      <c r="BZN108" s="1189"/>
      <c r="BZO108" s="900"/>
      <c r="BZP108" s="318"/>
      <c r="BZQ108" s="900"/>
      <c r="BZR108" s="900"/>
      <c r="BZS108" s="900"/>
      <c r="BZT108" s="900"/>
      <c r="BZU108" s="1171"/>
      <c r="BZV108" s="910"/>
      <c r="BZW108" s="1191"/>
      <c r="BZX108" s="1189"/>
      <c r="BZY108" s="900"/>
      <c r="BZZ108" s="318"/>
      <c r="CAA108" s="900"/>
      <c r="CAB108" s="900"/>
      <c r="CAC108" s="900"/>
      <c r="CAD108" s="900"/>
      <c r="CAE108" s="1171"/>
      <c r="CAF108" s="910"/>
      <c r="CAG108" s="1191"/>
      <c r="CAH108" s="1189"/>
      <c r="CAI108" s="900"/>
      <c r="CAJ108" s="318"/>
      <c r="CAK108" s="900"/>
      <c r="CAL108" s="900"/>
      <c r="CAM108" s="900"/>
      <c r="CAN108" s="900"/>
      <c r="CAO108" s="1171"/>
      <c r="CAP108" s="910"/>
      <c r="CAQ108" s="1191"/>
      <c r="CAR108" s="1189"/>
      <c r="CAS108" s="900"/>
      <c r="CAT108" s="318"/>
      <c r="CAU108" s="900"/>
      <c r="CAV108" s="900"/>
      <c r="CAW108" s="900"/>
      <c r="CAX108" s="900"/>
      <c r="CAY108" s="1171"/>
      <c r="CAZ108" s="910"/>
      <c r="CBA108" s="1191"/>
      <c r="CBB108" s="1189"/>
      <c r="CBC108" s="900"/>
      <c r="CBD108" s="318"/>
      <c r="CBE108" s="900"/>
      <c r="CBF108" s="900"/>
      <c r="CBG108" s="900"/>
      <c r="CBH108" s="900"/>
      <c r="CBI108" s="1171"/>
      <c r="CBJ108" s="910"/>
      <c r="CBK108" s="1191"/>
      <c r="CBL108" s="1189"/>
      <c r="CBM108" s="900"/>
      <c r="CBN108" s="318"/>
      <c r="CBO108" s="900"/>
      <c r="CBP108" s="900"/>
      <c r="CBQ108" s="900"/>
      <c r="CBR108" s="900"/>
      <c r="CBS108" s="1171"/>
      <c r="CBT108" s="910"/>
      <c r="CBU108" s="1191"/>
      <c r="CBV108" s="1189"/>
      <c r="CBW108" s="900"/>
      <c r="CBX108" s="318"/>
      <c r="CBY108" s="900"/>
      <c r="CBZ108" s="900"/>
      <c r="CCA108" s="900"/>
      <c r="CCB108" s="900"/>
      <c r="CCC108" s="1171"/>
      <c r="CCD108" s="910"/>
      <c r="CCE108" s="1191"/>
      <c r="CCF108" s="1189"/>
      <c r="CCG108" s="900"/>
      <c r="CCH108" s="318"/>
      <c r="CCI108" s="900"/>
      <c r="CCJ108" s="900"/>
      <c r="CCK108" s="900"/>
      <c r="CCL108" s="900"/>
      <c r="CCM108" s="1171"/>
      <c r="CCN108" s="910"/>
      <c r="CCO108" s="1191"/>
      <c r="CCP108" s="1189"/>
      <c r="CCQ108" s="900"/>
      <c r="CCR108" s="318"/>
      <c r="CCS108" s="900"/>
      <c r="CCT108" s="900"/>
      <c r="CCU108" s="900"/>
      <c r="CCV108" s="900"/>
      <c r="CCW108" s="1171"/>
      <c r="CCX108" s="910"/>
      <c r="CCY108" s="1191"/>
      <c r="CCZ108" s="1189"/>
      <c r="CDA108" s="900"/>
      <c r="CDB108" s="318"/>
      <c r="CDC108" s="900"/>
      <c r="CDD108" s="900"/>
      <c r="CDE108" s="900"/>
      <c r="CDF108" s="900"/>
      <c r="CDG108" s="1171"/>
      <c r="CDH108" s="910"/>
      <c r="CDI108" s="1191"/>
      <c r="CDJ108" s="1189"/>
      <c r="CDK108" s="900"/>
      <c r="CDL108" s="318"/>
      <c r="CDM108" s="900"/>
      <c r="CDN108" s="900"/>
      <c r="CDO108" s="900"/>
      <c r="CDP108" s="900"/>
      <c r="CDQ108" s="1171"/>
      <c r="CDR108" s="910"/>
      <c r="CDS108" s="1191"/>
      <c r="CDT108" s="1189"/>
      <c r="CDU108" s="900"/>
      <c r="CDV108" s="318"/>
      <c r="CDW108" s="900"/>
      <c r="CDX108" s="900"/>
      <c r="CDY108" s="900"/>
      <c r="CDZ108" s="900"/>
      <c r="CEA108" s="1171"/>
      <c r="CEB108" s="910"/>
      <c r="CEC108" s="1191"/>
      <c r="CED108" s="1189"/>
      <c r="CEE108" s="900"/>
      <c r="CEF108" s="318"/>
      <c r="CEG108" s="900"/>
      <c r="CEH108" s="900"/>
      <c r="CEI108" s="900"/>
      <c r="CEJ108" s="900"/>
      <c r="CEK108" s="1171"/>
      <c r="CEL108" s="910"/>
      <c r="CEM108" s="1191"/>
      <c r="CEN108" s="1189"/>
      <c r="CEO108" s="900"/>
      <c r="CEP108" s="318"/>
      <c r="CEQ108" s="900"/>
      <c r="CER108" s="900"/>
      <c r="CES108" s="900"/>
      <c r="CET108" s="900"/>
      <c r="CEU108" s="1171"/>
      <c r="CEV108" s="910"/>
      <c r="CEW108" s="1191"/>
      <c r="CEX108" s="1189"/>
      <c r="CEY108" s="900"/>
      <c r="CEZ108" s="318"/>
      <c r="CFA108" s="900"/>
      <c r="CFB108" s="900"/>
      <c r="CFC108" s="900"/>
      <c r="CFD108" s="900"/>
      <c r="CFE108" s="1171"/>
      <c r="CFF108" s="910"/>
      <c r="CFG108" s="1191"/>
      <c r="CFH108" s="1189"/>
      <c r="CFI108" s="900"/>
      <c r="CFJ108" s="318"/>
      <c r="CFK108" s="900"/>
      <c r="CFL108" s="900"/>
      <c r="CFM108" s="900"/>
      <c r="CFN108" s="900"/>
      <c r="CFO108" s="1171"/>
      <c r="CFP108" s="910"/>
      <c r="CFQ108" s="1191"/>
      <c r="CFR108" s="1189"/>
      <c r="CFS108" s="900"/>
      <c r="CFT108" s="318"/>
      <c r="CFU108" s="900"/>
      <c r="CFV108" s="900"/>
      <c r="CFW108" s="900"/>
      <c r="CFX108" s="900"/>
      <c r="CFY108" s="1171"/>
      <c r="CFZ108" s="910"/>
      <c r="CGA108" s="1191"/>
      <c r="CGB108" s="1189"/>
      <c r="CGC108" s="900"/>
      <c r="CGD108" s="318"/>
      <c r="CGE108" s="900"/>
      <c r="CGF108" s="900"/>
      <c r="CGG108" s="900"/>
      <c r="CGH108" s="900"/>
      <c r="CGI108" s="1171"/>
      <c r="CGJ108" s="910"/>
      <c r="CGK108" s="1191"/>
      <c r="CGL108" s="1189"/>
      <c r="CGM108" s="900"/>
      <c r="CGN108" s="318"/>
      <c r="CGO108" s="900"/>
      <c r="CGP108" s="900"/>
      <c r="CGQ108" s="900"/>
      <c r="CGR108" s="900"/>
      <c r="CGS108" s="1171"/>
      <c r="CGT108" s="910"/>
      <c r="CGU108" s="1191"/>
      <c r="CGV108" s="1189"/>
      <c r="CGW108" s="900"/>
      <c r="CGX108" s="318"/>
      <c r="CGY108" s="900"/>
      <c r="CGZ108" s="900"/>
      <c r="CHA108" s="900"/>
      <c r="CHB108" s="900"/>
      <c r="CHC108" s="1171"/>
      <c r="CHD108" s="910"/>
      <c r="CHE108" s="1191"/>
      <c r="CHF108" s="1189"/>
      <c r="CHG108" s="900"/>
      <c r="CHH108" s="318"/>
      <c r="CHI108" s="900"/>
      <c r="CHJ108" s="900"/>
      <c r="CHK108" s="900"/>
      <c r="CHL108" s="900"/>
      <c r="CHM108" s="1171"/>
      <c r="CHN108" s="910"/>
      <c r="CHO108" s="1191"/>
      <c r="CHP108" s="1189"/>
      <c r="CHQ108" s="900"/>
      <c r="CHR108" s="318"/>
      <c r="CHS108" s="900"/>
      <c r="CHT108" s="900"/>
      <c r="CHU108" s="900"/>
      <c r="CHV108" s="900"/>
      <c r="CHW108" s="1171"/>
      <c r="CHX108" s="910"/>
      <c r="CHY108" s="1191"/>
      <c r="CHZ108" s="1189"/>
      <c r="CIA108" s="900"/>
      <c r="CIB108" s="318"/>
      <c r="CIC108" s="900"/>
      <c r="CID108" s="900"/>
      <c r="CIE108" s="900"/>
      <c r="CIF108" s="900"/>
      <c r="CIG108" s="1171"/>
      <c r="CIH108" s="910"/>
      <c r="CII108" s="1191"/>
      <c r="CIJ108" s="1189"/>
      <c r="CIK108" s="900"/>
      <c r="CIL108" s="318"/>
      <c r="CIM108" s="900"/>
      <c r="CIN108" s="900"/>
      <c r="CIO108" s="900"/>
      <c r="CIP108" s="900"/>
      <c r="CIQ108" s="1171"/>
      <c r="CIR108" s="910"/>
      <c r="CIS108" s="1191"/>
      <c r="CIT108" s="1189"/>
      <c r="CIU108" s="900"/>
      <c r="CIV108" s="318"/>
      <c r="CIW108" s="900"/>
      <c r="CIX108" s="900"/>
      <c r="CIY108" s="900"/>
      <c r="CIZ108" s="900"/>
      <c r="CJA108" s="1171"/>
      <c r="CJB108" s="910"/>
      <c r="CJC108" s="1191"/>
      <c r="CJD108" s="1189"/>
      <c r="CJE108" s="900"/>
      <c r="CJF108" s="318"/>
      <c r="CJG108" s="900"/>
      <c r="CJH108" s="900"/>
      <c r="CJI108" s="900"/>
      <c r="CJJ108" s="900"/>
      <c r="CJK108" s="1171"/>
      <c r="CJL108" s="910"/>
      <c r="CJM108" s="1191"/>
      <c r="CJN108" s="1189"/>
      <c r="CJO108" s="900"/>
      <c r="CJP108" s="318"/>
      <c r="CJQ108" s="900"/>
      <c r="CJR108" s="900"/>
      <c r="CJS108" s="900"/>
      <c r="CJT108" s="900"/>
      <c r="CJU108" s="1171"/>
      <c r="CJV108" s="910"/>
      <c r="CJW108" s="1191"/>
      <c r="CJX108" s="1189"/>
      <c r="CJY108" s="900"/>
      <c r="CJZ108" s="318"/>
      <c r="CKA108" s="900"/>
      <c r="CKB108" s="900"/>
      <c r="CKC108" s="900"/>
      <c r="CKD108" s="900"/>
      <c r="CKE108" s="1171"/>
      <c r="CKF108" s="910"/>
      <c r="CKG108" s="1191"/>
      <c r="CKH108" s="1189"/>
      <c r="CKI108" s="900"/>
      <c r="CKJ108" s="318"/>
      <c r="CKK108" s="900"/>
      <c r="CKL108" s="900"/>
      <c r="CKM108" s="900"/>
      <c r="CKN108" s="900"/>
      <c r="CKO108" s="1171"/>
      <c r="CKP108" s="910"/>
      <c r="CKQ108" s="1191"/>
      <c r="CKR108" s="1189"/>
      <c r="CKS108" s="900"/>
      <c r="CKT108" s="318"/>
      <c r="CKU108" s="900"/>
      <c r="CKV108" s="900"/>
      <c r="CKW108" s="900"/>
      <c r="CKX108" s="900"/>
      <c r="CKY108" s="1171"/>
      <c r="CKZ108" s="910"/>
      <c r="CLA108" s="1191"/>
      <c r="CLB108" s="1189"/>
      <c r="CLC108" s="900"/>
      <c r="CLD108" s="318"/>
      <c r="CLE108" s="900"/>
      <c r="CLF108" s="900"/>
      <c r="CLG108" s="900"/>
      <c r="CLH108" s="900"/>
      <c r="CLI108" s="1171"/>
      <c r="CLJ108" s="910"/>
      <c r="CLK108" s="1191"/>
      <c r="CLL108" s="1189"/>
      <c r="CLM108" s="900"/>
      <c r="CLN108" s="318"/>
      <c r="CLO108" s="900"/>
      <c r="CLP108" s="900"/>
      <c r="CLQ108" s="900"/>
      <c r="CLR108" s="900"/>
      <c r="CLS108" s="1171"/>
      <c r="CLT108" s="910"/>
      <c r="CLU108" s="1191"/>
      <c r="CLV108" s="1189"/>
      <c r="CLW108" s="900"/>
      <c r="CLX108" s="318"/>
      <c r="CLY108" s="900"/>
      <c r="CLZ108" s="900"/>
      <c r="CMA108" s="900"/>
      <c r="CMB108" s="900"/>
      <c r="CMC108" s="1171"/>
      <c r="CMD108" s="910"/>
      <c r="CME108" s="1191"/>
      <c r="CMF108" s="1189"/>
      <c r="CMG108" s="900"/>
      <c r="CMH108" s="318"/>
      <c r="CMI108" s="900"/>
      <c r="CMJ108" s="900"/>
      <c r="CMK108" s="900"/>
      <c r="CML108" s="900"/>
      <c r="CMM108" s="1171"/>
      <c r="CMN108" s="910"/>
      <c r="CMO108" s="1191"/>
      <c r="CMP108" s="1189"/>
      <c r="CMQ108" s="900"/>
      <c r="CMR108" s="318"/>
      <c r="CMS108" s="900"/>
      <c r="CMT108" s="900"/>
      <c r="CMU108" s="900"/>
      <c r="CMV108" s="900"/>
      <c r="CMW108" s="1171"/>
      <c r="CMX108" s="910"/>
      <c r="CMY108" s="1191"/>
      <c r="CMZ108" s="1189"/>
      <c r="CNA108" s="900"/>
      <c r="CNB108" s="318"/>
      <c r="CNC108" s="900"/>
      <c r="CND108" s="900"/>
      <c r="CNE108" s="900"/>
      <c r="CNF108" s="900"/>
      <c r="CNG108" s="1171"/>
      <c r="CNH108" s="910"/>
      <c r="CNI108" s="1191"/>
      <c r="CNJ108" s="1189"/>
      <c r="CNK108" s="900"/>
      <c r="CNL108" s="318"/>
      <c r="CNM108" s="900"/>
      <c r="CNN108" s="900"/>
      <c r="CNO108" s="900"/>
      <c r="CNP108" s="900"/>
      <c r="CNQ108" s="1171"/>
      <c r="CNR108" s="910"/>
      <c r="CNS108" s="1191"/>
      <c r="CNT108" s="1189"/>
      <c r="CNU108" s="900"/>
      <c r="CNV108" s="318"/>
      <c r="CNW108" s="900"/>
      <c r="CNX108" s="900"/>
      <c r="CNY108" s="900"/>
      <c r="CNZ108" s="900"/>
      <c r="COA108" s="1171"/>
      <c r="COB108" s="910"/>
      <c r="COC108" s="1191"/>
      <c r="COD108" s="1189"/>
      <c r="COE108" s="900"/>
      <c r="COF108" s="318"/>
      <c r="COG108" s="900"/>
      <c r="COH108" s="900"/>
      <c r="COI108" s="900"/>
      <c r="COJ108" s="900"/>
      <c r="COK108" s="1171"/>
      <c r="COL108" s="910"/>
      <c r="COM108" s="1191"/>
      <c r="CON108" s="1189"/>
      <c r="COO108" s="900"/>
      <c r="COP108" s="318"/>
      <c r="COQ108" s="900"/>
      <c r="COR108" s="900"/>
      <c r="COS108" s="900"/>
      <c r="COT108" s="900"/>
      <c r="COU108" s="1171"/>
      <c r="COV108" s="910"/>
      <c r="COW108" s="1191"/>
      <c r="COX108" s="1189"/>
      <c r="COY108" s="900"/>
      <c r="COZ108" s="318"/>
      <c r="CPA108" s="900"/>
      <c r="CPB108" s="900"/>
      <c r="CPC108" s="900"/>
      <c r="CPD108" s="900"/>
      <c r="CPE108" s="1171"/>
      <c r="CPF108" s="910"/>
      <c r="CPG108" s="1191"/>
      <c r="CPH108" s="1189"/>
      <c r="CPI108" s="900"/>
      <c r="CPJ108" s="318"/>
      <c r="CPK108" s="900"/>
      <c r="CPL108" s="900"/>
      <c r="CPM108" s="900"/>
      <c r="CPN108" s="900"/>
      <c r="CPO108" s="1171"/>
      <c r="CPP108" s="910"/>
      <c r="CPQ108" s="1191"/>
      <c r="CPR108" s="1189"/>
      <c r="CPS108" s="900"/>
      <c r="CPT108" s="318"/>
      <c r="CPU108" s="900"/>
      <c r="CPV108" s="900"/>
      <c r="CPW108" s="900"/>
      <c r="CPX108" s="900"/>
      <c r="CPY108" s="1171"/>
      <c r="CPZ108" s="910"/>
      <c r="CQA108" s="1191"/>
      <c r="CQB108" s="1189"/>
      <c r="CQC108" s="900"/>
      <c r="CQD108" s="318"/>
      <c r="CQE108" s="900"/>
      <c r="CQF108" s="900"/>
      <c r="CQG108" s="900"/>
      <c r="CQH108" s="900"/>
      <c r="CQI108" s="1171"/>
      <c r="CQJ108" s="910"/>
      <c r="CQK108" s="1191"/>
      <c r="CQL108" s="1189"/>
      <c r="CQM108" s="900"/>
      <c r="CQN108" s="318"/>
      <c r="CQO108" s="900"/>
      <c r="CQP108" s="900"/>
      <c r="CQQ108" s="900"/>
      <c r="CQR108" s="900"/>
      <c r="CQS108" s="1171"/>
      <c r="CQT108" s="910"/>
      <c r="CQU108" s="1191"/>
      <c r="CQV108" s="1189"/>
      <c r="CQW108" s="900"/>
      <c r="CQX108" s="318"/>
      <c r="CQY108" s="900"/>
      <c r="CQZ108" s="900"/>
      <c r="CRA108" s="900"/>
      <c r="CRB108" s="900"/>
      <c r="CRC108" s="1171"/>
      <c r="CRD108" s="910"/>
      <c r="CRE108" s="1191"/>
      <c r="CRF108" s="1189"/>
      <c r="CRG108" s="900"/>
      <c r="CRH108" s="318"/>
      <c r="CRI108" s="900"/>
      <c r="CRJ108" s="900"/>
      <c r="CRK108" s="900"/>
      <c r="CRL108" s="900"/>
      <c r="CRM108" s="1171"/>
      <c r="CRN108" s="910"/>
      <c r="CRO108" s="1191"/>
      <c r="CRP108" s="1189"/>
      <c r="CRQ108" s="900"/>
      <c r="CRR108" s="318"/>
      <c r="CRS108" s="900"/>
      <c r="CRT108" s="900"/>
      <c r="CRU108" s="900"/>
      <c r="CRV108" s="900"/>
      <c r="CRW108" s="1171"/>
      <c r="CRX108" s="910"/>
      <c r="CRY108" s="1191"/>
      <c r="CRZ108" s="1189"/>
      <c r="CSA108" s="900"/>
      <c r="CSB108" s="318"/>
      <c r="CSC108" s="900"/>
      <c r="CSD108" s="900"/>
      <c r="CSE108" s="900"/>
      <c r="CSF108" s="900"/>
      <c r="CSG108" s="1171"/>
      <c r="CSH108" s="910"/>
      <c r="CSI108" s="1191"/>
      <c r="CSJ108" s="1189"/>
      <c r="CSK108" s="900"/>
      <c r="CSL108" s="318"/>
      <c r="CSM108" s="900"/>
      <c r="CSN108" s="900"/>
      <c r="CSO108" s="900"/>
      <c r="CSP108" s="900"/>
      <c r="CSQ108" s="1171"/>
      <c r="CSR108" s="910"/>
      <c r="CSS108" s="1191"/>
      <c r="CST108" s="1189"/>
      <c r="CSU108" s="900"/>
      <c r="CSV108" s="318"/>
      <c r="CSW108" s="900"/>
      <c r="CSX108" s="900"/>
      <c r="CSY108" s="900"/>
      <c r="CSZ108" s="900"/>
      <c r="CTA108" s="1171"/>
      <c r="CTB108" s="910"/>
      <c r="CTC108" s="1191"/>
      <c r="CTD108" s="1189"/>
      <c r="CTE108" s="900"/>
      <c r="CTF108" s="318"/>
      <c r="CTG108" s="900"/>
      <c r="CTH108" s="900"/>
      <c r="CTI108" s="900"/>
      <c r="CTJ108" s="900"/>
      <c r="CTK108" s="1171"/>
      <c r="CTL108" s="910"/>
      <c r="CTM108" s="1191"/>
      <c r="CTN108" s="1189"/>
      <c r="CTO108" s="900"/>
      <c r="CTP108" s="318"/>
      <c r="CTQ108" s="900"/>
      <c r="CTR108" s="900"/>
      <c r="CTS108" s="900"/>
      <c r="CTT108" s="900"/>
      <c r="CTU108" s="1171"/>
      <c r="CTV108" s="910"/>
      <c r="CTW108" s="1191"/>
      <c r="CTX108" s="1189"/>
      <c r="CTY108" s="900"/>
      <c r="CTZ108" s="318"/>
      <c r="CUA108" s="900"/>
      <c r="CUB108" s="900"/>
      <c r="CUC108" s="900"/>
      <c r="CUD108" s="900"/>
      <c r="CUE108" s="1171"/>
      <c r="CUF108" s="910"/>
      <c r="CUG108" s="1191"/>
      <c r="CUH108" s="1189"/>
      <c r="CUI108" s="900"/>
      <c r="CUJ108" s="318"/>
      <c r="CUK108" s="900"/>
      <c r="CUL108" s="900"/>
      <c r="CUM108" s="900"/>
      <c r="CUN108" s="900"/>
      <c r="CUO108" s="1171"/>
      <c r="CUP108" s="910"/>
      <c r="CUQ108" s="1191"/>
      <c r="CUR108" s="1189"/>
      <c r="CUS108" s="900"/>
      <c r="CUT108" s="318"/>
      <c r="CUU108" s="900"/>
      <c r="CUV108" s="900"/>
      <c r="CUW108" s="900"/>
      <c r="CUX108" s="900"/>
      <c r="CUY108" s="1171"/>
      <c r="CUZ108" s="910"/>
      <c r="CVA108" s="1191"/>
      <c r="CVB108" s="1189"/>
      <c r="CVC108" s="900"/>
      <c r="CVD108" s="318"/>
      <c r="CVE108" s="900"/>
      <c r="CVF108" s="900"/>
      <c r="CVG108" s="900"/>
      <c r="CVH108" s="900"/>
      <c r="CVI108" s="1171"/>
      <c r="CVJ108" s="910"/>
      <c r="CVK108" s="1191"/>
      <c r="CVL108" s="1189"/>
      <c r="CVM108" s="900"/>
      <c r="CVN108" s="318"/>
      <c r="CVO108" s="900"/>
      <c r="CVP108" s="900"/>
      <c r="CVQ108" s="900"/>
      <c r="CVR108" s="900"/>
      <c r="CVS108" s="1171"/>
      <c r="CVT108" s="910"/>
      <c r="CVU108" s="1191"/>
      <c r="CVV108" s="1189"/>
      <c r="CVW108" s="900"/>
      <c r="CVX108" s="318"/>
      <c r="CVY108" s="900"/>
      <c r="CVZ108" s="900"/>
      <c r="CWA108" s="900"/>
      <c r="CWB108" s="900"/>
      <c r="CWC108" s="1171"/>
      <c r="CWD108" s="910"/>
      <c r="CWE108" s="1191"/>
      <c r="CWF108" s="1189"/>
      <c r="CWG108" s="900"/>
      <c r="CWH108" s="318"/>
      <c r="CWI108" s="900"/>
      <c r="CWJ108" s="900"/>
      <c r="CWK108" s="900"/>
      <c r="CWL108" s="900"/>
      <c r="CWM108" s="1171"/>
      <c r="CWN108" s="910"/>
      <c r="CWO108" s="1191"/>
      <c r="CWP108" s="1189"/>
      <c r="CWQ108" s="900"/>
      <c r="CWR108" s="318"/>
      <c r="CWS108" s="900"/>
      <c r="CWT108" s="900"/>
      <c r="CWU108" s="900"/>
      <c r="CWV108" s="900"/>
      <c r="CWW108" s="1171"/>
      <c r="CWX108" s="910"/>
      <c r="CWY108" s="1191"/>
      <c r="CWZ108" s="1189"/>
      <c r="CXA108" s="900"/>
      <c r="CXB108" s="318"/>
      <c r="CXC108" s="900"/>
      <c r="CXD108" s="900"/>
      <c r="CXE108" s="900"/>
      <c r="CXF108" s="900"/>
      <c r="CXG108" s="1171"/>
      <c r="CXH108" s="910"/>
      <c r="CXI108" s="1191"/>
      <c r="CXJ108" s="1189"/>
      <c r="CXK108" s="900"/>
      <c r="CXL108" s="318"/>
      <c r="CXM108" s="900"/>
      <c r="CXN108" s="900"/>
      <c r="CXO108" s="900"/>
      <c r="CXP108" s="900"/>
      <c r="CXQ108" s="1171"/>
      <c r="CXR108" s="910"/>
      <c r="CXS108" s="1191"/>
      <c r="CXT108" s="1189"/>
      <c r="CXU108" s="900"/>
      <c r="CXV108" s="318"/>
      <c r="CXW108" s="900"/>
      <c r="CXX108" s="900"/>
      <c r="CXY108" s="900"/>
      <c r="CXZ108" s="900"/>
      <c r="CYA108" s="1171"/>
      <c r="CYB108" s="910"/>
      <c r="CYC108" s="1191"/>
      <c r="CYD108" s="1189"/>
      <c r="CYE108" s="900"/>
      <c r="CYF108" s="318"/>
      <c r="CYG108" s="900"/>
      <c r="CYH108" s="900"/>
      <c r="CYI108" s="900"/>
      <c r="CYJ108" s="900"/>
      <c r="CYK108" s="1171"/>
      <c r="CYL108" s="910"/>
      <c r="CYM108" s="1191"/>
      <c r="CYN108" s="1189"/>
      <c r="CYO108" s="900"/>
      <c r="CYP108" s="318"/>
      <c r="CYQ108" s="900"/>
      <c r="CYR108" s="900"/>
      <c r="CYS108" s="900"/>
      <c r="CYT108" s="900"/>
      <c r="CYU108" s="1171"/>
      <c r="CYV108" s="910"/>
      <c r="CYW108" s="1191"/>
      <c r="CYX108" s="1189"/>
      <c r="CYY108" s="900"/>
      <c r="CYZ108" s="318"/>
      <c r="CZA108" s="900"/>
      <c r="CZB108" s="900"/>
      <c r="CZC108" s="900"/>
      <c r="CZD108" s="900"/>
      <c r="CZE108" s="1171"/>
      <c r="CZF108" s="910"/>
      <c r="CZG108" s="1191"/>
      <c r="CZH108" s="1189"/>
      <c r="CZI108" s="900"/>
      <c r="CZJ108" s="318"/>
      <c r="CZK108" s="900"/>
      <c r="CZL108" s="900"/>
      <c r="CZM108" s="900"/>
      <c r="CZN108" s="900"/>
      <c r="CZO108" s="1171"/>
      <c r="CZP108" s="910"/>
      <c r="CZQ108" s="1191"/>
      <c r="CZR108" s="1189"/>
      <c r="CZS108" s="900"/>
      <c r="CZT108" s="318"/>
      <c r="CZU108" s="900"/>
      <c r="CZV108" s="900"/>
      <c r="CZW108" s="900"/>
      <c r="CZX108" s="900"/>
      <c r="CZY108" s="1171"/>
      <c r="CZZ108" s="910"/>
      <c r="DAA108" s="1191"/>
      <c r="DAB108" s="1189"/>
      <c r="DAC108" s="900"/>
      <c r="DAD108" s="318"/>
      <c r="DAE108" s="900"/>
      <c r="DAF108" s="900"/>
      <c r="DAG108" s="900"/>
      <c r="DAH108" s="900"/>
      <c r="DAI108" s="1171"/>
      <c r="DAJ108" s="910"/>
      <c r="DAK108" s="1191"/>
      <c r="DAL108" s="1189"/>
      <c r="DAM108" s="900"/>
      <c r="DAN108" s="318"/>
      <c r="DAO108" s="900"/>
      <c r="DAP108" s="900"/>
      <c r="DAQ108" s="900"/>
      <c r="DAR108" s="900"/>
      <c r="DAS108" s="1171"/>
      <c r="DAT108" s="910"/>
      <c r="DAU108" s="1191"/>
      <c r="DAV108" s="1189"/>
      <c r="DAW108" s="900"/>
      <c r="DAX108" s="318"/>
      <c r="DAY108" s="900"/>
      <c r="DAZ108" s="900"/>
      <c r="DBA108" s="900"/>
      <c r="DBB108" s="900"/>
      <c r="DBC108" s="1171"/>
      <c r="DBD108" s="910"/>
      <c r="DBE108" s="1191"/>
      <c r="DBF108" s="1189"/>
      <c r="DBG108" s="900"/>
      <c r="DBH108" s="318"/>
      <c r="DBI108" s="900"/>
      <c r="DBJ108" s="900"/>
      <c r="DBK108" s="900"/>
      <c r="DBL108" s="900"/>
      <c r="DBM108" s="1171"/>
      <c r="DBN108" s="910"/>
      <c r="DBO108" s="1191"/>
      <c r="DBP108" s="1189"/>
      <c r="DBQ108" s="900"/>
      <c r="DBR108" s="318"/>
      <c r="DBS108" s="900"/>
      <c r="DBT108" s="900"/>
      <c r="DBU108" s="900"/>
      <c r="DBV108" s="900"/>
      <c r="DBW108" s="1171"/>
      <c r="DBX108" s="910"/>
      <c r="DBY108" s="1191"/>
      <c r="DBZ108" s="1189"/>
      <c r="DCA108" s="900"/>
      <c r="DCB108" s="318"/>
      <c r="DCC108" s="900"/>
      <c r="DCD108" s="900"/>
      <c r="DCE108" s="900"/>
      <c r="DCF108" s="900"/>
      <c r="DCG108" s="1171"/>
      <c r="DCH108" s="910"/>
      <c r="DCI108" s="1191"/>
      <c r="DCJ108" s="1189"/>
      <c r="DCK108" s="900"/>
      <c r="DCL108" s="318"/>
      <c r="DCM108" s="900"/>
      <c r="DCN108" s="900"/>
      <c r="DCO108" s="900"/>
      <c r="DCP108" s="900"/>
      <c r="DCQ108" s="1171"/>
      <c r="DCR108" s="910"/>
      <c r="DCS108" s="1191"/>
      <c r="DCT108" s="1189"/>
      <c r="DCU108" s="900"/>
      <c r="DCV108" s="318"/>
      <c r="DCW108" s="900"/>
      <c r="DCX108" s="900"/>
      <c r="DCY108" s="900"/>
      <c r="DCZ108" s="900"/>
      <c r="DDA108" s="1171"/>
      <c r="DDB108" s="910"/>
      <c r="DDC108" s="1191"/>
      <c r="DDD108" s="1189"/>
      <c r="DDE108" s="900"/>
      <c r="DDF108" s="318"/>
      <c r="DDG108" s="900"/>
      <c r="DDH108" s="900"/>
      <c r="DDI108" s="900"/>
      <c r="DDJ108" s="900"/>
      <c r="DDK108" s="1171"/>
      <c r="DDL108" s="910"/>
      <c r="DDM108" s="1191"/>
      <c r="DDN108" s="1189"/>
      <c r="DDO108" s="900"/>
      <c r="DDP108" s="318"/>
      <c r="DDQ108" s="900"/>
      <c r="DDR108" s="900"/>
      <c r="DDS108" s="900"/>
      <c r="DDT108" s="900"/>
      <c r="DDU108" s="1171"/>
      <c r="DDV108" s="910"/>
      <c r="DDW108" s="1191"/>
      <c r="DDX108" s="1189"/>
      <c r="DDY108" s="900"/>
      <c r="DDZ108" s="318"/>
      <c r="DEA108" s="900"/>
      <c r="DEB108" s="900"/>
      <c r="DEC108" s="900"/>
      <c r="DED108" s="900"/>
      <c r="DEE108" s="1171"/>
      <c r="DEF108" s="910"/>
      <c r="DEG108" s="1191"/>
      <c r="DEH108" s="1189"/>
      <c r="DEI108" s="900"/>
      <c r="DEJ108" s="318"/>
      <c r="DEK108" s="900"/>
      <c r="DEL108" s="900"/>
      <c r="DEM108" s="900"/>
      <c r="DEN108" s="900"/>
      <c r="DEO108" s="1171"/>
      <c r="DEP108" s="910"/>
      <c r="DEQ108" s="1191"/>
      <c r="DER108" s="1189"/>
      <c r="DES108" s="900"/>
      <c r="DET108" s="318"/>
      <c r="DEU108" s="900"/>
      <c r="DEV108" s="900"/>
      <c r="DEW108" s="900"/>
      <c r="DEX108" s="900"/>
      <c r="DEY108" s="1171"/>
      <c r="DEZ108" s="910"/>
      <c r="DFA108" s="1191"/>
      <c r="DFB108" s="1189"/>
      <c r="DFC108" s="900"/>
      <c r="DFD108" s="318"/>
      <c r="DFE108" s="900"/>
      <c r="DFF108" s="900"/>
      <c r="DFG108" s="900"/>
      <c r="DFH108" s="900"/>
      <c r="DFI108" s="1171"/>
      <c r="DFJ108" s="910"/>
      <c r="DFK108" s="1191"/>
      <c r="DFL108" s="1189"/>
      <c r="DFM108" s="900"/>
      <c r="DFN108" s="318"/>
      <c r="DFO108" s="900"/>
      <c r="DFP108" s="900"/>
      <c r="DFQ108" s="900"/>
      <c r="DFR108" s="900"/>
      <c r="DFS108" s="1171"/>
      <c r="DFT108" s="910"/>
      <c r="DFU108" s="1191"/>
      <c r="DFV108" s="1189"/>
      <c r="DFW108" s="900"/>
      <c r="DFX108" s="318"/>
      <c r="DFY108" s="900"/>
      <c r="DFZ108" s="900"/>
      <c r="DGA108" s="900"/>
      <c r="DGB108" s="900"/>
      <c r="DGC108" s="1171"/>
      <c r="DGD108" s="910"/>
      <c r="DGE108" s="1191"/>
      <c r="DGF108" s="1189"/>
      <c r="DGG108" s="900"/>
      <c r="DGH108" s="318"/>
      <c r="DGI108" s="900"/>
      <c r="DGJ108" s="900"/>
      <c r="DGK108" s="900"/>
      <c r="DGL108" s="900"/>
      <c r="DGM108" s="1171"/>
      <c r="DGN108" s="910"/>
      <c r="DGO108" s="1191"/>
      <c r="DGP108" s="1189"/>
      <c r="DGQ108" s="900"/>
      <c r="DGR108" s="318"/>
      <c r="DGS108" s="900"/>
      <c r="DGT108" s="900"/>
      <c r="DGU108" s="900"/>
      <c r="DGV108" s="900"/>
      <c r="DGW108" s="1171"/>
      <c r="DGX108" s="910"/>
      <c r="DGY108" s="1191"/>
      <c r="DGZ108" s="1189"/>
      <c r="DHA108" s="900"/>
      <c r="DHB108" s="318"/>
      <c r="DHC108" s="900"/>
      <c r="DHD108" s="900"/>
      <c r="DHE108" s="900"/>
      <c r="DHF108" s="900"/>
      <c r="DHG108" s="1171"/>
      <c r="DHH108" s="910"/>
      <c r="DHI108" s="1191"/>
      <c r="DHJ108" s="1189"/>
      <c r="DHK108" s="900"/>
      <c r="DHL108" s="318"/>
      <c r="DHM108" s="900"/>
      <c r="DHN108" s="900"/>
      <c r="DHO108" s="900"/>
      <c r="DHP108" s="900"/>
      <c r="DHQ108" s="1171"/>
      <c r="DHR108" s="910"/>
      <c r="DHS108" s="1191"/>
      <c r="DHT108" s="1189"/>
      <c r="DHU108" s="900"/>
      <c r="DHV108" s="318"/>
      <c r="DHW108" s="900"/>
      <c r="DHX108" s="900"/>
      <c r="DHY108" s="900"/>
      <c r="DHZ108" s="900"/>
      <c r="DIA108" s="1171"/>
      <c r="DIB108" s="910"/>
      <c r="DIC108" s="1191"/>
      <c r="DID108" s="1189"/>
      <c r="DIE108" s="900"/>
      <c r="DIF108" s="318"/>
      <c r="DIG108" s="900"/>
      <c r="DIH108" s="900"/>
      <c r="DII108" s="900"/>
      <c r="DIJ108" s="900"/>
      <c r="DIK108" s="1171"/>
      <c r="DIL108" s="910"/>
      <c r="DIM108" s="1191"/>
      <c r="DIN108" s="1189"/>
      <c r="DIO108" s="900"/>
      <c r="DIP108" s="318"/>
      <c r="DIQ108" s="900"/>
      <c r="DIR108" s="900"/>
      <c r="DIS108" s="900"/>
      <c r="DIT108" s="900"/>
      <c r="DIU108" s="1171"/>
      <c r="DIV108" s="910"/>
      <c r="DIW108" s="1191"/>
      <c r="DIX108" s="1189"/>
      <c r="DIY108" s="900"/>
      <c r="DIZ108" s="318"/>
      <c r="DJA108" s="900"/>
      <c r="DJB108" s="900"/>
      <c r="DJC108" s="900"/>
      <c r="DJD108" s="900"/>
      <c r="DJE108" s="1171"/>
      <c r="DJF108" s="910"/>
      <c r="DJG108" s="1191"/>
      <c r="DJH108" s="1189"/>
      <c r="DJI108" s="900"/>
      <c r="DJJ108" s="318"/>
      <c r="DJK108" s="900"/>
      <c r="DJL108" s="900"/>
      <c r="DJM108" s="900"/>
      <c r="DJN108" s="900"/>
      <c r="DJO108" s="1171"/>
      <c r="DJP108" s="910"/>
      <c r="DJQ108" s="1191"/>
      <c r="DJR108" s="1189"/>
      <c r="DJS108" s="900"/>
      <c r="DJT108" s="318"/>
      <c r="DJU108" s="900"/>
      <c r="DJV108" s="900"/>
      <c r="DJW108" s="900"/>
      <c r="DJX108" s="900"/>
      <c r="DJY108" s="1171"/>
      <c r="DJZ108" s="910"/>
      <c r="DKA108" s="1191"/>
      <c r="DKB108" s="1189"/>
      <c r="DKC108" s="900"/>
      <c r="DKD108" s="318"/>
      <c r="DKE108" s="900"/>
      <c r="DKF108" s="900"/>
      <c r="DKG108" s="900"/>
      <c r="DKH108" s="900"/>
      <c r="DKI108" s="1171"/>
      <c r="DKJ108" s="910"/>
      <c r="DKK108" s="1191"/>
      <c r="DKL108" s="1189"/>
      <c r="DKM108" s="900"/>
      <c r="DKN108" s="318"/>
      <c r="DKO108" s="900"/>
      <c r="DKP108" s="900"/>
      <c r="DKQ108" s="900"/>
      <c r="DKR108" s="900"/>
      <c r="DKS108" s="1171"/>
      <c r="DKT108" s="910"/>
      <c r="DKU108" s="1191"/>
      <c r="DKV108" s="1189"/>
      <c r="DKW108" s="900"/>
      <c r="DKX108" s="318"/>
      <c r="DKY108" s="900"/>
      <c r="DKZ108" s="900"/>
      <c r="DLA108" s="900"/>
      <c r="DLB108" s="900"/>
      <c r="DLC108" s="1171"/>
      <c r="DLD108" s="910"/>
      <c r="DLE108" s="1191"/>
      <c r="DLF108" s="1189"/>
      <c r="DLG108" s="900"/>
      <c r="DLH108" s="318"/>
      <c r="DLI108" s="900"/>
      <c r="DLJ108" s="900"/>
      <c r="DLK108" s="900"/>
      <c r="DLL108" s="900"/>
      <c r="DLM108" s="1171"/>
      <c r="DLN108" s="910"/>
      <c r="DLO108" s="1191"/>
      <c r="DLP108" s="1189"/>
      <c r="DLQ108" s="900"/>
      <c r="DLR108" s="318"/>
      <c r="DLS108" s="900"/>
      <c r="DLT108" s="900"/>
      <c r="DLU108" s="900"/>
      <c r="DLV108" s="900"/>
      <c r="DLW108" s="1171"/>
      <c r="DLX108" s="910"/>
      <c r="DLY108" s="1191"/>
      <c r="DLZ108" s="1189"/>
      <c r="DMA108" s="900"/>
      <c r="DMB108" s="318"/>
      <c r="DMC108" s="900"/>
      <c r="DMD108" s="900"/>
      <c r="DME108" s="900"/>
      <c r="DMF108" s="900"/>
      <c r="DMG108" s="1171"/>
      <c r="DMH108" s="910"/>
      <c r="DMI108" s="1191"/>
      <c r="DMJ108" s="1189"/>
      <c r="DMK108" s="900"/>
      <c r="DML108" s="318"/>
      <c r="DMM108" s="900"/>
      <c r="DMN108" s="900"/>
      <c r="DMO108" s="900"/>
      <c r="DMP108" s="900"/>
      <c r="DMQ108" s="1171"/>
      <c r="DMR108" s="910"/>
      <c r="DMS108" s="1191"/>
      <c r="DMT108" s="1189"/>
      <c r="DMU108" s="900"/>
      <c r="DMV108" s="318"/>
      <c r="DMW108" s="900"/>
      <c r="DMX108" s="900"/>
      <c r="DMY108" s="900"/>
      <c r="DMZ108" s="900"/>
      <c r="DNA108" s="1171"/>
      <c r="DNB108" s="910"/>
      <c r="DNC108" s="1191"/>
      <c r="DND108" s="1189"/>
      <c r="DNE108" s="900"/>
      <c r="DNF108" s="318"/>
      <c r="DNG108" s="900"/>
      <c r="DNH108" s="900"/>
      <c r="DNI108" s="900"/>
      <c r="DNJ108" s="900"/>
      <c r="DNK108" s="1171"/>
      <c r="DNL108" s="910"/>
      <c r="DNM108" s="1191"/>
      <c r="DNN108" s="1189"/>
      <c r="DNO108" s="900"/>
      <c r="DNP108" s="318"/>
      <c r="DNQ108" s="900"/>
      <c r="DNR108" s="900"/>
      <c r="DNS108" s="900"/>
      <c r="DNT108" s="900"/>
      <c r="DNU108" s="1171"/>
      <c r="DNV108" s="910"/>
      <c r="DNW108" s="1191"/>
      <c r="DNX108" s="1189"/>
      <c r="DNY108" s="900"/>
      <c r="DNZ108" s="318"/>
      <c r="DOA108" s="900"/>
      <c r="DOB108" s="900"/>
      <c r="DOC108" s="900"/>
      <c r="DOD108" s="900"/>
      <c r="DOE108" s="1171"/>
      <c r="DOF108" s="910"/>
      <c r="DOG108" s="1191"/>
      <c r="DOH108" s="1189"/>
      <c r="DOI108" s="900"/>
      <c r="DOJ108" s="318"/>
      <c r="DOK108" s="900"/>
      <c r="DOL108" s="900"/>
      <c r="DOM108" s="900"/>
      <c r="DON108" s="900"/>
      <c r="DOO108" s="1171"/>
      <c r="DOP108" s="910"/>
      <c r="DOQ108" s="1191"/>
      <c r="DOR108" s="1189"/>
      <c r="DOS108" s="900"/>
      <c r="DOT108" s="318"/>
      <c r="DOU108" s="900"/>
      <c r="DOV108" s="900"/>
      <c r="DOW108" s="900"/>
      <c r="DOX108" s="900"/>
      <c r="DOY108" s="1171"/>
      <c r="DOZ108" s="910"/>
      <c r="DPA108" s="1191"/>
      <c r="DPB108" s="1189"/>
      <c r="DPC108" s="900"/>
      <c r="DPD108" s="318"/>
      <c r="DPE108" s="900"/>
      <c r="DPF108" s="900"/>
      <c r="DPG108" s="900"/>
      <c r="DPH108" s="900"/>
      <c r="DPI108" s="1171"/>
      <c r="DPJ108" s="910"/>
      <c r="DPK108" s="1191"/>
      <c r="DPL108" s="1189"/>
      <c r="DPM108" s="900"/>
      <c r="DPN108" s="318"/>
      <c r="DPO108" s="900"/>
      <c r="DPP108" s="900"/>
      <c r="DPQ108" s="900"/>
      <c r="DPR108" s="900"/>
      <c r="DPS108" s="1171"/>
      <c r="DPT108" s="910"/>
      <c r="DPU108" s="1191"/>
      <c r="DPV108" s="1189"/>
      <c r="DPW108" s="900"/>
      <c r="DPX108" s="318"/>
      <c r="DPY108" s="900"/>
      <c r="DPZ108" s="900"/>
      <c r="DQA108" s="900"/>
      <c r="DQB108" s="900"/>
      <c r="DQC108" s="1171"/>
      <c r="DQD108" s="910"/>
      <c r="DQE108" s="1191"/>
      <c r="DQF108" s="1189"/>
      <c r="DQG108" s="900"/>
      <c r="DQH108" s="318"/>
      <c r="DQI108" s="900"/>
      <c r="DQJ108" s="900"/>
      <c r="DQK108" s="900"/>
      <c r="DQL108" s="900"/>
      <c r="DQM108" s="1171"/>
      <c r="DQN108" s="910"/>
      <c r="DQO108" s="1191"/>
      <c r="DQP108" s="1189"/>
      <c r="DQQ108" s="900"/>
      <c r="DQR108" s="318"/>
      <c r="DQS108" s="900"/>
      <c r="DQT108" s="900"/>
      <c r="DQU108" s="900"/>
      <c r="DQV108" s="900"/>
      <c r="DQW108" s="1171"/>
      <c r="DQX108" s="910"/>
      <c r="DQY108" s="1191"/>
      <c r="DQZ108" s="1189"/>
      <c r="DRA108" s="900"/>
      <c r="DRB108" s="318"/>
      <c r="DRC108" s="900"/>
      <c r="DRD108" s="900"/>
      <c r="DRE108" s="900"/>
      <c r="DRF108" s="900"/>
      <c r="DRG108" s="1171"/>
      <c r="DRH108" s="910"/>
      <c r="DRI108" s="1191"/>
      <c r="DRJ108" s="1189"/>
      <c r="DRK108" s="900"/>
      <c r="DRL108" s="318"/>
      <c r="DRM108" s="900"/>
      <c r="DRN108" s="900"/>
      <c r="DRO108" s="900"/>
      <c r="DRP108" s="900"/>
      <c r="DRQ108" s="1171"/>
      <c r="DRR108" s="910"/>
      <c r="DRS108" s="1191"/>
      <c r="DRT108" s="1189"/>
      <c r="DRU108" s="900"/>
      <c r="DRV108" s="318"/>
      <c r="DRW108" s="900"/>
      <c r="DRX108" s="900"/>
      <c r="DRY108" s="900"/>
      <c r="DRZ108" s="900"/>
      <c r="DSA108" s="1171"/>
      <c r="DSB108" s="910"/>
      <c r="DSC108" s="1191"/>
      <c r="DSD108" s="1189"/>
      <c r="DSE108" s="900"/>
      <c r="DSF108" s="318"/>
      <c r="DSG108" s="900"/>
      <c r="DSH108" s="900"/>
      <c r="DSI108" s="900"/>
      <c r="DSJ108" s="900"/>
      <c r="DSK108" s="1171"/>
      <c r="DSL108" s="910"/>
      <c r="DSM108" s="1191"/>
      <c r="DSN108" s="1189"/>
      <c r="DSO108" s="900"/>
      <c r="DSP108" s="318"/>
      <c r="DSQ108" s="900"/>
      <c r="DSR108" s="900"/>
      <c r="DSS108" s="900"/>
      <c r="DST108" s="900"/>
      <c r="DSU108" s="1171"/>
      <c r="DSV108" s="910"/>
      <c r="DSW108" s="1191"/>
      <c r="DSX108" s="1189"/>
      <c r="DSY108" s="900"/>
      <c r="DSZ108" s="318"/>
      <c r="DTA108" s="900"/>
      <c r="DTB108" s="900"/>
      <c r="DTC108" s="900"/>
      <c r="DTD108" s="900"/>
      <c r="DTE108" s="1171"/>
      <c r="DTF108" s="910"/>
      <c r="DTG108" s="1191"/>
      <c r="DTH108" s="1189"/>
      <c r="DTI108" s="900"/>
      <c r="DTJ108" s="318"/>
      <c r="DTK108" s="900"/>
      <c r="DTL108" s="900"/>
      <c r="DTM108" s="900"/>
      <c r="DTN108" s="900"/>
      <c r="DTO108" s="1171"/>
      <c r="DTP108" s="910"/>
      <c r="DTQ108" s="1191"/>
      <c r="DTR108" s="1189"/>
      <c r="DTS108" s="900"/>
      <c r="DTT108" s="318"/>
      <c r="DTU108" s="900"/>
      <c r="DTV108" s="900"/>
      <c r="DTW108" s="900"/>
      <c r="DTX108" s="900"/>
      <c r="DTY108" s="1171"/>
      <c r="DTZ108" s="910"/>
      <c r="DUA108" s="1191"/>
      <c r="DUB108" s="1189"/>
      <c r="DUC108" s="900"/>
      <c r="DUD108" s="318"/>
      <c r="DUE108" s="900"/>
      <c r="DUF108" s="900"/>
      <c r="DUG108" s="900"/>
      <c r="DUH108" s="900"/>
      <c r="DUI108" s="1171"/>
      <c r="DUJ108" s="910"/>
      <c r="DUK108" s="1191"/>
      <c r="DUL108" s="1189"/>
      <c r="DUM108" s="900"/>
      <c r="DUN108" s="318"/>
      <c r="DUO108" s="900"/>
      <c r="DUP108" s="900"/>
      <c r="DUQ108" s="900"/>
      <c r="DUR108" s="900"/>
      <c r="DUS108" s="1171"/>
      <c r="DUT108" s="910"/>
      <c r="DUU108" s="1191"/>
      <c r="DUV108" s="1189"/>
      <c r="DUW108" s="900"/>
      <c r="DUX108" s="318"/>
      <c r="DUY108" s="900"/>
      <c r="DUZ108" s="900"/>
      <c r="DVA108" s="900"/>
      <c r="DVB108" s="900"/>
      <c r="DVC108" s="1171"/>
      <c r="DVD108" s="910"/>
      <c r="DVE108" s="1191"/>
      <c r="DVF108" s="1189"/>
      <c r="DVG108" s="900"/>
      <c r="DVH108" s="318"/>
      <c r="DVI108" s="900"/>
      <c r="DVJ108" s="900"/>
      <c r="DVK108" s="900"/>
      <c r="DVL108" s="900"/>
      <c r="DVM108" s="1171"/>
      <c r="DVN108" s="910"/>
      <c r="DVO108" s="1191"/>
      <c r="DVP108" s="1189"/>
      <c r="DVQ108" s="900"/>
      <c r="DVR108" s="318"/>
      <c r="DVS108" s="900"/>
      <c r="DVT108" s="900"/>
      <c r="DVU108" s="900"/>
      <c r="DVV108" s="900"/>
      <c r="DVW108" s="1171"/>
      <c r="DVX108" s="910"/>
      <c r="DVY108" s="1191"/>
      <c r="DVZ108" s="1189"/>
      <c r="DWA108" s="900"/>
      <c r="DWB108" s="318"/>
      <c r="DWC108" s="900"/>
      <c r="DWD108" s="900"/>
      <c r="DWE108" s="900"/>
      <c r="DWF108" s="900"/>
      <c r="DWG108" s="1171"/>
      <c r="DWH108" s="910"/>
      <c r="DWI108" s="1191"/>
      <c r="DWJ108" s="1189"/>
      <c r="DWK108" s="900"/>
      <c r="DWL108" s="318"/>
      <c r="DWM108" s="900"/>
      <c r="DWN108" s="900"/>
      <c r="DWO108" s="900"/>
      <c r="DWP108" s="900"/>
      <c r="DWQ108" s="1171"/>
      <c r="DWR108" s="910"/>
      <c r="DWS108" s="1191"/>
      <c r="DWT108" s="1189"/>
      <c r="DWU108" s="900"/>
      <c r="DWV108" s="318"/>
      <c r="DWW108" s="900"/>
      <c r="DWX108" s="900"/>
      <c r="DWY108" s="900"/>
      <c r="DWZ108" s="900"/>
      <c r="DXA108" s="1171"/>
      <c r="DXB108" s="910"/>
      <c r="DXC108" s="1191"/>
      <c r="DXD108" s="1189"/>
      <c r="DXE108" s="900"/>
      <c r="DXF108" s="318"/>
      <c r="DXG108" s="900"/>
      <c r="DXH108" s="900"/>
      <c r="DXI108" s="900"/>
      <c r="DXJ108" s="900"/>
      <c r="DXK108" s="1171"/>
      <c r="DXL108" s="910"/>
      <c r="DXM108" s="1191"/>
      <c r="DXN108" s="1189"/>
      <c r="DXO108" s="900"/>
      <c r="DXP108" s="318"/>
      <c r="DXQ108" s="900"/>
      <c r="DXR108" s="900"/>
      <c r="DXS108" s="900"/>
      <c r="DXT108" s="900"/>
      <c r="DXU108" s="1171"/>
      <c r="DXV108" s="910"/>
      <c r="DXW108" s="1191"/>
      <c r="DXX108" s="1189"/>
      <c r="DXY108" s="900"/>
      <c r="DXZ108" s="318"/>
      <c r="DYA108" s="900"/>
      <c r="DYB108" s="900"/>
      <c r="DYC108" s="900"/>
      <c r="DYD108" s="900"/>
      <c r="DYE108" s="1171"/>
      <c r="DYF108" s="910"/>
      <c r="DYG108" s="1191"/>
      <c r="DYH108" s="1189"/>
      <c r="DYI108" s="900"/>
      <c r="DYJ108" s="318"/>
      <c r="DYK108" s="900"/>
      <c r="DYL108" s="900"/>
      <c r="DYM108" s="900"/>
      <c r="DYN108" s="900"/>
      <c r="DYO108" s="1171"/>
      <c r="DYP108" s="910"/>
      <c r="DYQ108" s="1191"/>
      <c r="DYR108" s="1189"/>
      <c r="DYS108" s="900"/>
      <c r="DYT108" s="318"/>
      <c r="DYU108" s="900"/>
      <c r="DYV108" s="900"/>
      <c r="DYW108" s="900"/>
      <c r="DYX108" s="900"/>
      <c r="DYY108" s="1171"/>
      <c r="DYZ108" s="910"/>
      <c r="DZA108" s="1191"/>
      <c r="DZB108" s="1189"/>
      <c r="DZC108" s="900"/>
      <c r="DZD108" s="318"/>
      <c r="DZE108" s="900"/>
      <c r="DZF108" s="900"/>
      <c r="DZG108" s="900"/>
      <c r="DZH108" s="900"/>
      <c r="DZI108" s="1171"/>
      <c r="DZJ108" s="910"/>
      <c r="DZK108" s="1191"/>
      <c r="DZL108" s="1189"/>
      <c r="DZM108" s="900"/>
      <c r="DZN108" s="318"/>
      <c r="DZO108" s="900"/>
      <c r="DZP108" s="900"/>
      <c r="DZQ108" s="900"/>
      <c r="DZR108" s="900"/>
      <c r="DZS108" s="1171"/>
      <c r="DZT108" s="910"/>
      <c r="DZU108" s="1191"/>
      <c r="DZV108" s="1189"/>
      <c r="DZW108" s="900"/>
      <c r="DZX108" s="318"/>
      <c r="DZY108" s="900"/>
      <c r="DZZ108" s="900"/>
      <c r="EAA108" s="900"/>
      <c r="EAB108" s="900"/>
      <c r="EAC108" s="1171"/>
      <c r="EAD108" s="910"/>
      <c r="EAE108" s="1191"/>
      <c r="EAF108" s="1189"/>
      <c r="EAG108" s="900"/>
      <c r="EAH108" s="318"/>
      <c r="EAI108" s="900"/>
      <c r="EAJ108" s="900"/>
      <c r="EAK108" s="900"/>
      <c r="EAL108" s="900"/>
      <c r="EAM108" s="1171"/>
      <c r="EAN108" s="910"/>
      <c r="EAO108" s="1191"/>
      <c r="EAP108" s="1189"/>
      <c r="EAQ108" s="900"/>
      <c r="EAR108" s="318"/>
      <c r="EAS108" s="900"/>
      <c r="EAT108" s="900"/>
      <c r="EAU108" s="900"/>
      <c r="EAV108" s="900"/>
      <c r="EAW108" s="1171"/>
      <c r="EAX108" s="910"/>
      <c r="EAY108" s="1191"/>
      <c r="EAZ108" s="1189"/>
      <c r="EBA108" s="900"/>
      <c r="EBB108" s="318"/>
      <c r="EBC108" s="900"/>
      <c r="EBD108" s="900"/>
      <c r="EBE108" s="900"/>
      <c r="EBF108" s="900"/>
      <c r="EBG108" s="1171"/>
      <c r="EBH108" s="910"/>
      <c r="EBI108" s="1191"/>
      <c r="EBJ108" s="1189"/>
      <c r="EBK108" s="900"/>
      <c r="EBL108" s="318"/>
      <c r="EBM108" s="900"/>
      <c r="EBN108" s="900"/>
      <c r="EBO108" s="900"/>
      <c r="EBP108" s="900"/>
      <c r="EBQ108" s="1171"/>
      <c r="EBR108" s="910"/>
      <c r="EBS108" s="1191"/>
      <c r="EBT108" s="1189"/>
      <c r="EBU108" s="900"/>
      <c r="EBV108" s="318"/>
      <c r="EBW108" s="900"/>
      <c r="EBX108" s="900"/>
      <c r="EBY108" s="900"/>
      <c r="EBZ108" s="900"/>
      <c r="ECA108" s="1171"/>
      <c r="ECB108" s="910"/>
      <c r="ECC108" s="1191"/>
      <c r="ECD108" s="1189"/>
      <c r="ECE108" s="900"/>
      <c r="ECF108" s="318"/>
      <c r="ECG108" s="900"/>
      <c r="ECH108" s="900"/>
      <c r="ECI108" s="900"/>
      <c r="ECJ108" s="900"/>
      <c r="ECK108" s="1171"/>
      <c r="ECL108" s="910"/>
      <c r="ECM108" s="1191"/>
      <c r="ECN108" s="1189"/>
      <c r="ECO108" s="900"/>
      <c r="ECP108" s="318"/>
      <c r="ECQ108" s="900"/>
      <c r="ECR108" s="900"/>
      <c r="ECS108" s="900"/>
      <c r="ECT108" s="900"/>
      <c r="ECU108" s="1171"/>
      <c r="ECV108" s="910"/>
      <c r="ECW108" s="1191"/>
      <c r="ECX108" s="1189"/>
      <c r="ECY108" s="900"/>
      <c r="ECZ108" s="318"/>
      <c r="EDA108" s="900"/>
      <c r="EDB108" s="900"/>
      <c r="EDC108" s="900"/>
      <c r="EDD108" s="900"/>
      <c r="EDE108" s="1171"/>
      <c r="EDF108" s="910"/>
      <c r="EDG108" s="1191"/>
      <c r="EDH108" s="1189"/>
      <c r="EDI108" s="900"/>
      <c r="EDJ108" s="318"/>
      <c r="EDK108" s="900"/>
      <c r="EDL108" s="900"/>
      <c r="EDM108" s="900"/>
      <c r="EDN108" s="900"/>
      <c r="EDO108" s="1171"/>
      <c r="EDP108" s="910"/>
      <c r="EDQ108" s="1191"/>
      <c r="EDR108" s="1189"/>
      <c r="EDS108" s="900"/>
      <c r="EDT108" s="318"/>
      <c r="EDU108" s="900"/>
      <c r="EDV108" s="900"/>
      <c r="EDW108" s="900"/>
      <c r="EDX108" s="900"/>
      <c r="EDY108" s="1171"/>
      <c r="EDZ108" s="910"/>
      <c r="EEA108" s="1191"/>
      <c r="EEB108" s="1189"/>
      <c r="EEC108" s="900"/>
      <c r="EED108" s="318"/>
      <c r="EEE108" s="900"/>
      <c r="EEF108" s="900"/>
      <c r="EEG108" s="900"/>
      <c r="EEH108" s="900"/>
      <c r="EEI108" s="1171"/>
      <c r="EEJ108" s="910"/>
      <c r="EEK108" s="1191"/>
      <c r="EEL108" s="1189"/>
      <c r="EEM108" s="900"/>
      <c r="EEN108" s="318"/>
      <c r="EEO108" s="900"/>
      <c r="EEP108" s="900"/>
      <c r="EEQ108" s="900"/>
      <c r="EER108" s="900"/>
      <c r="EES108" s="1171"/>
      <c r="EET108" s="910"/>
      <c r="EEU108" s="1191"/>
      <c r="EEV108" s="1189"/>
      <c r="EEW108" s="900"/>
      <c r="EEX108" s="318"/>
      <c r="EEY108" s="900"/>
      <c r="EEZ108" s="900"/>
      <c r="EFA108" s="900"/>
      <c r="EFB108" s="900"/>
      <c r="EFC108" s="1171"/>
      <c r="EFD108" s="910"/>
      <c r="EFE108" s="1191"/>
      <c r="EFF108" s="1189"/>
      <c r="EFG108" s="900"/>
      <c r="EFH108" s="318"/>
      <c r="EFI108" s="900"/>
      <c r="EFJ108" s="900"/>
      <c r="EFK108" s="900"/>
      <c r="EFL108" s="900"/>
      <c r="EFM108" s="1171"/>
      <c r="EFN108" s="910"/>
      <c r="EFO108" s="1191"/>
      <c r="EFP108" s="1189"/>
      <c r="EFQ108" s="900"/>
      <c r="EFR108" s="318"/>
      <c r="EFS108" s="900"/>
      <c r="EFT108" s="900"/>
      <c r="EFU108" s="900"/>
      <c r="EFV108" s="900"/>
      <c r="EFW108" s="1171"/>
      <c r="EFX108" s="910"/>
      <c r="EFY108" s="1191"/>
      <c r="EFZ108" s="1189"/>
      <c r="EGA108" s="900"/>
      <c r="EGB108" s="318"/>
      <c r="EGC108" s="900"/>
      <c r="EGD108" s="900"/>
      <c r="EGE108" s="900"/>
      <c r="EGF108" s="900"/>
      <c r="EGG108" s="1171"/>
      <c r="EGH108" s="910"/>
      <c r="EGI108" s="1191"/>
      <c r="EGJ108" s="1189"/>
      <c r="EGK108" s="900"/>
      <c r="EGL108" s="318"/>
      <c r="EGM108" s="900"/>
      <c r="EGN108" s="900"/>
      <c r="EGO108" s="900"/>
      <c r="EGP108" s="900"/>
      <c r="EGQ108" s="1171"/>
      <c r="EGR108" s="910"/>
      <c r="EGS108" s="1191"/>
      <c r="EGT108" s="1189"/>
      <c r="EGU108" s="900"/>
      <c r="EGV108" s="318"/>
      <c r="EGW108" s="900"/>
      <c r="EGX108" s="900"/>
      <c r="EGY108" s="900"/>
      <c r="EGZ108" s="900"/>
      <c r="EHA108" s="1171"/>
      <c r="EHB108" s="910"/>
      <c r="EHC108" s="1191"/>
      <c r="EHD108" s="1189"/>
      <c r="EHE108" s="900"/>
      <c r="EHF108" s="318"/>
      <c r="EHG108" s="900"/>
      <c r="EHH108" s="900"/>
      <c r="EHI108" s="900"/>
      <c r="EHJ108" s="900"/>
      <c r="EHK108" s="1171"/>
      <c r="EHL108" s="910"/>
      <c r="EHM108" s="1191"/>
      <c r="EHN108" s="1189"/>
      <c r="EHO108" s="900"/>
      <c r="EHP108" s="318"/>
      <c r="EHQ108" s="900"/>
      <c r="EHR108" s="900"/>
      <c r="EHS108" s="900"/>
      <c r="EHT108" s="900"/>
      <c r="EHU108" s="1171"/>
      <c r="EHV108" s="910"/>
      <c r="EHW108" s="1191"/>
      <c r="EHX108" s="1189"/>
      <c r="EHY108" s="900"/>
      <c r="EHZ108" s="318"/>
      <c r="EIA108" s="900"/>
      <c r="EIB108" s="900"/>
      <c r="EIC108" s="900"/>
      <c r="EID108" s="900"/>
      <c r="EIE108" s="1171"/>
      <c r="EIF108" s="910"/>
      <c r="EIG108" s="1191"/>
      <c r="EIH108" s="1189"/>
      <c r="EII108" s="900"/>
      <c r="EIJ108" s="318"/>
      <c r="EIK108" s="900"/>
      <c r="EIL108" s="900"/>
      <c r="EIM108" s="900"/>
      <c r="EIN108" s="900"/>
      <c r="EIO108" s="1171"/>
      <c r="EIP108" s="910"/>
      <c r="EIQ108" s="1191"/>
      <c r="EIR108" s="1189"/>
      <c r="EIS108" s="900"/>
      <c r="EIT108" s="318"/>
      <c r="EIU108" s="900"/>
      <c r="EIV108" s="900"/>
      <c r="EIW108" s="900"/>
      <c r="EIX108" s="900"/>
      <c r="EIY108" s="1171"/>
      <c r="EIZ108" s="910"/>
      <c r="EJA108" s="1191"/>
      <c r="EJB108" s="1189"/>
      <c r="EJC108" s="900"/>
      <c r="EJD108" s="318"/>
      <c r="EJE108" s="900"/>
      <c r="EJF108" s="900"/>
      <c r="EJG108" s="900"/>
      <c r="EJH108" s="900"/>
      <c r="EJI108" s="1171"/>
      <c r="EJJ108" s="910"/>
      <c r="EJK108" s="1191"/>
      <c r="EJL108" s="1189"/>
      <c r="EJM108" s="900"/>
      <c r="EJN108" s="318"/>
      <c r="EJO108" s="900"/>
      <c r="EJP108" s="900"/>
      <c r="EJQ108" s="900"/>
      <c r="EJR108" s="900"/>
      <c r="EJS108" s="1171"/>
      <c r="EJT108" s="910"/>
      <c r="EJU108" s="1191"/>
      <c r="EJV108" s="1189"/>
      <c r="EJW108" s="900"/>
      <c r="EJX108" s="318"/>
      <c r="EJY108" s="900"/>
      <c r="EJZ108" s="900"/>
      <c r="EKA108" s="900"/>
      <c r="EKB108" s="900"/>
      <c r="EKC108" s="1171"/>
      <c r="EKD108" s="910"/>
      <c r="EKE108" s="1191"/>
      <c r="EKF108" s="1189"/>
      <c r="EKG108" s="900"/>
      <c r="EKH108" s="318"/>
      <c r="EKI108" s="900"/>
      <c r="EKJ108" s="900"/>
      <c r="EKK108" s="900"/>
      <c r="EKL108" s="900"/>
      <c r="EKM108" s="1171"/>
      <c r="EKN108" s="910"/>
      <c r="EKO108" s="1191"/>
      <c r="EKP108" s="1189"/>
      <c r="EKQ108" s="900"/>
      <c r="EKR108" s="318"/>
      <c r="EKS108" s="900"/>
      <c r="EKT108" s="900"/>
      <c r="EKU108" s="900"/>
      <c r="EKV108" s="900"/>
      <c r="EKW108" s="1171"/>
      <c r="EKX108" s="910"/>
      <c r="EKY108" s="1191"/>
      <c r="EKZ108" s="1189"/>
      <c r="ELA108" s="900"/>
      <c r="ELB108" s="318"/>
      <c r="ELC108" s="900"/>
      <c r="ELD108" s="900"/>
      <c r="ELE108" s="900"/>
      <c r="ELF108" s="900"/>
      <c r="ELG108" s="1171"/>
      <c r="ELH108" s="910"/>
      <c r="ELI108" s="1191"/>
      <c r="ELJ108" s="1189"/>
      <c r="ELK108" s="900"/>
      <c r="ELL108" s="318"/>
      <c r="ELM108" s="900"/>
      <c r="ELN108" s="900"/>
      <c r="ELO108" s="900"/>
      <c r="ELP108" s="900"/>
      <c r="ELQ108" s="1171"/>
      <c r="ELR108" s="910"/>
      <c r="ELS108" s="1191"/>
      <c r="ELT108" s="1189"/>
      <c r="ELU108" s="900"/>
      <c r="ELV108" s="318"/>
      <c r="ELW108" s="900"/>
      <c r="ELX108" s="900"/>
      <c r="ELY108" s="900"/>
      <c r="ELZ108" s="900"/>
      <c r="EMA108" s="1171"/>
      <c r="EMB108" s="910"/>
      <c r="EMC108" s="1191"/>
      <c r="EMD108" s="1189"/>
      <c r="EME108" s="900"/>
      <c r="EMF108" s="318"/>
      <c r="EMG108" s="900"/>
      <c r="EMH108" s="900"/>
      <c r="EMI108" s="900"/>
      <c r="EMJ108" s="900"/>
      <c r="EMK108" s="1171"/>
      <c r="EML108" s="910"/>
      <c r="EMM108" s="1191"/>
      <c r="EMN108" s="1189"/>
      <c r="EMO108" s="900"/>
      <c r="EMP108" s="318"/>
      <c r="EMQ108" s="900"/>
      <c r="EMR108" s="900"/>
      <c r="EMS108" s="900"/>
      <c r="EMT108" s="900"/>
      <c r="EMU108" s="1171"/>
      <c r="EMV108" s="910"/>
      <c r="EMW108" s="1191"/>
      <c r="EMX108" s="1189"/>
      <c r="EMY108" s="900"/>
      <c r="EMZ108" s="318"/>
      <c r="ENA108" s="900"/>
      <c r="ENB108" s="900"/>
      <c r="ENC108" s="900"/>
      <c r="END108" s="900"/>
      <c r="ENE108" s="1171"/>
      <c r="ENF108" s="910"/>
      <c r="ENG108" s="1191"/>
      <c r="ENH108" s="1189"/>
      <c r="ENI108" s="900"/>
      <c r="ENJ108" s="318"/>
      <c r="ENK108" s="900"/>
      <c r="ENL108" s="900"/>
      <c r="ENM108" s="900"/>
      <c r="ENN108" s="900"/>
      <c r="ENO108" s="1171"/>
      <c r="ENP108" s="910"/>
      <c r="ENQ108" s="1191"/>
      <c r="ENR108" s="1189"/>
      <c r="ENS108" s="900"/>
      <c r="ENT108" s="318"/>
      <c r="ENU108" s="900"/>
      <c r="ENV108" s="900"/>
      <c r="ENW108" s="900"/>
      <c r="ENX108" s="900"/>
      <c r="ENY108" s="1171"/>
      <c r="ENZ108" s="910"/>
      <c r="EOA108" s="1191"/>
      <c r="EOB108" s="1189"/>
      <c r="EOC108" s="900"/>
      <c r="EOD108" s="318"/>
      <c r="EOE108" s="900"/>
      <c r="EOF108" s="900"/>
      <c r="EOG108" s="900"/>
      <c r="EOH108" s="900"/>
      <c r="EOI108" s="1171"/>
      <c r="EOJ108" s="910"/>
      <c r="EOK108" s="1191"/>
      <c r="EOL108" s="1189"/>
      <c r="EOM108" s="900"/>
      <c r="EON108" s="318"/>
      <c r="EOO108" s="900"/>
      <c r="EOP108" s="900"/>
      <c r="EOQ108" s="900"/>
      <c r="EOR108" s="900"/>
      <c r="EOS108" s="1171"/>
      <c r="EOT108" s="910"/>
      <c r="EOU108" s="1191"/>
      <c r="EOV108" s="1189"/>
      <c r="EOW108" s="900"/>
      <c r="EOX108" s="318"/>
      <c r="EOY108" s="900"/>
      <c r="EOZ108" s="900"/>
      <c r="EPA108" s="900"/>
      <c r="EPB108" s="900"/>
      <c r="EPC108" s="1171"/>
      <c r="EPD108" s="910"/>
      <c r="EPE108" s="1191"/>
      <c r="EPF108" s="1189"/>
      <c r="EPG108" s="900"/>
      <c r="EPH108" s="318"/>
      <c r="EPI108" s="900"/>
      <c r="EPJ108" s="900"/>
      <c r="EPK108" s="900"/>
      <c r="EPL108" s="900"/>
      <c r="EPM108" s="1171"/>
      <c r="EPN108" s="910"/>
      <c r="EPO108" s="1191"/>
      <c r="EPP108" s="1189"/>
      <c r="EPQ108" s="900"/>
      <c r="EPR108" s="318"/>
      <c r="EPS108" s="900"/>
      <c r="EPT108" s="900"/>
      <c r="EPU108" s="900"/>
      <c r="EPV108" s="900"/>
      <c r="EPW108" s="1171"/>
      <c r="EPX108" s="910"/>
      <c r="EPY108" s="1191"/>
      <c r="EPZ108" s="1189"/>
      <c r="EQA108" s="900"/>
      <c r="EQB108" s="318"/>
      <c r="EQC108" s="900"/>
      <c r="EQD108" s="900"/>
      <c r="EQE108" s="900"/>
      <c r="EQF108" s="900"/>
      <c r="EQG108" s="1171"/>
      <c r="EQH108" s="910"/>
      <c r="EQI108" s="1191"/>
      <c r="EQJ108" s="1189"/>
      <c r="EQK108" s="900"/>
      <c r="EQL108" s="318"/>
      <c r="EQM108" s="900"/>
      <c r="EQN108" s="900"/>
      <c r="EQO108" s="900"/>
      <c r="EQP108" s="900"/>
      <c r="EQQ108" s="1171"/>
      <c r="EQR108" s="910"/>
      <c r="EQS108" s="1191"/>
      <c r="EQT108" s="1189"/>
      <c r="EQU108" s="900"/>
      <c r="EQV108" s="318"/>
      <c r="EQW108" s="900"/>
      <c r="EQX108" s="900"/>
      <c r="EQY108" s="900"/>
      <c r="EQZ108" s="900"/>
      <c r="ERA108" s="1171"/>
      <c r="ERB108" s="910"/>
      <c r="ERC108" s="1191"/>
      <c r="ERD108" s="1189"/>
      <c r="ERE108" s="900"/>
      <c r="ERF108" s="318"/>
      <c r="ERG108" s="900"/>
      <c r="ERH108" s="900"/>
      <c r="ERI108" s="900"/>
      <c r="ERJ108" s="900"/>
      <c r="ERK108" s="1171"/>
      <c r="ERL108" s="910"/>
      <c r="ERM108" s="1191"/>
      <c r="ERN108" s="1189"/>
      <c r="ERO108" s="900"/>
      <c r="ERP108" s="318"/>
      <c r="ERQ108" s="900"/>
      <c r="ERR108" s="900"/>
      <c r="ERS108" s="900"/>
      <c r="ERT108" s="900"/>
      <c r="ERU108" s="1171"/>
      <c r="ERV108" s="910"/>
      <c r="ERW108" s="1191"/>
      <c r="ERX108" s="1189"/>
      <c r="ERY108" s="900"/>
      <c r="ERZ108" s="318"/>
      <c r="ESA108" s="900"/>
      <c r="ESB108" s="900"/>
      <c r="ESC108" s="900"/>
      <c r="ESD108" s="900"/>
      <c r="ESE108" s="1171"/>
      <c r="ESF108" s="910"/>
      <c r="ESG108" s="1191"/>
      <c r="ESH108" s="1189"/>
      <c r="ESI108" s="900"/>
      <c r="ESJ108" s="318"/>
      <c r="ESK108" s="900"/>
      <c r="ESL108" s="900"/>
      <c r="ESM108" s="900"/>
      <c r="ESN108" s="900"/>
      <c r="ESO108" s="1171"/>
      <c r="ESP108" s="910"/>
      <c r="ESQ108" s="1191"/>
      <c r="ESR108" s="1189"/>
      <c r="ESS108" s="900"/>
      <c r="EST108" s="318"/>
      <c r="ESU108" s="900"/>
      <c r="ESV108" s="900"/>
      <c r="ESW108" s="900"/>
      <c r="ESX108" s="900"/>
      <c r="ESY108" s="1171"/>
      <c r="ESZ108" s="910"/>
      <c r="ETA108" s="1191"/>
      <c r="ETB108" s="1189"/>
      <c r="ETC108" s="900"/>
      <c r="ETD108" s="318"/>
      <c r="ETE108" s="900"/>
      <c r="ETF108" s="900"/>
      <c r="ETG108" s="900"/>
      <c r="ETH108" s="900"/>
      <c r="ETI108" s="1171"/>
      <c r="ETJ108" s="910"/>
      <c r="ETK108" s="1191"/>
      <c r="ETL108" s="1189"/>
      <c r="ETM108" s="900"/>
      <c r="ETN108" s="318"/>
      <c r="ETO108" s="900"/>
      <c r="ETP108" s="900"/>
      <c r="ETQ108" s="900"/>
      <c r="ETR108" s="900"/>
      <c r="ETS108" s="1171"/>
      <c r="ETT108" s="910"/>
      <c r="ETU108" s="1191"/>
      <c r="ETV108" s="1189"/>
      <c r="ETW108" s="900"/>
      <c r="ETX108" s="318"/>
      <c r="ETY108" s="900"/>
      <c r="ETZ108" s="900"/>
      <c r="EUA108" s="900"/>
      <c r="EUB108" s="900"/>
      <c r="EUC108" s="1171"/>
      <c r="EUD108" s="910"/>
      <c r="EUE108" s="1191"/>
      <c r="EUF108" s="1189"/>
      <c r="EUG108" s="900"/>
      <c r="EUH108" s="318"/>
      <c r="EUI108" s="900"/>
      <c r="EUJ108" s="900"/>
      <c r="EUK108" s="900"/>
      <c r="EUL108" s="900"/>
      <c r="EUM108" s="1171"/>
      <c r="EUN108" s="910"/>
      <c r="EUO108" s="1191"/>
      <c r="EUP108" s="1189"/>
      <c r="EUQ108" s="900"/>
      <c r="EUR108" s="318"/>
      <c r="EUS108" s="900"/>
      <c r="EUT108" s="900"/>
      <c r="EUU108" s="900"/>
      <c r="EUV108" s="900"/>
      <c r="EUW108" s="1171"/>
      <c r="EUX108" s="910"/>
      <c r="EUY108" s="1191"/>
      <c r="EUZ108" s="1189"/>
      <c r="EVA108" s="900"/>
      <c r="EVB108" s="318"/>
      <c r="EVC108" s="900"/>
      <c r="EVD108" s="900"/>
      <c r="EVE108" s="900"/>
      <c r="EVF108" s="900"/>
      <c r="EVG108" s="1171"/>
      <c r="EVH108" s="910"/>
      <c r="EVI108" s="1191"/>
      <c r="EVJ108" s="1189"/>
      <c r="EVK108" s="900"/>
      <c r="EVL108" s="318"/>
      <c r="EVM108" s="900"/>
      <c r="EVN108" s="900"/>
      <c r="EVO108" s="900"/>
      <c r="EVP108" s="900"/>
      <c r="EVQ108" s="1171"/>
      <c r="EVR108" s="910"/>
      <c r="EVS108" s="1191"/>
      <c r="EVT108" s="1189"/>
      <c r="EVU108" s="900"/>
      <c r="EVV108" s="318"/>
      <c r="EVW108" s="900"/>
      <c r="EVX108" s="900"/>
      <c r="EVY108" s="900"/>
      <c r="EVZ108" s="900"/>
      <c r="EWA108" s="1171"/>
      <c r="EWB108" s="910"/>
      <c r="EWC108" s="1191"/>
      <c r="EWD108" s="1189"/>
      <c r="EWE108" s="900"/>
      <c r="EWF108" s="318"/>
      <c r="EWG108" s="900"/>
      <c r="EWH108" s="900"/>
      <c r="EWI108" s="900"/>
      <c r="EWJ108" s="900"/>
      <c r="EWK108" s="1171"/>
      <c r="EWL108" s="910"/>
      <c r="EWM108" s="1191"/>
      <c r="EWN108" s="1189"/>
      <c r="EWO108" s="900"/>
      <c r="EWP108" s="318"/>
      <c r="EWQ108" s="900"/>
      <c r="EWR108" s="900"/>
      <c r="EWS108" s="900"/>
      <c r="EWT108" s="900"/>
      <c r="EWU108" s="1171"/>
      <c r="EWV108" s="910"/>
      <c r="EWW108" s="1191"/>
      <c r="EWX108" s="1189"/>
      <c r="EWY108" s="900"/>
      <c r="EWZ108" s="318"/>
      <c r="EXA108" s="900"/>
      <c r="EXB108" s="900"/>
      <c r="EXC108" s="900"/>
      <c r="EXD108" s="900"/>
      <c r="EXE108" s="1171"/>
      <c r="EXF108" s="910"/>
      <c r="EXG108" s="1191"/>
      <c r="EXH108" s="1189"/>
      <c r="EXI108" s="900"/>
      <c r="EXJ108" s="318"/>
      <c r="EXK108" s="900"/>
      <c r="EXL108" s="900"/>
      <c r="EXM108" s="900"/>
      <c r="EXN108" s="900"/>
      <c r="EXO108" s="1171"/>
      <c r="EXP108" s="910"/>
      <c r="EXQ108" s="1191"/>
      <c r="EXR108" s="1189"/>
      <c r="EXS108" s="900"/>
      <c r="EXT108" s="318"/>
      <c r="EXU108" s="900"/>
      <c r="EXV108" s="900"/>
      <c r="EXW108" s="900"/>
      <c r="EXX108" s="900"/>
      <c r="EXY108" s="1171"/>
      <c r="EXZ108" s="910"/>
      <c r="EYA108" s="1191"/>
      <c r="EYB108" s="1189"/>
      <c r="EYC108" s="900"/>
      <c r="EYD108" s="318"/>
      <c r="EYE108" s="900"/>
      <c r="EYF108" s="900"/>
      <c r="EYG108" s="900"/>
      <c r="EYH108" s="900"/>
      <c r="EYI108" s="1171"/>
      <c r="EYJ108" s="910"/>
      <c r="EYK108" s="1191"/>
      <c r="EYL108" s="1189"/>
      <c r="EYM108" s="900"/>
      <c r="EYN108" s="318"/>
      <c r="EYO108" s="900"/>
      <c r="EYP108" s="900"/>
      <c r="EYQ108" s="900"/>
      <c r="EYR108" s="900"/>
      <c r="EYS108" s="1171"/>
      <c r="EYT108" s="910"/>
      <c r="EYU108" s="1191"/>
      <c r="EYV108" s="1189"/>
      <c r="EYW108" s="900"/>
      <c r="EYX108" s="318"/>
      <c r="EYY108" s="900"/>
      <c r="EYZ108" s="900"/>
      <c r="EZA108" s="900"/>
      <c r="EZB108" s="900"/>
      <c r="EZC108" s="1171"/>
      <c r="EZD108" s="910"/>
      <c r="EZE108" s="1191"/>
      <c r="EZF108" s="1189"/>
      <c r="EZG108" s="900"/>
      <c r="EZH108" s="318"/>
      <c r="EZI108" s="900"/>
      <c r="EZJ108" s="900"/>
      <c r="EZK108" s="900"/>
      <c r="EZL108" s="900"/>
      <c r="EZM108" s="1171"/>
      <c r="EZN108" s="910"/>
      <c r="EZO108" s="1191"/>
      <c r="EZP108" s="1189"/>
      <c r="EZQ108" s="900"/>
      <c r="EZR108" s="318"/>
      <c r="EZS108" s="900"/>
      <c r="EZT108" s="900"/>
      <c r="EZU108" s="900"/>
      <c r="EZV108" s="900"/>
      <c r="EZW108" s="1171"/>
      <c r="EZX108" s="910"/>
      <c r="EZY108" s="1191"/>
      <c r="EZZ108" s="1189"/>
      <c r="FAA108" s="900"/>
      <c r="FAB108" s="318"/>
      <c r="FAC108" s="900"/>
      <c r="FAD108" s="900"/>
      <c r="FAE108" s="900"/>
      <c r="FAF108" s="900"/>
      <c r="FAG108" s="1171"/>
      <c r="FAH108" s="910"/>
      <c r="FAI108" s="1191"/>
      <c r="FAJ108" s="1189"/>
      <c r="FAK108" s="900"/>
      <c r="FAL108" s="318"/>
      <c r="FAM108" s="900"/>
      <c r="FAN108" s="900"/>
      <c r="FAO108" s="900"/>
      <c r="FAP108" s="900"/>
      <c r="FAQ108" s="1171"/>
      <c r="FAR108" s="910"/>
      <c r="FAS108" s="1191"/>
      <c r="FAT108" s="1189"/>
      <c r="FAU108" s="900"/>
      <c r="FAV108" s="318"/>
      <c r="FAW108" s="900"/>
      <c r="FAX108" s="900"/>
      <c r="FAY108" s="900"/>
      <c r="FAZ108" s="900"/>
      <c r="FBA108" s="1171"/>
      <c r="FBB108" s="910"/>
      <c r="FBC108" s="1191"/>
      <c r="FBD108" s="1189"/>
      <c r="FBE108" s="900"/>
      <c r="FBF108" s="318"/>
      <c r="FBG108" s="900"/>
      <c r="FBH108" s="900"/>
      <c r="FBI108" s="900"/>
      <c r="FBJ108" s="900"/>
      <c r="FBK108" s="1171"/>
      <c r="FBL108" s="910"/>
      <c r="FBM108" s="1191"/>
      <c r="FBN108" s="1189"/>
      <c r="FBO108" s="900"/>
      <c r="FBP108" s="318"/>
      <c r="FBQ108" s="900"/>
      <c r="FBR108" s="900"/>
      <c r="FBS108" s="900"/>
      <c r="FBT108" s="900"/>
      <c r="FBU108" s="1171"/>
      <c r="FBV108" s="910"/>
      <c r="FBW108" s="1191"/>
      <c r="FBX108" s="1189"/>
      <c r="FBY108" s="900"/>
      <c r="FBZ108" s="318"/>
      <c r="FCA108" s="900"/>
      <c r="FCB108" s="900"/>
      <c r="FCC108" s="900"/>
      <c r="FCD108" s="900"/>
      <c r="FCE108" s="1171"/>
      <c r="FCF108" s="910"/>
      <c r="FCG108" s="1191"/>
      <c r="FCH108" s="1189"/>
      <c r="FCI108" s="900"/>
      <c r="FCJ108" s="318"/>
      <c r="FCK108" s="900"/>
      <c r="FCL108" s="900"/>
      <c r="FCM108" s="900"/>
      <c r="FCN108" s="900"/>
      <c r="FCO108" s="1171"/>
      <c r="FCP108" s="910"/>
      <c r="FCQ108" s="1191"/>
      <c r="FCR108" s="1189"/>
      <c r="FCS108" s="900"/>
      <c r="FCT108" s="318"/>
      <c r="FCU108" s="900"/>
      <c r="FCV108" s="900"/>
      <c r="FCW108" s="900"/>
      <c r="FCX108" s="900"/>
      <c r="FCY108" s="1171"/>
      <c r="FCZ108" s="910"/>
      <c r="FDA108" s="1191"/>
      <c r="FDB108" s="1189"/>
      <c r="FDC108" s="900"/>
      <c r="FDD108" s="318"/>
      <c r="FDE108" s="900"/>
      <c r="FDF108" s="900"/>
      <c r="FDG108" s="900"/>
      <c r="FDH108" s="900"/>
      <c r="FDI108" s="1171"/>
      <c r="FDJ108" s="910"/>
      <c r="FDK108" s="1191"/>
      <c r="FDL108" s="1189"/>
      <c r="FDM108" s="900"/>
      <c r="FDN108" s="318"/>
      <c r="FDO108" s="900"/>
      <c r="FDP108" s="900"/>
      <c r="FDQ108" s="900"/>
      <c r="FDR108" s="900"/>
      <c r="FDS108" s="1171"/>
      <c r="FDT108" s="910"/>
      <c r="FDU108" s="1191"/>
      <c r="FDV108" s="1189"/>
      <c r="FDW108" s="900"/>
      <c r="FDX108" s="318"/>
      <c r="FDY108" s="900"/>
      <c r="FDZ108" s="900"/>
      <c r="FEA108" s="900"/>
      <c r="FEB108" s="900"/>
      <c r="FEC108" s="1171"/>
      <c r="FED108" s="910"/>
      <c r="FEE108" s="1191"/>
      <c r="FEF108" s="1189"/>
      <c r="FEG108" s="900"/>
      <c r="FEH108" s="318"/>
      <c r="FEI108" s="900"/>
      <c r="FEJ108" s="900"/>
      <c r="FEK108" s="900"/>
      <c r="FEL108" s="900"/>
      <c r="FEM108" s="1171"/>
      <c r="FEN108" s="910"/>
      <c r="FEO108" s="1191"/>
      <c r="FEP108" s="1189"/>
      <c r="FEQ108" s="900"/>
      <c r="FER108" s="318"/>
      <c r="FES108" s="900"/>
      <c r="FET108" s="900"/>
      <c r="FEU108" s="900"/>
      <c r="FEV108" s="900"/>
      <c r="FEW108" s="1171"/>
      <c r="FEX108" s="910"/>
      <c r="FEY108" s="1191"/>
      <c r="FEZ108" s="1189"/>
      <c r="FFA108" s="900"/>
      <c r="FFB108" s="318"/>
      <c r="FFC108" s="900"/>
      <c r="FFD108" s="900"/>
      <c r="FFE108" s="900"/>
      <c r="FFF108" s="900"/>
      <c r="FFG108" s="1171"/>
      <c r="FFH108" s="910"/>
      <c r="FFI108" s="1191"/>
      <c r="FFJ108" s="1189"/>
      <c r="FFK108" s="900"/>
      <c r="FFL108" s="318"/>
      <c r="FFM108" s="900"/>
      <c r="FFN108" s="900"/>
      <c r="FFO108" s="900"/>
      <c r="FFP108" s="900"/>
      <c r="FFQ108" s="1171"/>
      <c r="FFR108" s="910"/>
      <c r="FFS108" s="1191"/>
      <c r="FFT108" s="1189"/>
      <c r="FFU108" s="900"/>
      <c r="FFV108" s="318"/>
      <c r="FFW108" s="900"/>
      <c r="FFX108" s="900"/>
      <c r="FFY108" s="900"/>
      <c r="FFZ108" s="900"/>
      <c r="FGA108" s="1171"/>
      <c r="FGB108" s="910"/>
      <c r="FGC108" s="1191"/>
      <c r="FGD108" s="1189"/>
      <c r="FGE108" s="900"/>
      <c r="FGF108" s="318"/>
      <c r="FGG108" s="900"/>
      <c r="FGH108" s="900"/>
      <c r="FGI108" s="900"/>
      <c r="FGJ108" s="900"/>
      <c r="FGK108" s="1171"/>
      <c r="FGL108" s="910"/>
      <c r="FGM108" s="1191"/>
      <c r="FGN108" s="1189"/>
      <c r="FGO108" s="900"/>
      <c r="FGP108" s="318"/>
      <c r="FGQ108" s="900"/>
      <c r="FGR108" s="900"/>
      <c r="FGS108" s="900"/>
      <c r="FGT108" s="900"/>
      <c r="FGU108" s="1171"/>
      <c r="FGV108" s="910"/>
      <c r="FGW108" s="1191"/>
      <c r="FGX108" s="1189"/>
      <c r="FGY108" s="900"/>
      <c r="FGZ108" s="318"/>
      <c r="FHA108" s="900"/>
      <c r="FHB108" s="900"/>
      <c r="FHC108" s="900"/>
      <c r="FHD108" s="900"/>
      <c r="FHE108" s="1171"/>
      <c r="FHF108" s="910"/>
      <c r="FHG108" s="1191"/>
      <c r="FHH108" s="1189"/>
      <c r="FHI108" s="900"/>
      <c r="FHJ108" s="318"/>
      <c r="FHK108" s="900"/>
      <c r="FHL108" s="900"/>
      <c r="FHM108" s="900"/>
      <c r="FHN108" s="900"/>
      <c r="FHO108" s="1171"/>
      <c r="FHP108" s="910"/>
      <c r="FHQ108" s="1191"/>
      <c r="FHR108" s="1189"/>
      <c r="FHS108" s="900"/>
      <c r="FHT108" s="318"/>
      <c r="FHU108" s="900"/>
      <c r="FHV108" s="900"/>
      <c r="FHW108" s="900"/>
      <c r="FHX108" s="900"/>
      <c r="FHY108" s="1171"/>
      <c r="FHZ108" s="910"/>
      <c r="FIA108" s="1191"/>
      <c r="FIB108" s="1189"/>
      <c r="FIC108" s="900"/>
      <c r="FID108" s="318"/>
      <c r="FIE108" s="900"/>
      <c r="FIF108" s="900"/>
      <c r="FIG108" s="900"/>
      <c r="FIH108" s="900"/>
      <c r="FII108" s="1171"/>
      <c r="FIJ108" s="910"/>
      <c r="FIK108" s="1191"/>
      <c r="FIL108" s="1189"/>
      <c r="FIM108" s="900"/>
      <c r="FIN108" s="318"/>
      <c r="FIO108" s="900"/>
      <c r="FIP108" s="900"/>
      <c r="FIQ108" s="900"/>
      <c r="FIR108" s="900"/>
      <c r="FIS108" s="1171"/>
      <c r="FIT108" s="910"/>
      <c r="FIU108" s="1191"/>
      <c r="FIV108" s="1189"/>
      <c r="FIW108" s="900"/>
      <c r="FIX108" s="318"/>
      <c r="FIY108" s="900"/>
      <c r="FIZ108" s="900"/>
      <c r="FJA108" s="900"/>
      <c r="FJB108" s="900"/>
      <c r="FJC108" s="1171"/>
      <c r="FJD108" s="910"/>
      <c r="FJE108" s="1191"/>
      <c r="FJF108" s="1189"/>
      <c r="FJG108" s="900"/>
      <c r="FJH108" s="318"/>
      <c r="FJI108" s="900"/>
      <c r="FJJ108" s="900"/>
      <c r="FJK108" s="900"/>
      <c r="FJL108" s="900"/>
      <c r="FJM108" s="1171"/>
      <c r="FJN108" s="910"/>
      <c r="FJO108" s="1191"/>
      <c r="FJP108" s="1189"/>
      <c r="FJQ108" s="900"/>
      <c r="FJR108" s="318"/>
      <c r="FJS108" s="900"/>
      <c r="FJT108" s="900"/>
      <c r="FJU108" s="900"/>
      <c r="FJV108" s="900"/>
      <c r="FJW108" s="1171"/>
      <c r="FJX108" s="910"/>
      <c r="FJY108" s="1191"/>
      <c r="FJZ108" s="1189"/>
      <c r="FKA108" s="900"/>
      <c r="FKB108" s="318"/>
      <c r="FKC108" s="900"/>
      <c r="FKD108" s="900"/>
      <c r="FKE108" s="900"/>
      <c r="FKF108" s="900"/>
      <c r="FKG108" s="1171"/>
      <c r="FKH108" s="910"/>
      <c r="FKI108" s="1191"/>
      <c r="FKJ108" s="1189"/>
      <c r="FKK108" s="900"/>
      <c r="FKL108" s="318"/>
      <c r="FKM108" s="900"/>
      <c r="FKN108" s="900"/>
      <c r="FKO108" s="900"/>
      <c r="FKP108" s="900"/>
      <c r="FKQ108" s="1171"/>
      <c r="FKR108" s="910"/>
      <c r="FKS108" s="1191"/>
      <c r="FKT108" s="1189"/>
      <c r="FKU108" s="900"/>
      <c r="FKV108" s="318"/>
      <c r="FKW108" s="900"/>
      <c r="FKX108" s="900"/>
      <c r="FKY108" s="900"/>
      <c r="FKZ108" s="900"/>
      <c r="FLA108" s="1171"/>
      <c r="FLB108" s="910"/>
      <c r="FLC108" s="1191"/>
      <c r="FLD108" s="1189"/>
      <c r="FLE108" s="900"/>
      <c r="FLF108" s="318"/>
      <c r="FLG108" s="900"/>
      <c r="FLH108" s="900"/>
      <c r="FLI108" s="900"/>
      <c r="FLJ108" s="900"/>
      <c r="FLK108" s="1171"/>
      <c r="FLL108" s="910"/>
      <c r="FLM108" s="1191"/>
      <c r="FLN108" s="1189"/>
      <c r="FLO108" s="900"/>
      <c r="FLP108" s="318"/>
      <c r="FLQ108" s="900"/>
      <c r="FLR108" s="900"/>
      <c r="FLS108" s="900"/>
      <c r="FLT108" s="900"/>
      <c r="FLU108" s="1171"/>
      <c r="FLV108" s="910"/>
      <c r="FLW108" s="1191"/>
      <c r="FLX108" s="1189"/>
      <c r="FLY108" s="900"/>
      <c r="FLZ108" s="318"/>
      <c r="FMA108" s="900"/>
      <c r="FMB108" s="900"/>
      <c r="FMC108" s="900"/>
      <c r="FMD108" s="900"/>
      <c r="FME108" s="1171"/>
      <c r="FMF108" s="910"/>
      <c r="FMG108" s="1191"/>
      <c r="FMH108" s="1189"/>
      <c r="FMI108" s="900"/>
      <c r="FMJ108" s="318"/>
      <c r="FMK108" s="900"/>
      <c r="FML108" s="900"/>
      <c r="FMM108" s="900"/>
      <c r="FMN108" s="900"/>
      <c r="FMO108" s="1171"/>
      <c r="FMP108" s="910"/>
      <c r="FMQ108" s="1191"/>
      <c r="FMR108" s="1189"/>
      <c r="FMS108" s="900"/>
      <c r="FMT108" s="318"/>
      <c r="FMU108" s="900"/>
      <c r="FMV108" s="900"/>
      <c r="FMW108" s="900"/>
      <c r="FMX108" s="900"/>
      <c r="FMY108" s="1171"/>
      <c r="FMZ108" s="910"/>
      <c r="FNA108" s="1191"/>
      <c r="FNB108" s="1189"/>
      <c r="FNC108" s="900"/>
      <c r="FND108" s="318"/>
      <c r="FNE108" s="900"/>
      <c r="FNF108" s="900"/>
      <c r="FNG108" s="900"/>
      <c r="FNH108" s="900"/>
      <c r="FNI108" s="1171"/>
      <c r="FNJ108" s="910"/>
      <c r="FNK108" s="1191"/>
      <c r="FNL108" s="1189"/>
      <c r="FNM108" s="900"/>
      <c r="FNN108" s="318"/>
      <c r="FNO108" s="900"/>
      <c r="FNP108" s="900"/>
      <c r="FNQ108" s="900"/>
      <c r="FNR108" s="900"/>
      <c r="FNS108" s="1171"/>
      <c r="FNT108" s="910"/>
      <c r="FNU108" s="1191"/>
      <c r="FNV108" s="1189"/>
      <c r="FNW108" s="900"/>
      <c r="FNX108" s="318"/>
      <c r="FNY108" s="900"/>
      <c r="FNZ108" s="900"/>
      <c r="FOA108" s="900"/>
      <c r="FOB108" s="900"/>
      <c r="FOC108" s="1171"/>
      <c r="FOD108" s="910"/>
      <c r="FOE108" s="1191"/>
      <c r="FOF108" s="1189"/>
      <c r="FOG108" s="900"/>
      <c r="FOH108" s="318"/>
      <c r="FOI108" s="900"/>
      <c r="FOJ108" s="900"/>
      <c r="FOK108" s="900"/>
      <c r="FOL108" s="900"/>
      <c r="FOM108" s="1171"/>
      <c r="FON108" s="910"/>
      <c r="FOO108" s="1191"/>
      <c r="FOP108" s="1189"/>
      <c r="FOQ108" s="900"/>
      <c r="FOR108" s="318"/>
      <c r="FOS108" s="900"/>
      <c r="FOT108" s="900"/>
      <c r="FOU108" s="900"/>
      <c r="FOV108" s="900"/>
      <c r="FOW108" s="1171"/>
      <c r="FOX108" s="910"/>
      <c r="FOY108" s="1191"/>
      <c r="FOZ108" s="1189"/>
      <c r="FPA108" s="900"/>
      <c r="FPB108" s="318"/>
      <c r="FPC108" s="900"/>
      <c r="FPD108" s="900"/>
      <c r="FPE108" s="900"/>
      <c r="FPF108" s="900"/>
      <c r="FPG108" s="1171"/>
      <c r="FPH108" s="910"/>
      <c r="FPI108" s="1191"/>
      <c r="FPJ108" s="1189"/>
      <c r="FPK108" s="900"/>
      <c r="FPL108" s="318"/>
      <c r="FPM108" s="900"/>
      <c r="FPN108" s="900"/>
      <c r="FPO108" s="900"/>
      <c r="FPP108" s="900"/>
      <c r="FPQ108" s="1171"/>
      <c r="FPR108" s="910"/>
      <c r="FPS108" s="1191"/>
      <c r="FPT108" s="1189"/>
      <c r="FPU108" s="900"/>
      <c r="FPV108" s="318"/>
      <c r="FPW108" s="900"/>
      <c r="FPX108" s="900"/>
      <c r="FPY108" s="900"/>
      <c r="FPZ108" s="900"/>
      <c r="FQA108" s="1171"/>
      <c r="FQB108" s="910"/>
      <c r="FQC108" s="1191"/>
      <c r="FQD108" s="1189"/>
      <c r="FQE108" s="900"/>
      <c r="FQF108" s="318"/>
      <c r="FQG108" s="900"/>
      <c r="FQH108" s="900"/>
      <c r="FQI108" s="900"/>
      <c r="FQJ108" s="900"/>
      <c r="FQK108" s="1171"/>
      <c r="FQL108" s="910"/>
      <c r="FQM108" s="1191"/>
      <c r="FQN108" s="1189"/>
      <c r="FQO108" s="900"/>
      <c r="FQP108" s="318"/>
      <c r="FQQ108" s="900"/>
      <c r="FQR108" s="900"/>
      <c r="FQS108" s="900"/>
      <c r="FQT108" s="900"/>
      <c r="FQU108" s="1171"/>
      <c r="FQV108" s="910"/>
      <c r="FQW108" s="1191"/>
      <c r="FQX108" s="1189"/>
      <c r="FQY108" s="900"/>
      <c r="FQZ108" s="318"/>
      <c r="FRA108" s="900"/>
      <c r="FRB108" s="900"/>
      <c r="FRC108" s="900"/>
      <c r="FRD108" s="900"/>
      <c r="FRE108" s="1171"/>
      <c r="FRF108" s="910"/>
      <c r="FRG108" s="1191"/>
      <c r="FRH108" s="1189"/>
      <c r="FRI108" s="900"/>
      <c r="FRJ108" s="318"/>
      <c r="FRK108" s="900"/>
      <c r="FRL108" s="900"/>
      <c r="FRM108" s="900"/>
      <c r="FRN108" s="900"/>
      <c r="FRO108" s="1171"/>
      <c r="FRP108" s="910"/>
      <c r="FRQ108" s="1191"/>
      <c r="FRR108" s="1189"/>
      <c r="FRS108" s="900"/>
      <c r="FRT108" s="318"/>
      <c r="FRU108" s="900"/>
      <c r="FRV108" s="900"/>
      <c r="FRW108" s="900"/>
      <c r="FRX108" s="900"/>
      <c r="FRY108" s="1171"/>
      <c r="FRZ108" s="910"/>
      <c r="FSA108" s="1191"/>
      <c r="FSB108" s="1189"/>
      <c r="FSC108" s="900"/>
      <c r="FSD108" s="318"/>
      <c r="FSE108" s="900"/>
      <c r="FSF108" s="900"/>
      <c r="FSG108" s="900"/>
      <c r="FSH108" s="900"/>
      <c r="FSI108" s="1171"/>
      <c r="FSJ108" s="910"/>
      <c r="FSK108" s="1191"/>
      <c r="FSL108" s="1189"/>
      <c r="FSM108" s="900"/>
      <c r="FSN108" s="318"/>
      <c r="FSO108" s="900"/>
      <c r="FSP108" s="900"/>
      <c r="FSQ108" s="900"/>
      <c r="FSR108" s="900"/>
      <c r="FSS108" s="1171"/>
      <c r="FST108" s="910"/>
      <c r="FSU108" s="1191"/>
      <c r="FSV108" s="1189"/>
      <c r="FSW108" s="900"/>
      <c r="FSX108" s="318"/>
      <c r="FSY108" s="900"/>
      <c r="FSZ108" s="900"/>
      <c r="FTA108" s="900"/>
      <c r="FTB108" s="900"/>
      <c r="FTC108" s="1171"/>
      <c r="FTD108" s="910"/>
      <c r="FTE108" s="1191"/>
      <c r="FTF108" s="1189"/>
      <c r="FTG108" s="900"/>
      <c r="FTH108" s="318"/>
      <c r="FTI108" s="900"/>
      <c r="FTJ108" s="900"/>
      <c r="FTK108" s="900"/>
      <c r="FTL108" s="900"/>
      <c r="FTM108" s="1171"/>
      <c r="FTN108" s="910"/>
      <c r="FTO108" s="1191"/>
      <c r="FTP108" s="1189"/>
      <c r="FTQ108" s="900"/>
      <c r="FTR108" s="318"/>
      <c r="FTS108" s="900"/>
      <c r="FTT108" s="900"/>
      <c r="FTU108" s="900"/>
      <c r="FTV108" s="900"/>
      <c r="FTW108" s="1171"/>
      <c r="FTX108" s="910"/>
      <c r="FTY108" s="1191"/>
      <c r="FTZ108" s="1189"/>
      <c r="FUA108" s="900"/>
      <c r="FUB108" s="318"/>
      <c r="FUC108" s="900"/>
      <c r="FUD108" s="900"/>
      <c r="FUE108" s="900"/>
      <c r="FUF108" s="900"/>
      <c r="FUG108" s="1171"/>
      <c r="FUH108" s="910"/>
      <c r="FUI108" s="1191"/>
      <c r="FUJ108" s="1189"/>
      <c r="FUK108" s="900"/>
      <c r="FUL108" s="318"/>
      <c r="FUM108" s="900"/>
      <c r="FUN108" s="900"/>
      <c r="FUO108" s="900"/>
      <c r="FUP108" s="900"/>
      <c r="FUQ108" s="1171"/>
      <c r="FUR108" s="910"/>
      <c r="FUS108" s="1191"/>
      <c r="FUT108" s="1189"/>
      <c r="FUU108" s="900"/>
      <c r="FUV108" s="318"/>
      <c r="FUW108" s="900"/>
      <c r="FUX108" s="900"/>
      <c r="FUY108" s="900"/>
      <c r="FUZ108" s="900"/>
      <c r="FVA108" s="1171"/>
      <c r="FVB108" s="910"/>
      <c r="FVC108" s="1191"/>
      <c r="FVD108" s="1189"/>
      <c r="FVE108" s="900"/>
      <c r="FVF108" s="318"/>
      <c r="FVG108" s="900"/>
      <c r="FVH108" s="900"/>
      <c r="FVI108" s="900"/>
      <c r="FVJ108" s="900"/>
      <c r="FVK108" s="1171"/>
      <c r="FVL108" s="910"/>
      <c r="FVM108" s="1191"/>
      <c r="FVN108" s="1189"/>
      <c r="FVO108" s="900"/>
      <c r="FVP108" s="318"/>
      <c r="FVQ108" s="900"/>
      <c r="FVR108" s="900"/>
      <c r="FVS108" s="900"/>
      <c r="FVT108" s="900"/>
      <c r="FVU108" s="1171"/>
      <c r="FVV108" s="910"/>
      <c r="FVW108" s="1191"/>
      <c r="FVX108" s="1189"/>
      <c r="FVY108" s="900"/>
      <c r="FVZ108" s="318"/>
      <c r="FWA108" s="900"/>
      <c r="FWB108" s="900"/>
      <c r="FWC108" s="900"/>
      <c r="FWD108" s="900"/>
      <c r="FWE108" s="1171"/>
      <c r="FWF108" s="910"/>
      <c r="FWG108" s="1191"/>
      <c r="FWH108" s="1189"/>
      <c r="FWI108" s="900"/>
      <c r="FWJ108" s="318"/>
      <c r="FWK108" s="900"/>
      <c r="FWL108" s="900"/>
      <c r="FWM108" s="900"/>
      <c r="FWN108" s="900"/>
      <c r="FWO108" s="1171"/>
      <c r="FWP108" s="910"/>
      <c r="FWQ108" s="1191"/>
      <c r="FWR108" s="1189"/>
      <c r="FWS108" s="900"/>
      <c r="FWT108" s="318"/>
      <c r="FWU108" s="900"/>
      <c r="FWV108" s="900"/>
      <c r="FWW108" s="900"/>
      <c r="FWX108" s="900"/>
      <c r="FWY108" s="1171"/>
      <c r="FWZ108" s="910"/>
      <c r="FXA108" s="1191"/>
      <c r="FXB108" s="1189"/>
      <c r="FXC108" s="900"/>
      <c r="FXD108" s="318"/>
      <c r="FXE108" s="900"/>
      <c r="FXF108" s="900"/>
      <c r="FXG108" s="900"/>
      <c r="FXH108" s="900"/>
      <c r="FXI108" s="1171"/>
      <c r="FXJ108" s="910"/>
      <c r="FXK108" s="1191"/>
      <c r="FXL108" s="1189"/>
      <c r="FXM108" s="900"/>
      <c r="FXN108" s="318"/>
      <c r="FXO108" s="900"/>
      <c r="FXP108" s="900"/>
      <c r="FXQ108" s="900"/>
      <c r="FXR108" s="900"/>
      <c r="FXS108" s="1171"/>
      <c r="FXT108" s="910"/>
      <c r="FXU108" s="1191"/>
      <c r="FXV108" s="1189"/>
      <c r="FXW108" s="900"/>
      <c r="FXX108" s="318"/>
      <c r="FXY108" s="900"/>
      <c r="FXZ108" s="900"/>
      <c r="FYA108" s="900"/>
      <c r="FYB108" s="900"/>
      <c r="FYC108" s="1171"/>
      <c r="FYD108" s="910"/>
      <c r="FYE108" s="1191"/>
      <c r="FYF108" s="1189"/>
      <c r="FYG108" s="900"/>
      <c r="FYH108" s="318"/>
      <c r="FYI108" s="900"/>
      <c r="FYJ108" s="900"/>
      <c r="FYK108" s="900"/>
      <c r="FYL108" s="900"/>
      <c r="FYM108" s="1171"/>
      <c r="FYN108" s="910"/>
      <c r="FYO108" s="1191"/>
      <c r="FYP108" s="1189"/>
      <c r="FYQ108" s="900"/>
      <c r="FYR108" s="318"/>
      <c r="FYS108" s="900"/>
      <c r="FYT108" s="900"/>
      <c r="FYU108" s="900"/>
      <c r="FYV108" s="900"/>
      <c r="FYW108" s="1171"/>
      <c r="FYX108" s="910"/>
      <c r="FYY108" s="1191"/>
      <c r="FYZ108" s="1189"/>
      <c r="FZA108" s="900"/>
      <c r="FZB108" s="318"/>
      <c r="FZC108" s="900"/>
      <c r="FZD108" s="900"/>
      <c r="FZE108" s="900"/>
      <c r="FZF108" s="900"/>
      <c r="FZG108" s="1171"/>
      <c r="FZH108" s="910"/>
      <c r="FZI108" s="1191"/>
      <c r="FZJ108" s="1189"/>
      <c r="FZK108" s="900"/>
      <c r="FZL108" s="318"/>
      <c r="FZM108" s="900"/>
      <c r="FZN108" s="900"/>
      <c r="FZO108" s="900"/>
      <c r="FZP108" s="900"/>
      <c r="FZQ108" s="1171"/>
      <c r="FZR108" s="910"/>
      <c r="FZS108" s="1191"/>
      <c r="FZT108" s="1189"/>
      <c r="FZU108" s="900"/>
      <c r="FZV108" s="318"/>
      <c r="FZW108" s="900"/>
      <c r="FZX108" s="900"/>
      <c r="FZY108" s="900"/>
      <c r="FZZ108" s="900"/>
      <c r="GAA108" s="1171"/>
      <c r="GAB108" s="910"/>
      <c r="GAC108" s="1191"/>
      <c r="GAD108" s="1189"/>
      <c r="GAE108" s="900"/>
      <c r="GAF108" s="318"/>
      <c r="GAG108" s="900"/>
      <c r="GAH108" s="900"/>
      <c r="GAI108" s="900"/>
      <c r="GAJ108" s="900"/>
      <c r="GAK108" s="1171"/>
      <c r="GAL108" s="910"/>
      <c r="GAM108" s="1191"/>
      <c r="GAN108" s="1189"/>
      <c r="GAO108" s="900"/>
      <c r="GAP108" s="318"/>
      <c r="GAQ108" s="900"/>
      <c r="GAR108" s="900"/>
      <c r="GAS108" s="900"/>
      <c r="GAT108" s="900"/>
      <c r="GAU108" s="1171"/>
      <c r="GAV108" s="910"/>
      <c r="GAW108" s="1191"/>
      <c r="GAX108" s="1189"/>
      <c r="GAY108" s="900"/>
      <c r="GAZ108" s="318"/>
      <c r="GBA108" s="900"/>
      <c r="GBB108" s="900"/>
      <c r="GBC108" s="900"/>
      <c r="GBD108" s="900"/>
      <c r="GBE108" s="1171"/>
      <c r="GBF108" s="910"/>
      <c r="GBG108" s="1191"/>
      <c r="GBH108" s="1189"/>
      <c r="GBI108" s="900"/>
      <c r="GBJ108" s="318"/>
      <c r="GBK108" s="900"/>
      <c r="GBL108" s="900"/>
      <c r="GBM108" s="900"/>
      <c r="GBN108" s="900"/>
      <c r="GBO108" s="1171"/>
      <c r="GBP108" s="910"/>
      <c r="GBQ108" s="1191"/>
      <c r="GBR108" s="1189"/>
      <c r="GBS108" s="900"/>
      <c r="GBT108" s="318"/>
      <c r="GBU108" s="900"/>
      <c r="GBV108" s="900"/>
      <c r="GBW108" s="900"/>
      <c r="GBX108" s="900"/>
      <c r="GBY108" s="1171"/>
      <c r="GBZ108" s="910"/>
      <c r="GCA108" s="1191"/>
      <c r="GCB108" s="1189"/>
      <c r="GCC108" s="900"/>
      <c r="GCD108" s="318"/>
      <c r="GCE108" s="900"/>
      <c r="GCF108" s="900"/>
      <c r="GCG108" s="900"/>
      <c r="GCH108" s="900"/>
      <c r="GCI108" s="1171"/>
      <c r="GCJ108" s="910"/>
      <c r="GCK108" s="1191"/>
      <c r="GCL108" s="1189"/>
      <c r="GCM108" s="900"/>
      <c r="GCN108" s="318"/>
      <c r="GCO108" s="900"/>
      <c r="GCP108" s="900"/>
      <c r="GCQ108" s="900"/>
      <c r="GCR108" s="900"/>
      <c r="GCS108" s="1171"/>
      <c r="GCT108" s="910"/>
      <c r="GCU108" s="1191"/>
      <c r="GCV108" s="1189"/>
      <c r="GCW108" s="900"/>
      <c r="GCX108" s="318"/>
      <c r="GCY108" s="900"/>
      <c r="GCZ108" s="900"/>
      <c r="GDA108" s="900"/>
      <c r="GDB108" s="900"/>
      <c r="GDC108" s="1171"/>
      <c r="GDD108" s="910"/>
      <c r="GDE108" s="1191"/>
      <c r="GDF108" s="1189"/>
      <c r="GDG108" s="900"/>
      <c r="GDH108" s="318"/>
      <c r="GDI108" s="900"/>
      <c r="GDJ108" s="900"/>
      <c r="GDK108" s="900"/>
      <c r="GDL108" s="900"/>
      <c r="GDM108" s="1171"/>
      <c r="GDN108" s="910"/>
      <c r="GDO108" s="1191"/>
      <c r="GDP108" s="1189"/>
      <c r="GDQ108" s="900"/>
      <c r="GDR108" s="318"/>
      <c r="GDS108" s="900"/>
      <c r="GDT108" s="900"/>
      <c r="GDU108" s="900"/>
      <c r="GDV108" s="900"/>
      <c r="GDW108" s="1171"/>
      <c r="GDX108" s="910"/>
      <c r="GDY108" s="1191"/>
      <c r="GDZ108" s="1189"/>
      <c r="GEA108" s="900"/>
      <c r="GEB108" s="318"/>
      <c r="GEC108" s="900"/>
      <c r="GED108" s="900"/>
      <c r="GEE108" s="900"/>
      <c r="GEF108" s="900"/>
      <c r="GEG108" s="1171"/>
      <c r="GEH108" s="910"/>
      <c r="GEI108" s="1191"/>
      <c r="GEJ108" s="1189"/>
      <c r="GEK108" s="900"/>
      <c r="GEL108" s="318"/>
      <c r="GEM108" s="900"/>
      <c r="GEN108" s="900"/>
      <c r="GEO108" s="900"/>
      <c r="GEP108" s="900"/>
      <c r="GEQ108" s="1171"/>
      <c r="GER108" s="910"/>
      <c r="GES108" s="1191"/>
      <c r="GET108" s="1189"/>
      <c r="GEU108" s="900"/>
      <c r="GEV108" s="318"/>
      <c r="GEW108" s="900"/>
      <c r="GEX108" s="900"/>
      <c r="GEY108" s="900"/>
      <c r="GEZ108" s="900"/>
      <c r="GFA108" s="1171"/>
      <c r="GFB108" s="910"/>
      <c r="GFC108" s="1191"/>
      <c r="GFD108" s="1189"/>
      <c r="GFE108" s="900"/>
      <c r="GFF108" s="318"/>
      <c r="GFG108" s="900"/>
      <c r="GFH108" s="900"/>
      <c r="GFI108" s="900"/>
      <c r="GFJ108" s="900"/>
      <c r="GFK108" s="1171"/>
      <c r="GFL108" s="910"/>
      <c r="GFM108" s="1191"/>
      <c r="GFN108" s="1189"/>
      <c r="GFO108" s="900"/>
      <c r="GFP108" s="318"/>
      <c r="GFQ108" s="900"/>
      <c r="GFR108" s="900"/>
      <c r="GFS108" s="900"/>
      <c r="GFT108" s="900"/>
      <c r="GFU108" s="1171"/>
      <c r="GFV108" s="910"/>
      <c r="GFW108" s="1191"/>
      <c r="GFX108" s="1189"/>
      <c r="GFY108" s="900"/>
      <c r="GFZ108" s="318"/>
      <c r="GGA108" s="900"/>
      <c r="GGB108" s="900"/>
      <c r="GGC108" s="900"/>
      <c r="GGD108" s="900"/>
      <c r="GGE108" s="1171"/>
      <c r="GGF108" s="910"/>
      <c r="GGG108" s="1191"/>
      <c r="GGH108" s="1189"/>
      <c r="GGI108" s="900"/>
      <c r="GGJ108" s="318"/>
      <c r="GGK108" s="900"/>
      <c r="GGL108" s="900"/>
      <c r="GGM108" s="900"/>
      <c r="GGN108" s="900"/>
      <c r="GGO108" s="1171"/>
      <c r="GGP108" s="910"/>
      <c r="GGQ108" s="1191"/>
      <c r="GGR108" s="1189"/>
      <c r="GGS108" s="900"/>
      <c r="GGT108" s="318"/>
      <c r="GGU108" s="900"/>
      <c r="GGV108" s="900"/>
      <c r="GGW108" s="900"/>
      <c r="GGX108" s="900"/>
      <c r="GGY108" s="1171"/>
      <c r="GGZ108" s="910"/>
      <c r="GHA108" s="1191"/>
      <c r="GHB108" s="1189"/>
      <c r="GHC108" s="900"/>
      <c r="GHD108" s="318"/>
      <c r="GHE108" s="900"/>
      <c r="GHF108" s="900"/>
      <c r="GHG108" s="900"/>
      <c r="GHH108" s="900"/>
      <c r="GHI108" s="1171"/>
      <c r="GHJ108" s="910"/>
      <c r="GHK108" s="1191"/>
      <c r="GHL108" s="1189"/>
      <c r="GHM108" s="900"/>
      <c r="GHN108" s="318"/>
      <c r="GHO108" s="900"/>
      <c r="GHP108" s="900"/>
      <c r="GHQ108" s="900"/>
      <c r="GHR108" s="900"/>
      <c r="GHS108" s="1171"/>
      <c r="GHT108" s="910"/>
      <c r="GHU108" s="1191"/>
      <c r="GHV108" s="1189"/>
      <c r="GHW108" s="900"/>
      <c r="GHX108" s="318"/>
      <c r="GHY108" s="900"/>
      <c r="GHZ108" s="900"/>
      <c r="GIA108" s="900"/>
      <c r="GIB108" s="900"/>
      <c r="GIC108" s="1171"/>
      <c r="GID108" s="910"/>
      <c r="GIE108" s="1191"/>
      <c r="GIF108" s="1189"/>
      <c r="GIG108" s="900"/>
      <c r="GIH108" s="318"/>
      <c r="GII108" s="900"/>
      <c r="GIJ108" s="900"/>
      <c r="GIK108" s="900"/>
      <c r="GIL108" s="900"/>
      <c r="GIM108" s="1171"/>
      <c r="GIN108" s="910"/>
      <c r="GIO108" s="1191"/>
      <c r="GIP108" s="1189"/>
      <c r="GIQ108" s="900"/>
      <c r="GIR108" s="318"/>
      <c r="GIS108" s="900"/>
      <c r="GIT108" s="900"/>
      <c r="GIU108" s="900"/>
      <c r="GIV108" s="900"/>
      <c r="GIW108" s="1171"/>
      <c r="GIX108" s="910"/>
      <c r="GIY108" s="1191"/>
      <c r="GIZ108" s="1189"/>
      <c r="GJA108" s="900"/>
      <c r="GJB108" s="318"/>
      <c r="GJC108" s="900"/>
      <c r="GJD108" s="900"/>
      <c r="GJE108" s="900"/>
      <c r="GJF108" s="900"/>
      <c r="GJG108" s="1171"/>
      <c r="GJH108" s="910"/>
      <c r="GJI108" s="1191"/>
      <c r="GJJ108" s="1189"/>
      <c r="GJK108" s="900"/>
      <c r="GJL108" s="318"/>
      <c r="GJM108" s="900"/>
      <c r="GJN108" s="900"/>
      <c r="GJO108" s="900"/>
      <c r="GJP108" s="900"/>
      <c r="GJQ108" s="1171"/>
      <c r="GJR108" s="910"/>
      <c r="GJS108" s="1191"/>
      <c r="GJT108" s="1189"/>
      <c r="GJU108" s="900"/>
      <c r="GJV108" s="318"/>
      <c r="GJW108" s="900"/>
      <c r="GJX108" s="900"/>
      <c r="GJY108" s="900"/>
      <c r="GJZ108" s="900"/>
      <c r="GKA108" s="1171"/>
      <c r="GKB108" s="910"/>
      <c r="GKC108" s="1191"/>
      <c r="GKD108" s="1189"/>
      <c r="GKE108" s="900"/>
      <c r="GKF108" s="318"/>
      <c r="GKG108" s="900"/>
      <c r="GKH108" s="900"/>
      <c r="GKI108" s="900"/>
      <c r="GKJ108" s="900"/>
      <c r="GKK108" s="1171"/>
      <c r="GKL108" s="910"/>
      <c r="GKM108" s="1191"/>
      <c r="GKN108" s="1189"/>
      <c r="GKO108" s="900"/>
      <c r="GKP108" s="318"/>
      <c r="GKQ108" s="900"/>
      <c r="GKR108" s="900"/>
      <c r="GKS108" s="900"/>
      <c r="GKT108" s="900"/>
      <c r="GKU108" s="1171"/>
      <c r="GKV108" s="910"/>
      <c r="GKW108" s="1191"/>
      <c r="GKX108" s="1189"/>
      <c r="GKY108" s="900"/>
      <c r="GKZ108" s="318"/>
      <c r="GLA108" s="900"/>
      <c r="GLB108" s="900"/>
      <c r="GLC108" s="900"/>
      <c r="GLD108" s="900"/>
      <c r="GLE108" s="1171"/>
      <c r="GLF108" s="910"/>
      <c r="GLG108" s="1191"/>
      <c r="GLH108" s="1189"/>
      <c r="GLI108" s="900"/>
      <c r="GLJ108" s="318"/>
      <c r="GLK108" s="900"/>
      <c r="GLL108" s="900"/>
      <c r="GLM108" s="900"/>
      <c r="GLN108" s="900"/>
      <c r="GLO108" s="1171"/>
      <c r="GLP108" s="910"/>
      <c r="GLQ108" s="1191"/>
      <c r="GLR108" s="1189"/>
      <c r="GLS108" s="900"/>
      <c r="GLT108" s="318"/>
      <c r="GLU108" s="900"/>
      <c r="GLV108" s="900"/>
      <c r="GLW108" s="900"/>
      <c r="GLX108" s="900"/>
      <c r="GLY108" s="1171"/>
      <c r="GLZ108" s="910"/>
      <c r="GMA108" s="1191"/>
      <c r="GMB108" s="1189"/>
      <c r="GMC108" s="900"/>
      <c r="GMD108" s="318"/>
      <c r="GME108" s="900"/>
      <c r="GMF108" s="900"/>
      <c r="GMG108" s="900"/>
      <c r="GMH108" s="900"/>
      <c r="GMI108" s="1171"/>
      <c r="GMJ108" s="910"/>
      <c r="GMK108" s="1191"/>
      <c r="GML108" s="1189"/>
      <c r="GMM108" s="900"/>
      <c r="GMN108" s="318"/>
      <c r="GMO108" s="900"/>
      <c r="GMP108" s="900"/>
      <c r="GMQ108" s="900"/>
      <c r="GMR108" s="900"/>
      <c r="GMS108" s="1171"/>
      <c r="GMT108" s="910"/>
      <c r="GMU108" s="1191"/>
      <c r="GMV108" s="1189"/>
      <c r="GMW108" s="900"/>
      <c r="GMX108" s="318"/>
      <c r="GMY108" s="900"/>
      <c r="GMZ108" s="900"/>
      <c r="GNA108" s="900"/>
      <c r="GNB108" s="900"/>
      <c r="GNC108" s="1171"/>
      <c r="GND108" s="910"/>
      <c r="GNE108" s="1191"/>
      <c r="GNF108" s="1189"/>
      <c r="GNG108" s="900"/>
      <c r="GNH108" s="318"/>
      <c r="GNI108" s="900"/>
      <c r="GNJ108" s="900"/>
      <c r="GNK108" s="900"/>
      <c r="GNL108" s="900"/>
      <c r="GNM108" s="1171"/>
      <c r="GNN108" s="910"/>
      <c r="GNO108" s="1191"/>
      <c r="GNP108" s="1189"/>
      <c r="GNQ108" s="900"/>
      <c r="GNR108" s="318"/>
      <c r="GNS108" s="900"/>
      <c r="GNT108" s="900"/>
      <c r="GNU108" s="900"/>
      <c r="GNV108" s="900"/>
      <c r="GNW108" s="1171"/>
      <c r="GNX108" s="910"/>
      <c r="GNY108" s="1191"/>
      <c r="GNZ108" s="1189"/>
      <c r="GOA108" s="900"/>
      <c r="GOB108" s="318"/>
      <c r="GOC108" s="900"/>
      <c r="GOD108" s="900"/>
      <c r="GOE108" s="900"/>
      <c r="GOF108" s="900"/>
      <c r="GOG108" s="1171"/>
      <c r="GOH108" s="910"/>
      <c r="GOI108" s="1191"/>
      <c r="GOJ108" s="1189"/>
      <c r="GOK108" s="900"/>
      <c r="GOL108" s="318"/>
      <c r="GOM108" s="900"/>
      <c r="GON108" s="900"/>
      <c r="GOO108" s="900"/>
      <c r="GOP108" s="900"/>
      <c r="GOQ108" s="1171"/>
      <c r="GOR108" s="910"/>
      <c r="GOS108" s="1191"/>
      <c r="GOT108" s="1189"/>
      <c r="GOU108" s="900"/>
      <c r="GOV108" s="318"/>
      <c r="GOW108" s="900"/>
      <c r="GOX108" s="900"/>
      <c r="GOY108" s="900"/>
      <c r="GOZ108" s="900"/>
      <c r="GPA108" s="1171"/>
      <c r="GPB108" s="910"/>
      <c r="GPC108" s="1191"/>
      <c r="GPD108" s="1189"/>
      <c r="GPE108" s="900"/>
      <c r="GPF108" s="318"/>
      <c r="GPG108" s="900"/>
      <c r="GPH108" s="900"/>
      <c r="GPI108" s="900"/>
      <c r="GPJ108" s="900"/>
      <c r="GPK108" s="1171"/>
      <c r="GPL108" s="910"/>
      <c r="GPM108" s="1191"/>
      <c r="GPN108" s="1189"/>
      <c r="GPO108" s="900"/>
      <c r="GPP108" s="318"/>
      <c r="GPQ108" s="900"/>
      <c r="GPR108" s="900"/>
      <c r="GPS108" s="900"/>
      <c r="GPT108" s="900"/>
      <c r="GPU108" s="1171"/>
      <c r="GPV108" s="910"/>
      <c r="GPW108" s="1191"/>
      <c r="GPX108" s="1189"/>
      <c r="GPY108" s="900"/>
      <c r="GPZ108" s="318"/>
      <c r="GQA108" s="900"/>
      <c r="GQB108" s="900"/>
      <c r="GQC108" s="900"/>
      <c r="GQD108" s="900"/>
      <c r="GQE108" s="1171"/>
      <c r="GQF108" s="910"/>
      <c r="GQG108" s="1191"/>
      <c r="GQH108" s="1189"/>
      <c r="GQI108" s="900"/>
      <c r="GQJ108" s="318"/>
      <c r="GQK108" s="900"/>
      <c r="GQL108" s="900"/>
      <c r="GQM108" s="900"/>
      <c r="GQN108" s="900"/>
      <c r="GQO108" s="1171"/>
      <c r="GQP108" s="910"/>
      <c r="GQQ108" s="1191"/>
      <c r="GQR108" s="1189"/>
      <c r="GQS108" s="900"/>
      <c r="GQT108" s="318"/>
      <c r="GQU108" s="900"/>
      <c r="GQV108" s="900"/>
      <c r="GQW108" s="900"/>
      <c r="GQX108" s="900"/>
      <c r="GQY108" s="1171"/>
      <c r="GQZ108" s="910"/>
      <c r="GRA108" s="1191"/>
      <c r="GRB108" s="1189"/>
      <c r="GRC108" s="900"/>
      <c r="GRD108" s="318"/>
      <c r="GRE108" s="900"/>
      <c r="GRF108" s="900"/>
      <c r="GRG108" s="900"/>
      <c r="GRH108" s="900"/>
      <c r="GRI108" s="1171"/>
      <c r="GRJ108" s="910"/>
      <c r="GRK108" s="1191"/>
      <c r="GRL108" s="1189"/>
      <c r="GRM108" s="900"/>
      <c r="GRN108" s="318"/>
      <c r="GRO108" s="900"/>
      <c r="GRP108" s="900"/>
      <c r="GRQ108" s="900"/>
      <c r="GRR108" s="900"/>
      <c r="GRS108" s="1171"/>
      <c r="GRT108" s="910"/>
      <c r="GRU108" s="1191"/>
      <c r="GRV108" s="1189"/>
      <c r="GRW108" s="900"/>
      <c r="GRX108" s="318"/>
      <c r="GRY108" s="900"/>
      <c r="GRZ108" s="900"/>
      <c r="GSA108" s="900"/>
      <c r="GSB108" s="900"/>
      <c r="GSC108" s="1171"/>
      <c r="GSD108" s="910"/>
      <c r="GSE108" s="1191"/>
      <c r="GSF108" s="1189"/>
      <c r="GSG108" s="900"/>
      <c r="GSH108" s="318"/>
      <c r="GSI108" s="900"/>
      <c r="GSJ108" s="900"/>
      <c r="GSK108" s="900"/>
      <c r="GSL108" s="900"/>
      <c r="GSM108" s="1171"/>
      <c r="GSN108" s="910"/>
      <c r="GSO108" s="1191"/>
      <c r="GSP108" s="1189"/>
      <c r="GSQ108" s="900"/>
      <c r="GSR108" s="318"/>
      <c r="GSS108" s="900"/>
      <c r="GST108" s="900"/>
      <c r="GSU108" s="900"/>
      <c r="GSV108" s="900"/>
      <c r="GSW108" s="1171"/>
      <c r="GSX108" s="910"/>
      <c r="GSY108" s="1191"/>
      <c r="GSZ108" s="1189"/>
      <c r="GTA108" s="900"/>
      <c r="GTB108" s="318"/>
      <c r="GTC108" s="900"/>
      <c r="GTD108" s="900"/>
      <c r="GTE108" s="900"/>
      <c r="GTF108" s="900"/>
      <c r="GTG108" s="1171"/>
      <c r="GTH108" s="910"/>
      <c r="GTI108" s="1191"/>
      <c r="GTJ108" s="1189"/>
      <c r="GTK108" s="900"/>
      <c r="GTL108" s="318"/>
      <c r="GTM108" s="900"/>
      <c r="GTN108" s="900"/>
      <c r="GTO108" s="900"/>
      <c r="GTP108" s="900"/>
      <c r="GTQ108" s="1171"/>
      <c r="GTR108" s="910"/>
      <c r="GTS108" s="1191"/>
      <c r="GTT108" s="1189"/>
      <c r="GTU108" s="900"/>
      <c r="GTV108" s="318"/>
      <c r="GTW108" s="900"/>
      <c r="GTX108" s="900"/>
      <c r="GTY108" s="900"/>
      <c r="GTZ108" s="900"/>
      <c r="GUA108" s="1171"/>
      <c r="GUB108" s="910"/>
      <c r="GUC108" s="1191"/>
      <c r="GUD108" s="1189"/>
      <c r="GUE108" s="900"/>
      <c r="GUF108" s="318"/>
      <c r="GUG108" s="900"/>
      <c r="GUH108" s="900"/>
      <c r="GUI108" s="900"/>
      <c r="GUJ108" s="900"/>
      <c r="GUK108" s="1171"/>
      <c r="GUL108" s="910"/>
      <c r="GUM108" s="1191"/>
      <c r="GUN108" s="1189"/>
      <c r="GUO108" s="900"/>
      <c r="GUP108" s="318"/>
      <c r="GUQ108" s="900"/>
      <c r="GUR108" s="900"/>
      <c r="GUS108" s="900"/>
      <c r="GUT108" s="900"/>
      <c r="GUU108" s="1171"/>
      <c r="GUV108" s="910"/>
      <c r="GUW108" s="1191"/>
      <c r="GUX108" s="1189"/>
      <c r="GUY108" s="900"/>
      <c r="GUZ108" s="318"/>
      <c r="GVA108" s="900"/>
      <c r="GVB108" s="900"/>
      <c r="GVC108" s="900"/>
      <c r="GVD108" s="900"/>
      <c r="GVE108" s="1171"/>
      <c r="GVF108" s="910"/>
      <c r="GVG108" s="1191"/>
      <c r="GVH108" s="1189"/>
      <c r="GVI108" s="900"/>
      <c r="GVJ108" s="318"/>
      <c r="GVK108" s="900"/>
      <c r="GVL108" s="900"/>
      <c r="GVM108" s="900"/>
      <c r="GVN108" s="900"/>
      <c r="GVO108" s="1171"/>
      <c r="GVP108" s="910"/>
      <c r="GVQ108" s="1191"/>
      <c r="GVR108" s="1189"/>
      <c r="GVS108" s="900"/>
      <c r="GVT108" s="318"/>
      <c r="GVU108" s="900"/>
      <c r="GVV108" s="900"/>
      <c r="GVW108" s="900"/>
      <c r="GVX108" s="900"/>
      <c r="GVY108" s="1171"/>
      <c r="GVZ108" s="910"/>
      <c r="GWA108" s="1191"/>
      <c r="GWB108" s="1189"/>
      <c r="GWC108" s="900"/>
      <c r="GWD108" s="318"/>
      <c r="GWE108" s="900"/>
      <c r="GWF108" s="900"/>
      <c r="GWG108" s="900"/>
      <c r="GWH108" s="900"/>
      <c r="GWI108" s="1171"/>
      <c r="GWJ108" s="910"/>
      <c r="GWK108" s="1191"/>
      <c r="GWL108" s="1189"/>
      <c r="GWM108" s="900"/>
      <c r="GWN108" s="318"/>
      <c r="GWO108" s="900"/>
      <c r="GWP108" s="900"/>
      <c r="GWQ108" s="900"/>
      <c r="GWR108" s="900"/>
      <c r="GWS108" s="1171"/>
      <c r="GWT108" s="910"/>
      <c r="GWU108" s="1191"/>
      <c r="GWV108" s="1189"/>
      <c r="GWW108" s="900"/>
      <c r="GWX108" s="318"/>
      <c r="GWY108" s="900"/>
      <c r="GWZ108" s="900"/>
      <c r="GXA108" s="900"/>
      <c r="GXB108" s="900"/>
      <c r="GXC108" s="1171"/>
      <c r="GXD108" s="910"/>
      <c r="GXE108" s="1191"/>
      <c r="GXF108" s="1189"/>
      <c r="GXG108" s="900"/>
      <c r="GXH108" s="318"/>
      <c r="GXI108" s="900"/>
      <c r="GXJ108" s="900"/>
      <c r="GXK108" s="900"/>
      <c r="GXL108" s="900"/>
      <c r="GXM108" s="1171"/>
      <c r="GXN108" s="910"/>
      <c r="GXO108" s="1191"/>
      <c r="GXP108" s="1189"/>
      <c r="GXQ108" s="900"/>
      <c r="GXR108" s="318"/>
      <c r="GXS108" s="900"/>
      <c r="GXT108" s="900"/>
      <c r="GXU108" s="900"/>
      <c r="GXV108" s="900"/>
      <c r="GXW108" s="1171"/>
      <c r="GXX108" s="910"/>
      <c r="GXY108" s="1191"/>
      <c r="GXZ108" s="1189"/>
      <c r="GYA108" s="900"/>
      <c r="GYB108" s="318"/>
      <c r="GYC108" s="900"/>
      <c r="GYD108" s="900"/>
      <c r="GYE108" s="900"/>
      <c r="GYF108" s="900"/>
      <c r="GYG108" s="1171"/>
      <c r="GYH108" s="910"/>
      <c r="GYI108" s="1191"/>
      <c r="GYJ108" s="1189"/>
      <c r="GYK108" s="900"/>
      <c r="GYL108" s="318"/>
      <c r="GYM108" s="900"/>
      <c r="GYN108" s="900"/>
      <c r="GYO108" s="900"/>
      <c r="GYP108" s="900"/>
      <c r="GYQ108" s="1171"/>
      <c r="GYR108" s="910"/>
      <c r="GYS108" s="1191"/>
      <c r="GYT108" s="1189"/>
      <c r="GYU108" s="900"/>
      <c r="GYV108" s="318"/>
      <c r="GYW108" s="900"/>
      <c r="GYX108" s="900"/>
      <c r="GYY108" s="900"/>
      <c r="GYZ108" s="900"/>
      <c r="GZA108" s="1171"/>
      <c r="GZB108" s="910"/>
      <c r="GZC108" s="1191"/>
      <c r="GZD108" s="1189"/>
      <c r="GZE108" s="900"/>
      <c r="GZF108" s="318"/>
      <c r="GZG108" s="900"/>
      <c r="GZH108" s="900"/>
      <c r="GZI108" s="900"/>
      <c r="GZJ108" s="900"/>
      <c r="GZK108" s="1171"/>
      <c r="GZL108" s="910"/>
      <c r="GZM108" s="1191"/>
      <c r="GZN108" s="1189"/>
      <c r="GZO108" s="900"/>
      <c r="GZP108" s="318"/>
      <c r="GZQ108" s="900"/>
      <c r="GZR108" s="900"/>
      <c r="GZS108" s="900"/>
      <c r="GZT108" s="900"/>
      <c r="GZU108" s="1171"/>
      <c r="GZV108" s="910"/>
      <c r="GZW108" s="1191"/>
      <c r="GZX108" s="1189"/>
      <c r="GZY108" s="900"/>
      <c r="GZZ108" s="318"/>
      <c r="HAA108" s="900"/>
      <c r="HAB108" s="900"/>
      <c r="HAC108" s="900"/>
      <c r="HAD108" s="900"/>
      <c r="HAE108" s="1171"/>
      <c r="HAF108" s="910"/>
      <c r="HAG108" s="1191"/>
      <c r="HAH108" s="1189"/>
      <c r="HAI108" s="900"/>
      <c r="HAJ108" s="318"/>
      <c r="HAK108" s="900"/>
      <c r="HAL108" s="900"/>
      <c r="HAM108" s="900"/>
      <c r="HAN108" s="900"/>
      <c r="HAO108" s="1171"/>
      <c r="HAP108" s="910"/>
      <c r="HAQ108" s="1191"/>
      <c r="HAR108" s="1189"/>
      <c r="HAS108" s="900"/>
      <c r="HAT108" s="318"/>
      <c r="HAU108" s="900"/>
      <c r="HAV108" s="900"/>
      <c r="HAW108" s="900"/>
      <c r="HAX108" s="900"/>
      <c r="HAY108" s="1171"/>
      <c r="HAZ108" s="910"/>
      <c r="HBA108" s="1191"/>
      <c r="HBB108" s="1189"/>
      <c r="HBC108" s="900"/>
      <c r="HBD108" s="318"/>
      <c r="HBE108" s="900"/>
      <c r="HBF108" s="900"/>
      <c r="HBG108" s="900"/>
      <c r="HBH108" s="900"/>
      <c r="HBI108" s="1171"/>
      <c r="HBJ108" s="910"/>
      <c r="HBK108" s="1191"/>
      <c r="HBL108" s="1189"/>
      <c r="HBM108" s="900"/>
      <c r="HBN108" s="318"/>
      <c r="HBO108" s="900"/>
      <c r="HBP108" s="900"/>
      <c r="HBQ108" s="900"/>
      <c r="HBR108" s="900"/>
      <c r="HBS108" s="1171"/>
      <c r="HBT108" s="910"/>
      <c r="HBU108" s="1191"/>
      <c r="HBV108" s="1189"/>
      <c r="HBW108" s="900"/>
      <c r="HBX108" s="318"/>
      <c r="HBY108" s="900"/>
      <c r="HBZ108" s="900"/>
      <c r="HCA108" s="900"/>
      <c r="HCB108" s="900"/>
      <c r="HCC108" s="1171"/>
      <c r="HCD108" s="910"/>
      <c r="HCE108" s="1191"/>
      <c r="HCF108" s="1189"/>
      <c r="HCG108" s="900"/>
      <c r="HCH108" s="318"/>
      <c r="HCI108" s="900"/>
      <c r="HCJ108" s="900"/>
      <c r="HCK108" s="900"/>
      <c r="HCL108" s="900"/>
      <c r="HCM108" s="1171"/>
      <c r="HCN108" s="910"/>
      <c r="HCO108" s="1191"/>
      <c r="HCP108" s="1189"/>
      <c r="HCQ108" s="900"/>
      <c r="HCR108" s="318"/>
      <c r="HCS108" s="900"/>
      <c r="HCT108" s="900"/>
      <c r="HCU108" s="900"/>
      <c r="HCV108" s="900"/>
      <c r="HCW108" s="1171"/>
      <c r="HCX108" s="910"/>
      <c r="HCY108" s="1191"/>
      <c r="HCZ108" s="1189"/>
      <c r="HDA108" s="900"/>
      <c r="HDB108" s="318"/>
      <c r="HDC108" s="900"/>
      <c r="HDD108" s="900"/>
      <c r="HDE108" s="900"/>
      <c r="HDF108" s="900"/>
      <c r="HDG108" s="1171"/>
      <c r="HDH108" s="910"/>
      <c r="HDI108" s="1191"/>
      <c r="HDJ108" s="1189"/>
      <c r="HDK108" s="900"/>
      <c r="HDL108" s="318"/>
      <c r="HDM108" s="900"/>
      <c r="HDN108" s="900"/>
      <c r="HDO108" s="900"/>
      <c r="HDP108" s="900"/>
      <c r="HDQ108" s="1171"/>
      <c r="HDR108" s="910"/>
      <c r="HDS108" s="1191"/>
      <c r="HDT108" s="1189"/>
      <c r="HDU108" s="900"/>
      <c r="HDV108" s="318"/>
      <c r="HDW108" s="900"/>
      <c r="HDX108" s="900"/>
      <c r="HDY108" s="900"/>
      <c r="HDZ108" s="900"/>
      <c r="HEA108" s="1171"/>
      <c r="HEB108" s="910"/>
      <c r="HEC108" s="1191"/>
      <c r="HED108" s="1189"/>
      <c r="HEE108" s="900"/>
      <c r="HEF108" s="318"/>
      <c r="HEG108" s="900"/>
      <c r="HEH108" s="900"/>
      <c r="HEI108" s="900"/>
      <c r="HEJ108" s="900"/>
      <c r="HEK108" s="1171"/>
      <c r="HEL108" s="910"/>
      <c r="HEM108" s="1191"/>
      <c r="HEN108" s="1189"/>
      <c r="HEO108" s="900"/>
      <c r="HEP108" s="318"/>
      <c r="HEQ108" s="900"/>
      <c r="HER108" s="900"/>
      <c r="HES108" s="900"/>
      <c r="HET108" s="900"/>
      <c r="HEU108" s="1171"/>
      <c r="HEV108" s="910"/>
      <c r="HEW108" s="1191"/>
      <c r="HEX108" s="1189"/>
      <c r="HEY108" s="900"/>
      <c r="HEZ108" s="318"/>
      <c r="HFA108" s="900"/>
      <c r="HFB108" s="900"/>
      <c r="HFC108" s="900"/>
      <c r="HFD108" s="900"/>
      <c r="HFE108" s="1171"/>
      <c r="HFF108" s="910"/>
      <c r="HFG108" s="1191"/>
      <c r="HFH108" s="1189"/>
      <c r="HFI108" s="900"/>
      <c r="HFJ108" s="318"/>
      <c r="HFK108" s="900"/>
      <c r="HFL108" s="900"/>
      <c r="HFM108" s="900"/>
      <c r="HFN108" s="900"/>
      <c r="HFO108" s="1171"/>
      <c r="HFP108" s="910"/>
      <c r="HFQ108" s="1191"/>
      <c r="HFR108" s="1189"/>
      <c r="HFS108" s="900"/>
      <c r="HFT108" s="318"/>
      <c r="HFU108" s="900"/>
      <c r="HFV108" s="900"/>
      <c r="HFW108" s="900"/>
      <c r="HFX108" s="900"/>
      <c r="HFY108" s="1171"/>
      <c r="HFZ108" s="910"/>
      <c r="HGA108" s="1191"/>
      <c r="HGB108" s="1189"/>
      <c r="HGC108" s="900"/>
      <c r="HGD108" s="318"/>
      <c r="HGE108" s="900"/>
      <c r="HGF108" s="900"/>
      <c r="HGG108" s="900"/>
      <c r="HGH108" s="900"/>
      <c r="HGI108" s="1171"/>
      <c r="HGJ108" s="910"/>
      <c r="HGK108" s="1191"/>
      <c r="HGL108" s="1189"/>
      <c r="HGM108" s="900"/>
      <c r="HGN108" s="318"/>
      <c r="HGO108" s="900"/>
      <c r="HGP108" s="900"/>
      <c r="HGQ108" s="900"/>
      <c r="HGR108" s="900"/>
      <c r="HGS108" s="1171"/>
      <c r="HGT108" s="910"/>
      <c r="HGU108" s="1191"/>
      <c r="HGV108" s="1189"/>
      <c r="HGW108" s="900"/>
      <c r="HGX108" s="318"/>
      <c r="HGY108" s="900"/>
      <c r="HGZ108" s="900"/>
      <c r="HHA108" s="900"/>
      <c r="HHB108" s="900"/>
      <c r="HHC108" s="1171"/>
      <c r="HHD108" s="910"/>
      <c r="HHE108" s="1191"/>
      <c r="HHF108" s="1189"/>
      <c r="HHG108" s="900"/>
      <c r="HHH108" s="318"/>
      <c r="HHI108" s="900"/>
      <c r="HHJ108" s="900"/>
      <c r="HHK108" s="900"/>
      <c r="HHL108" s="900"/>
      <c r="HHM108" s="1171"/>
      <c r="HHN108" s="910"/>
      <c r="HHO108" s="1191"/>
      <c r="HHP108" s="1189"/>
      <c r="HHQ108" s="900"/>
      <c r="HHR108" s="318"/>
      <c r="HHS108" s="900"/>
      <c r="HHT108" s="900"/>
      <c r="HHU108" s="900"/>
      <c r="HHV108" s="900"/>
      <c r="HHW108" s="1171"/>
      <c r="HHX108" s="910"/>
      <c r="HHY108" s="1191"/>
      <c r="HHZ108" s="1189"/>
      <c r="HIA108" s="900"/>
      <c r="HIB108" s="318"/>
      <c r="HIC108" s="900"/>
      <c r="HID108" s="900"/>
      <c r="HIE108" s="900"/>
      <c r="HIF108" s="900"/>
      <c r="HIG108" s="1171"/>
      <c r="HIH108" s="910"/>
      <c r="HII108" s="1191"/>
      <c r="HIJ108" s="1189"/>
      <c r="HIK108" s="900"/>
      <c r="HIL108" s="318"/>
      <c r="HIM108" s="900"/>
      <c r="HIN108" s="900"/>
      <c r="HIO108" s="900"/>
      <c r="HIP108" s="900"/>
      <c r="HIQ108" s="1171"/>
      <c r="HIR108" s="910"/>
      <c r="HIS108" s="1191"/>
      <c r="HIT108" s="1189"/>
      <c r="HIU108" s="900"/>
      <c r="HIV108" s="318"/>
      <c r="HIW108" s="900"/>
      <c r="HIX108" s="900"/>
      <c r="HIY108" s="900"/>
      <c r="HIZ108" s="900"/>
      <c r="HJA108" s="1171"/>
      <c r="HJB108" s="910"/>
      <c r="HJC108" s="1191"/>
      <c r="HJD108" s="1189"/>
      <c r="HJE108" s="900"/>
      <c r="HJF108" s="318"/>
      <c r="HJG108" s="900"/>
      <c r="HJH108" s="900"/>
      <c r="HJI108" s="900"/>
      <c r="HJJ108" s="900"/>
      <c r="HJK108" s="1171"/>
      <c r="HJL108" s="910"/>
      <c r="HJM108" s="1191"/>
      <c r="HJN108" s="1189"/>
      <c r="HJO108" s="900"/>
      <c r="HJP108" s="318"/>
      <c r="HJQ108" s="900"/>
      <c r="HJR108" s="900"/>
      <c r="HJS108" s="900"/>
      <c r="HJT108" s="900"/>
      <c r="HJU108" s="1171"/>
      <c r="HJV108" s="910"/>
      <c r="HJW108" s="1191"/>
      <c r="HJX108" s="1189"/>
      <c r="HJY108" s="900"/>
      <c r="HJZ108" s="318"/>
      <c r="HKA108" s="900"/>
      <c r="HKB108" s="900"/>
      <c r="HKC108" s="900"/>
      <c r="HKD108" s="900"/>
      <c r="HKE108" s="1171"/>
      <c r="HKF108" s="910"/>
      <c r="HKG108" s="1191"/>
      <c r="HKH108" s="1189"/>
      <c r="HKI108" s="900"/>
      <c r="HKJ108" s="318"/>
      <c r="HKK108" s="900"/>
      <c r="HKL108" s="900"/>
      <c r="HKM108" s="900"/>
      <c r="HKN108" s="900"/>
      <c r="HKO108" s="1171"/>
      <c r="HKP108" s="910"/>
      <c r="HKQ108" s="1191"/>
      <c r="HKR108" s="1189"/>
      <c r="HKS108" s="900"/>
      <c r="HKT108" s="318"/>
      <c r="HKU108" s="900"/>
      <c r="HKV108" s="900"/>
      <c r="HKW108" s="900"/>
      <c r="HKX108" s="900"/>
      <c r="HKY108" s="1171"/>
      <c r="HKZ108" s="910"/>
      <c r="HLA108" s="1191"/>
      <c r="HLB108" s="1189"/>
      <c r="HLC108" s="900"/>
      <c r="HLD108" s="318"/>
      <c r="HLE108" s="900"/>
      <c r="HLF108" s="900"/>
      <c r="HLG108" s="900"/>
      <c r="HLH108" s="900"/>
      <c r="HLI108" s="1171"/>
      <c r="HLJ108" s="910"/>
      <c r="HLK108" s="1191"/>
      <c r="HLL108" s="1189"/>
      <c r="HLM108" s="900"/>
      <c r="HLN108" s="318"/>
      <c r="HLO108" s="900"/>
      <c r="HLP108" s="900"/>
      <c r="HLQ108" s="900"/>
      <c r="HLR108" s="900"/>
      <c r="HLS108" s="1171"/>
      <c r="HLT108" s="910"/>
      <c r="HLU108" s="1191"/>
      <c r="HLV108" s="1189"/>
      <c r="HLW108" s="900"/>
      <c r="HLX108" s="318"/>
      <c r="HLY108" s="900"/>
      <c r="HLZ108" s="900"/>
      <c r="HMA108" s="900"/>
      <c r="HMB108" s="900"/>
      <c r="HMC108" s="1171"/>
      <c r="HMD108" s="910"/>
      <c r="HME108" s="1191"/>
      <c r="HMF108" s="1189"/>
      <c r="HMG108" s="900"/>
      <c r="HMH108" s="318"/>
      <c r="HMI108" s="900"/>
      <c r="HMJ108" s="900"/>
      <c r="HMK108" s="900"/>
      <c r="HML108" s="900"/>
      <c r="HMM108" s="1171"/>
      <c r="HMN108" s="910"/>
      <c r="HMO108" s="1191"/>
      <c r="HMP108" s="1189"/>
      <c r="HMQ108" s="900"/>
      <c r="HMR108" s="318"/>
      <c r="HMS108" s="900"/>
      <c r="HMT108" s="900"/>
      <c r="HMU108" s="900"/>
      <c r="HMV108" s="900"/>
      <c r="HMW108" s="1171"/>
      <c r="HMX108" s="910"/>
      <c r="HMY108" s="1191"/>
      <c r="HMZ108" s="1189"/>
      <c r="HNA108" s="900"/>
      <c r="HNB108" s="318"/>
      <c r="HNC108" s="900"/>
      <c r="HND108" s="900"/>
      <c r="HNE108" s="900"/>
      <c r="HNF108" s="900"/>
      <c r="HNG108" s="1171"/>
      <c r="HNH108" s="910"/>
      <c r="HNI108" s="1191"/>
      <c r="HNJ108" s="1189"/>
      <c r="HNK108" s="900"/>
      <c r="HNL108" s="318"/>
      <c r="HNM108" s="900"/>
      <c r="HNN108" s="900"/>
      <c r="HNO108" s="900"/>
      <c r="HNP108" s="900"/>
      <c r="HNQ108" s="1171"/>
      <c r="HNR108" s="910"/>
      <c r="HNS108" s="1191"/>
      <c r="HNT108" s="1189"/>
      <c r="HNU108" s="900"/>
      <c r="HNV108" s="318"/>
      <c r="HNW108" s="900"/>
      <c r="HNX108" s="900"/>
      <c r="HNY108" s="900"/>
      <c r="HNZ108" s="900"/>
      <c r="HOA108" s="1171"/>
      <c r="HOB108" s="910"/>
      <c r="HOC108" s="1191"/>
      <c r="HOD108" s="1189"/>
      <c r="HOE108" s="900"/>
      <c r="HOF108" s="318"/>
      <c r="HOG108" s="900"/>
      <c r="HOH108" s="900"/>
      <c r="HOI108" s="900"/>
      <c r="HOJ108" s="900"/>
      <c r="HOK108" s="1171"/>
      <c r="HOL108" s="910"/>
      <c r="HOM108" s="1191"/>
      <c r="HON108" s="1189"/>
      <c r="HOO108" s="900"/>
      <c r="HOP108" s="318"/>
      <c r="HOQ108" s="900"/>
      <c r="HOR108" s="900"/>
      <c r="HOS108" s="900"/>
      <c r="HOT108" s="900"/>
      <c r="HOU108" s="1171"/>
      <c r="HOV108" s="910"/>
      <c r="HOW108" s="1191"/>
      <c r="HOX108" s="1189"/>
      <c r="HOY108" s="900"/>
      <c r="HOZ108" s="318"/>
      <c r="HPA108" s="900"/>
      <c r="HPB108" s="900"/>
      <c r="HPC108" s="900"/>
      <c r="HPD108" s="900"/>
      <c r="HPE108" s="1171"/>
      <c r="HPF108" s="910"/>
      <c r="HPG108" s="1191"/>
      <c r="HPH108" s="1189"/>
      <c r="HPI108" s="900"/>
      <c r="HPJ108" s="318"/>
      <c r="HPK108" s="900"/>
      <c r="HPL108" s="900"/>
      <c r="HPM108" s="900"/>
      <c r="HPN108" s="900"/>
      <c r="HPO108" s="1171"/>
      <c r="HPP108" s="910"/>
      <c r="HPQ108" s="1191"/>
      <c r="HPR108" s="1189"/>
      <c r="HPS108" s="900"/>
      <c r="HPT108" s="318"/>
      <c r="HPU108" s="900"/>
      <c r="HPV108" s="900"/>
      <c r="HPW108" s="900"/>
      <c r="HPX108" s="900"/>
      <c r="HPY108" s="1171"/>
      <c r="HPZ108" s="910"/>
      <c r="HQA108" s="1191"/>
      <c r="HQB108" s="1189"/>
      <c r="HQC108" s="900"/>
      <c r="HQD108" s="318"/>
      <c r="HQE108" s="900"/>
      <c r="HQF108" s="900"/>
      <c r="HQG108" s="900"/>
      <c r="HQH108" s="900"/>
      <c r="HQI108" s="1171"/>
      <c r="HQJ108" s="910"/>
      <c r="HQK108" s="1191"/>
      <c r="HQL108" s="1189"/>
      <c r="HQM108" s="900"/>
      <c r="HQN108" s="318"/>
      <c r="HQO108" s="900"/>
      <c r="HQP108" s="900"/>
      <c r="HQQ108" s="900"/>
      <c r="HQR108" s="900"/>
      <c r="HQS108" s="1171"/>
      <c r="HQT108" s="910"/>
      <c r="HQU108" s="1191"/>
      <c r="HQV108" s="1189"/>
      <c r="HQW108" s="900"/>
      <c r="HQX108" s="318"/>
      <c r="HQY108" s="900"/>
      <c r="HQZ108" s="900"/>
      <c r="HRA108" s="900"/>
      <c r="HRB108" s="900"/>
      <c r="HRC108" s="1171"/>
      <c r="HRD108" s="910"/>
      <c r="HRE108" s="1191"/>
      <c r="HRF108" s="1189"/>
      <c r="HRG108" s="900"/>
      <c r="HRH108" s="318"/>
      <c r="HRI108" s="900"/>
      <c r="HRJ108" s="900"/>
      <c r="HRK108" s="900"/>
      <c r="HRL108" s="900"/>
      <c r="HRM108" s="1171"/>
      <c r="HRN108" s="910"/>
      <c r="HRO108" s="1191"/>
      <c r="HRP108" s="1189"/>
      <c r="HRQ108" s="900"/>
      <c r="HRR108" s="318"/>
      <c r="HRS108" s="900"/>
      <c r="HRT108" s="900"/>
      <c r="HRU108" s="900"/>
      <c r="HRV108" s="900"/>
      <c r="HRW108" s="1171"/>
      <c r="HRX108" s="910"/>
      <c r="HRY108" s="1191"/>
      <c r="HRZ108" s="1189"/>
      <c r="HSA108" s="900"/>
      <c r="HSB108" s="318"/>
      <c r="HSC108" s="900"/>
      <c r="HSD108" s="900"/>
      <c r="HSE108" s="900"/>
      <c r="HSF108" s="900"/>
      <c r="HSG108" s="1171"/>
      <c r="HSH108" s="910"/>
      <c r="HSI108" s="1191"/>
      <c r="HSJ108" s="1189"/>
      <c r="HSK108" s="900"/>
      <c r="HSL108" s="318"/>
      <c r="HSM108" s="900"/>
      <c r="HSN108" s="900"/>
      <c r="HSO108" s="900"/>
      <c r="HSP108" s="900"/>
      <c r="HSQ108" s="1171"/>
      <c r="HSR108" s="910"/>
      <c r="HSS108" s="1191"/>
      <c r="HST108" s="1189"/>
      <c r="HSU108" s="900"/>
      <c r="HSV108" s="318"/>
      <c r="HSW108" s="900"/>
      <c r="HSX108" s="900"/>
      <c r="HSY108" s="900"/>
      <c r="HSZ108" s="900"/>
      <c r="HTA108" s="1171"/>
      <c r="HTB108" s="910"/>
      <c r="HTC108" s="1191"/>
      <c r="HTD108" s="1189"/>
      <c r="HTE108" s="900"/>
      <c r="HTF108" s="318"/>
      <c r="HTG108" s="900"/>
      <c r="HTH108" s="900"/>
      <c r="HTI108" s="900"/>
      <c r="HTJ108" s="900"/>
      <c r="HTK108" s="1171"/>
      <c r="HTL108" s="910"/>
      <c r="HTM108" s="1191"/>
      <c r="HTN108" s="1189"/>
      <c r="HTO108" s="900"/>
      <c r="HTP108" s="318"/>
      <c r="HTQ108" s="900"/>
      <c r="HTR108" s="900"/>
      <c r="HTS108" s="900"/>
      <c r="HTT108" s="900"/>
      <c r="HTU108" s="1171"/>
      <c r="HTV108" s="910"/>
      <c r="HTW108" s="1191"/>
      <c r="HTX108" s="1189"/>
      <c r="HTY108" s="900"/>
      <c r="HTZ108" s="318"/>
      <c r="HUA108" s="900"/>
      <c r="HUB108" s="900"/>
      <c r="HUC108" s="900"/>
      <c r="HUD108" s="900"/>
      <c r="HUE108" s="1171"/>
      <c r="HUF108" s="910"/>
      <c r="HUG108" s="1191"/>
      <c r="HUH108" s="1189"/>
      <c r="HUI108" s="900"/>
      <c r="HUJ108" s="318"/>
      <c r="HUK108" s="900"/>
      <c r="HUL108" s="900"/>
      <c r="HUM108" s="900"/>
      <c r="HUN108" s="900"/>
      <c r="HUO108" s="1171"/>
      <c r="HUP108" s="910"/>
      <c r="HUQ108" s="1191"/>
      <c r="HUR108" s="1189"/>
      <c r="HUS108" s="900"/>
      <c r="HUT108" s="318"/>
      <c r="HUU108" s="900"/>
      <c r="HUV108" s="900"/>
      <c r="HUW108" s="900"/>
      <c r="HUX108" s="900"/>
      <c r="HUY108" s="1171"/>
      <c r="HUZ108" s="910"/>
      <c r="HVA108" s="1191"/>
      <c r="HVB108" s="1189"/>
      <c r="HVC108" s="900"/>
      <c r="HVD108" s="318"/>
      <c r="HVE108" s="900"/>
      <c r="HVF108" s="900"/>
      <c r="HVG108" s="900"/>
      <c r="HVH108" s="900"/>
      <c r="HVI108" s="1171"/>
      <c r="HVJ108" s="910"/>
      <c r="HVK108" s="1191"/>
      <c r="HVL108" s="1189"/>
      <c r="HVM108" s="900"/>
      <c r="HVN108" s="318"/>
      <c r="HVO108" s="900"/>
      <c r="HVP108" s="900"/>
      <c r="HVQ108" s="900"/>
      <c r="HVR108" s="900"/>
      <c r="HVS108" s="1171"/>
      <c r="HVT108" s="910"/>
      <c r="HVU108" s="1191"/>
      <c r="HVV108" s="1189"/>
      <c r="HVW108" s="900"/>
      <c r="HVX108" s="318"/>
      <c r="HVY108" s="900"/>
      <c r="HVZ108" s="900"/>
      <c r="HWA108" s="900"/>
      <c r="HWB108" s="900"/>
      <c r="HWC108" s="1171"/>
      <c r="HWD108" s="910"/>
      <c r="HWE108" s="1191"/>
      <c r="HWF108" s="1189"/>
      <c r="HWG108" s="900"/>
      <c r="HWH108" s="318"/>
      <c r="HWI108" s="900"/>
      <c r="HWJ108" s="900"/>
      <c r="HWK108" s="900"/>
      <c r="HWL108" s="900"/>
      <c r="HWM108" s="1171"/>
      <c r="HWN108" s="910"/>
      <c r="HWO108" s="1191"/>
      <c r="HWP108" s="1189"/>
      <c r="HWQ108" s="900"/>
      <c r="HWR108" s="318"/>
      <c r="HWS108" s="900"/>
      <c r="HWT108" s="900"/>
      <c r="HWU108" s="900"/>
      <c r="HWV108" s="900"/>
      <c r="HWW108" s="1171"/>
      <c r="HWX108" s="910"/>
      <c r="HWY108" s="1191"/>
      <c r="HWZ108" s="1189"/>
      <c r="HXA108" s="900"/>
      <c r="HXB108" s="318"/>
      <c r="HXC108" s="900"/>
      <c r="HXD108" s="900"/>
      <c r="HXE108" s="900"/>
      <c r="HXF108" s="900"/>
      <c r="HXG108" s="1171"/>
      <c r="HXH108" s="910"/>
      <c r="HXI108" s="1191"/>
      <c r="HXJ108" s="1189"/>
      <c r="HXK108" s="900"/>
      <c r="HXL108" s="318"/>
      <c r="HXM108" s="900"/>
      <c r="HXN108" s="900"/>
      <c r="HXO108" s="900"/>
      <c r="HXP108" s="900"/>
      <c r="HXQ108" s="1171"/>
      <c r="HXR108" s="910"/>
      <c r="HXS108" s="1191"/>
      <c r="HXT108" s="1189"/>
      <c r="HXU108" s="900"/>
      <c r="HXV108" s="318"/>
      <c r="HXW108" s="900"/>
      <c r="HXX108" s="900"/>
      <c r="HXY108" s="900"/>
      <c r="HXZ108" s="900"/>
      <c r="HYA108" s="1171"/>
      <c r="HYB108" s="910"/>
      <c r="HYC108" s="1191"/>
      <c r="HYD108" s="1189"/>
      <c r="HYE108" s="900"/>
      <c r="HYF108" s="318"/>
      <c r="HYG108" s="900"/>
      <c r="HYH108" s="900"/>
      <c r="HYI108" s="900"/>
      <c r="HYJ108" s="900"/>
      <c r="HYK108" s="1171"/>
      <c r="HYL108" s="910"/>
      <c r="HYM108" s="1191"/>
      <c r="HYN108" s="1189"/>
      <c r="HYO108" s="900"/>
      <c r="HYP108" s="318"/>
      <c r="HYQ108" s="900"/>
      <c r="HYR108" s="900"/>
      <c r="HYS108" s="900"/>
      <c r="HYT108" s="900"/>
      <c r="HYU108" s="1171"/>
      <c r="HYV108" s="910"/>
      <c r="HYW108" s="1191"/>
      <c r="HYX108" s="1189"/>
      <c r="HYY108" s="900"/>
      <c r="HYZ108" s="318"/>
      <c r="HZA108" s="900"/>
      <c r="HZB108" s="900"/>
      <c r="HZC108" s="900"/>
      <c r="HZD108" s="900"/>
      <c r="HZE108" s="1171"/>
      <c r="HZF108" s="910"/>
      <c r="HZG108" s="1191"/>
      <c r="HZH108" s="1189"/>
      <c r="HZI108" s="900"/>
      <c r="HZJ108" s="318"/>
      <c r="HZK108" s="900"/>
      <c r="HZL108" s="900"/>
      <c r="HZM108" s="900"/>
      <c r="HZN108" s="900"/>
      <c r="HZO108" s="1171"/>
      <c r="HZP108" s="910"/>
      <c r="HZQ108" s="1191"/>
      <c r="HZR108" s="1189"/>
      <c r="HZS108" s="900"/>
      <c r="HZT108" s="318"/>
      <c r="HZU108" s="900"/>
      <c r="HZV108" s="900"/>
      <c r="HZW108" s="900"/>
      <c r="HZX108" s="900"/>
      <c r="HZY108" s="1171"/>
      <c r="HZZ108" s="910"/>
      <c r="IAA108" s="1191"/>
      <c r="IAB108" s="1189"/>
      <c r="IAC108" s="900"/>
      <c r="IAD108" s="318"/>
      <c r="IAE108" s="900"/>
      <c r="IAF108" s="900"/>
      <c r="IAG108" s="900"/>
      <c r="IAH108" s="900"/>
      <c r="IAI108" s="1171"/>
      <c r="IAJ108" s="910"/>
      <c r="IAK108" s="1191"/>
      <c r="IAL108" s="1189"/>
      <c r="IAM108" s="900"/>
      <c r="IAN108" s="318"/>
      <c r="IAO108" s="900"/>
      <c r="IAP108" s="900"/>
      <c r="IAQ108" s="900"/>
      <c r="IAR108" s="900"/>
      <c r="IAS108" s="1171"/>
      <c r="IAT108" s="910"/>
      <c r="IAU108" s="1191"/>
      <c r="IAV108" s="1189"/>
      <c r="IAW108" s="900"/>
      <c r="IAX108" s="318"/>
      <c r="IAY108" s="900"/>
      <c r="IAZ108" s="900"/>
      <c r="IBA108" s="900"/>
      <c r="IBB108" s="900"/>
      <c r="IBC108" s="1171"/>
      <c r="IBD108" s="910"/>
      <c r="IBE108" s="1191"/>
      <c r="IBF108" s="1189"/>
      <c r="IBG108" s="900"/>
      <c r="IBH108" s="318"/>
      <c r="IBI108" s="900"/>
      <c r="IBJ108" s="900"/>
      <c r="IBK108" s="900"/>
      <c r="IBL108" s="900"/>
      <c r="IBM108" s="1171"/>
      <c r="IBN108" s="910"/>
      <c r="IBO108" s="1191"/>
      <c r="IBP108" s="1189"/>
      <c r="IBQ108" s="900"/>
      <c r="IBR108" s="318"/>
      <c r="IBS108" s="900"/>
      <c r="IBT108" s="900"/>
      <c r="IBU108" s="900"/>
      <c r="IBV108" s="900"/>
      <c r="IBW108" s="1171"/>
      <c r="IBX108" s="910"/>
      <c r="IBY108" s="1191"/>
      <c r="IBZ108" s="1189"/>
      <c r="ICA108" s="900"/>
      <c r="ICB108" s="318"/>
      <c r="ICC108" s="900"/>
      <c r="ICD108" s="900"/>
      <c r="ICE108" s="900"/>
      <c r="ICF108" s="900"/>
      <c r="ICG108" s="1171"/>
      <c r="ICH108" s="910"/>
      <c r="ICI108" s="1191"/>
      <c r="ICJ108" s="1189"/>
      <c r="ICK108" s="900"/>
      <c r="ICL108" s="318"/>
      <c r="ICM108" s="900"/>
      <c r="ICN108" s="900"/>
      <c r="ICO108" s="900"/>
      <c r="ICP108" s="900"/>
      <c r="ICQ108" s="1171"/>
      <c r="ICR108" s="910"/>
      <c r="ICS108" s="1191"/>
      <c r="ICT108" s="1189"/>
      <c r="ICU108" s="900"/>
      <c r="ICV108" s="318"/>
      <c r="ICW108" s="900"/>
      <c r="ICX108" s="900"/>
      <c r="ICY108" s="900"/>
      <c r="ICZ108" s="900"/>
      <c r="IDA108" s="1171"/>
      <c r="IDB108" s="910"/>
      <c r="IDC108" s="1191"/>
      <c r="IDD108" s="1189"/>
      <c r="IDE108" s="900"/>
      <c r="IDF108" s="318"/>
      <c r="IDG108" s="900"/>
      <c r="IDH108" s="900"/>
      <c r="IDI108" s="900"/>
      <c r="IDJ108" s="900"/>
      <c r="IDK108" s="1171"/>
      <c r="IDL108" s="910"/>
      <c r="IDM108" s="1191"/>
      <c r="IDN108" s="1189"/>
      <c r="IDO108" s="900"/>
      <c r="IDP108" s="318"/>
      <c r="IDQ108" s="900"/>
      <c r="IDR108" s="900"/>
      <c r="IDS108" s="900"/>
      <c r="IDT108" s="900"/>
      <c r="IDU108" s="1171"/>
      <c r="IDV108" s="910"/>
      <c r="IDW108" s="1191"/>
      <c r="IDX108" s="1189"/>
      <c r="IDY108" s="900"/>
      <c r="IDZ108" s="318"/>
      <c r="IEA108" s="900"/>
      <c r="IEB108" s="900"/>
      <c r="IEC108" s="900"/>
      <c r="IED108" s="900"/>
      <c r="IEE108" s="1171"/>
      <c r="IEF108" s="910"/>
      <c r="IEG108" s="1191"/>
      <c r="IEH108" s="1189"/>
      <c r="IEI108" s="900"/>
      <c r="IEJ108" s="318"/>
      <c r="IEK108" s="900"/>
      <c r="IEL108" s="900"/>
      <c r="IEM108" s="900"/>
      <c r="IEN108" s="900"/>
      <c r="IEO108" s="1171"/>
      <c r="IEP108" s="910"/>
      <c r="IEQ108" s="1191"/>
      <c r="IER108" s="1189"/>
      <c r="IES108" s="900"/>
      <c r="IET108" s="318"/>
      <c r="IEU108" s="900"/>
      <c r="IEV108" s="900"/>
      <c r="IEW108" s="900"/>
      <c r="IEX108" s="900"/>
      <c r="IEY108" s="1171"/>
      <c r="IEZ108" s="910"/>
      <c r="IFA108" s="1191"/>
      <c r="IFB108" s="1189"/>
      <c r="IFC108" s="900"/>
      <c r="IFD108" s="318"/>
      <c r="IFE108" s="900"/>
      <c r="IFF108" s="900"/>
      <c r="IFG108" s="900"/>
      <c r="IFH108" s="900"/>
      <c r="IFI108" s="1171"/>
      <c r="IFJ108" s="910"/>
      <c r="IFK108" s="1191"/>
      <c r="IFL108" s="1189"/>
      <c r="IFM108" s="900"/>
      <c r="IFN108" s="318"/>
      <c r="IFO108" s="900"/>
      <c r="IFP108" s="900"/>
      <c r="IFQ108" s="900"/>
      <c r="IFR108" s="900"/>
      <c r="IFS108" s="1171"/>
      <c r="IFT108" s="910"/>
      <c r="IFU108" s="1191"/>
      <c r="IFV108" s="1189"/>
      <c r="IFW108" s="900"/>
      <c r="IFX108" s="318"/>
      <c r="IFY108" s="900"/>
      <c r="IFZ108" s="900"/>
      <c r="IGA108" s="900"/>
      <c r="IGB108" s="900"/>
      <c r="IGC108" s="1171"/>
      <c r="IGD108" s="910"/>
      <c r="IGE108" s="1191"/>
      <c r="IGF108" s="1189"/>
      <c r="IGG108" s="900"/>
      <c r="IGH108" s="318"/>
      <c r="IGI108" s="900"/>
      <c r="IGJ108" s="900"/>
      <c r="IGK108" s="900"/>
      <c r="IGL108" s="900"/>
      <c r="IGM108" s="1171"/>
      <c r="IGN108" s="910"/>
      <c r="IGO108" s="1191"/>
      <c r="IGP108" s="1189"/>
      <c r="IGQ108" s="900"/>
      <c r="IGR108" s="318"/>
      <c r="IGS108" s="900"/>
      <c r="IGT108" s="900"/>
      <c r="IGU108" s="900"/>
      <c r="IGV108" s="900"/>
      <c r="IGW108" s="1171"/>
      <c r="IGX108" s="910"/>
      <c r="IGY108" s="1191"/>
      <c r="IGZ108" s="1189"/>
      <c r="IHA108" s="900"/>
      <c r="IHB108" s="318"/>
      <c r="IHC108" s="900"/>
      <c r="IHD108" s="900"/>
      <c r="IHE108" s="900"/>
      <c r="IHF108" s="900"/>
      <c r="IHG108" s="1171"/>
      <c r="IHH108" s="910"/>
      <c r="IHI108" s="1191"/>
      <c r="IHJ108" s="1189"/>
      <c r="IHK108" s="900"/>
      <c r="IHL108" s="318"/>
      <c r="IHM108" s="900"/>
      <c r="IHN108" s="900"/>
      <c r="IHO108" s="900"/>
      <c r="IHP108" s="900"/>
      <c r="IHQ108" s="1171"/>
      <c r="IHR108" s="910"/>
      <c r="IHS108" s="1191"/>
      <c r="IHT108" s="1189"/>
      <c r="IHU108" s="900"/>
      <c r="IHV108" s="318"/>
      <c r="IHW108" s="900"/>
      <c r="IHX108" s="900"/>
      <c r="IHY108" s="900"/>
      <c r="IHZ108" s="900"/>
      <c r="IIA108" s="1171"/>
      <c r="IIB108" s="910"/>
      <c r="IIC108" s="1191"/>
      <c r="IID108" s="1189"/>
      <c r="IIE108" s="900"/>
      <c r="IIF108" s="318"/>
      <c r="IIG108" s="900"/>
      <c r="IIH108" s="900"/>
      <c r="III108" s="900"/>
      <c r="IIJ108" s="900"/>
      <c r="IIK108" s="1171"/>
      <c r="IIL108" s="910"/>
      <c r="IIM108" s="1191"/>
      <c r="IIN108" s="1189"/>
      <c r="IIO108" s="900"/>
      <c r="IIP108" s="318"/>
      <c r="IIQ108" s="900"/>
      <c r="IIR108" s="900"/>
      <c r="IIS108" s="900"/>
      <c r="IIT108" s="900"/>
      <c r="IIU108" s="1171"/>
      <c r="IIV108" s="910"/>
      <c r="IIW108" s="1191"/>
      <c r="IIX108" s="1189"/>
      <c r="IIY108" s="900"/>
      <c r="IIZ108" s="318"/>
      <c r="IJA108" s="900"/>
      <c r="IJB108" s="900"/>
      <c r="IJC108" s="900"/>
      <c r="IJD108" s="900"/>
      <c r="IJE108" s="1171"/>
      <c r="IJF108" s="910"/>
      <c r="IJG108" s="1191"/>
      <c r="IJH108" s="1189"/>
      <c r="IJI108" s="900"/>
      <c r="IJJ108" s="318"/>
      <c r="IJK108" s="900"/>
      <c r="IJL108" s="900"/>
      <c r="IJM108" s="900"/>
      <c r="IJN108" s="900"/>
      <c r="IJO108" s="1171"/>
      <c r="IJP108" s="910"/>
      <c r="IJQ108" s="1191"/>
      <c r="IJR108" s="1189"/>
      <c r="IJS108" s="900"/>
      <c r="IJT108" s="318"/>
      <c r="IJU108" s="900"/>
      <c r="IJV108" s="900"/>
      <c r="IJW108" s="900"/>
      <c r="IJX108" s="900"/>
      <c r="IJY108" s="1171"/>
      <c r="IJZ108" s="910"/>
      <c r="IKA108" s="1191"/>
      <c r="IKB108" s="1189"/>
      <c r="IKC108" s="900"/>
      <c r="IKD108" s="318"/>
      <c r="IKE108" s="900"/>
      <c r="IKF108" s="900"/>
      <c r="IKG108" s="900"/>
      <c r="IKH108" s="900"/>
      <c r="IKI108" s="1171"/>
      <c r="IKJ108" s="910"/>
      <c r="IKK108" s="1191"/>
      <c r="IKL108" s="1189"/>
      <c r="IKM108" s="900"/>
      <c r="IKN108" s="318"/>
      <c r="IKO108" s="900"/>
      <c r="IKP108" s="900"/>
      <c r="IKQ108" s="900"/>
      <c r="IKR108" s="900"/>
      <c r="IKS108" s="1171"/>
      <c r="IKT108" s="910"/>
      <c r="IKU108" s="1191"/>
      <c r="IKV108" s="1189"/>
      <c r="IKW108" s="900"/>
      <c r="IKX108" s="318"/>
      <c r="IKY108" s="900"/>
      <c r="IKZ108" s="900"/>
      <c r="ILA108" s="900"/>
      <c r="ILB108" s="900"/>
      <c r="ILC108" s="1171"/>
      <c r="ILD108" s="910"/>
      <c r="ILE108" s="1191"/>
      <c r="ILF108" s="1189"/>
      <c r="ILG108" s="900"/>
      <c r="ILH108" s="318"/>
      <c r="ILI108" s="900"/>
      <c r="ILJ108" s="900"/>
      <c r="ILK108" s="900"/>
      <c r="ILL108" s="900"/>
      <c r="ILM108" s="1171"/>
      <c r="ILN108" s="910"/>
      <c r="ILO108" s="1191"/>
      <c r="ILP108" s="1189"/>
      <c r="ILQ108" s="900"/>
      <c r="ILR108" s="318"/>
      <c r="ILS108" s="900"/>
      <c r="ILT108" s="900"/>
      <c r="ILU108" s="900"/>
      <c r="ILV108" s="900"/>
      <c r="ILW108" s="1171"/>
      <c r="ILX108" s="910"/>
      <c r="ILY108" s="1191"/>
      <c r="ILZ108" s="1189"/>
      <c r="IMA108" s="900"/>
      <c r="IMB108" s="318"/>
      <c r="IMC108" s="900"/>
      <c r="IMD108" s="900"/>
      <c r="IME108" s="900"/>
      <c r="IMF108" s="900"/>
      <c r="IMG108" s="1171"/>
      <c r="IMH108" s="910"/>
      <c r="IMI108" s="1191"/>
      <c r="IMJ108" s="1189"/>
      <c r="IMK108" s="900"/>
      <c r="IML108" s="318"/>
      <c r="IMM108" s="900"/>
      <c r="IMN108" s="900"/>
      <c r="IMO108" s="900"/>
      <c r="IMP108" s="900"/>
      <c r="IMQ108" s="1171"/>
      <c r="IMR108" s="910"/>
      <c r="IMS108" s="1191"/>
      <c r="IMT108" s="1189"/>
      <c r="IMU108" s="900"/>
      <c r="IMV108" s="318"/>
      <c r="IMW108" s="900"/>
      <c r="IMX108" s="900"/>
      <c r="IMY108" s="900"/>
      <c r="IMZ108" s="900"/>
      <c r="INA108" s="1171"/>
      <c r="INB108" s="910"/>
      <c r="INC108" s="1191"/>
      <c r="IND108" s="1189"/>
      <c r="INE108" s="900"/>
      <c r="INF108" s="318"/>
      <c r="ING108" s="900"/>
      <c r="INH108" s="900"/>
      <c r="INI108" s="900"/>
      <c r="INJ108" s="900"/>
      <c r="INK108" s="1171"/>
      <c r="INL108" s="910"/>
      <c r="INM108" s="1191"/>
      <c r="INN108" s="1189"/>
      <c r="INO108" s="900"/>
      <c r="INP108" s="318"/>
      <c r="INQ108" s="900"/>
      <c r="INR108" s="900"/>
      <c r="INS108" s="900"/>
      <c r="INT108" s="900"/>
      <c r="INU108" s="1171"/>
      <c r="INV108" s="910"/>
      <c r="INW108" s="1191"/>
      <c r="INX108" s="1189"/>
      <c r="INY108" s="900"/>
      <c r="INZ108" s="318"/>
      <c r="IOA108" s="900"/>
      <c r="IOB108" s="900"/>
      <c r="IOC108" s="900"/>
      <c r="IOD108" s="900"/>
      <c r="IOE108" s="1171"/>
      <c r="IOF108" s="910"/>
      <c r="IOG108" s="1191"/>
      <c r="IOH108" s="1189"/>
      <c r="IOI108" s="900"/>
      <c r="IOJ108" s="318"/>
      <c r="IOK108" s="900"/>
      <c r="IOL108" s="900"/>
      <c r="IOM108" s="900"/>
      <c r="ION108" s="900"/>
      <c r="IOO108" s="1171"/>
      <c r="IOP108" s="910"/>
      <c r="IOQ108" s="1191"/>
      <c r="IOR108" s="1189"/>
      <c r="IOS108" s="900"/>
      <c r="IOT108" s="318"/>
      <c r="IOU108" s="900"/>
      <c r="IOV108" s="900"/>
      <c r="IOW108" s="900"/>
      <c r="IOX108" s="900"/>
      <c r="IOY108" s="1171"/>
      <c r="IOZ108" s="910"/>
      <c r="IPA108" s="1191"/>
      <c r="IPB108" s="1189"/>
      <c r="IPC108" s="900"/>
      <c r="IPD108" s="318"/>
      <c r="IPE108" s="900"/>
      <c r="IPF108" s="900"/>
      <c r="IPG108" s="900"/>
      <c r="IPH108" s="900"/>
      <c r="IPI108" s="1171"/>
      <c r="IPJ108" s="910"/>
      <c r="IPK108" s="1191"/>
      <c r="IPL108" s="1189"/>
      <c r="IPM108" s="900"/>
      <c r="IPN108" s="318"/>
      <c r="IPO108" s="900"/>
      <c r="IPP108" s="900"/>
      <c r="IPQ108" s="900"/>
      <c r="IPR108" s="900"/>
      <c r="IPS108" s="1171"/>
      <c r="IPT108" s="910"/>
      <c r="IPU108" s="1191"/>
      <c r="IPV108" s="1189"/>
      <c r="IPW108" s="900"/>
      <c r="IPX108" s="318"/>
      <c r="IPY108" s="900"/>
      <c r="IPZ108" s="900"/>
      <c r="IQA108" s="900"/>
      <c r="IQB108" s="900"/>
      <c r="IQC108" s="1171"/>
      <c r="IQD108" s="910"/>
      <c r="IQE108" s="1191"/>
      <c r="IQF108" s="1189"/>
      <c r="IQG108" s="900"/>
      <c r="IQH108" s="318"/>
      <c r="IQI108" s="900"/>
      <c r="IQJ108" s="900"/>
      <c r="IQK108" s="900"/>
      <c r="IQL108" s="900"/>
      <c r="IQM108" s="1171"/>
      <c r="IQN108" s="910"/>
      <c r="IQO108" s="1191"/>
      <c r="IQP108" s="1189"/>
      <c r="IQQ108" s="900"/>
      <c r="IQR108" s="318"/>
      <c r="IQS108" s="900"/>
      <c r="IQT108" s="900"/>
      <c r="IQU108" s="900"/>
      <c r="IQV108" s="900"/>
      <c r="IQW108" s="1171"/>
      <c r="IQX108" s="910"/>
      <c r="IQY108" s="1191"/>
      <c r="IQZ108" s="1189"/>
      <c r="IRA108" s="900"/>
      <c r="IRB108" s="318"/>
      <c r="IRC108" s="900"/>
      <c r="IRD108" s="900"/>
      <c r="IRE108" s="900"/>
      <c r="IRF108" s="900"/>
      <c r="IRG108" s="1171"/>
      <c r="IRH108" s="910"/>
      <c r="IRI108" s="1191"/>
      <c r="IRJ108" s="1189"/>
      <c r="IRK108" s="900"/>
      <c r="IRL108" s="318"/>
      <c r="IRM108" s="900"/>
      <c r="IRN108" s="900"/>
      <c r="IRO108" s="900"/>
      <c r="IRP108" s="900"/>
      <c r="IRQ108" s="1171"/>
      <c r="IRR108" s="910"/>
      <c r="IRS108" s="1191"/>
      <c r="IRT108" s="1189"/>
      <c r="IRU108" s="900"/>
      <c r="IRV108" s="318"/>
      <c r="IRW108" s="900"/>
      <c r="IRX108" s="900"/>
      <c r="IRY108" s="900"/>
      <c r="IRZ108" s="900"/>
      <c r="ISA108" s="1171"/>
      <c r="ISB108" s="910"/>
      <c r="ISC108" s="1191"/>
      <c r="ISD108" s="1189"/>
      <c r="ISE108" s="900"/>
      <c r="ISF108" s="318"/>
      <c r="ISG108" s="900"/>
      <c r="ISH108" s="900"/>
      <c r="ISI108" s="900"/>
      <c r="ISJ108" s="900"/>
      <c r="ISK108" s="1171"/>
      <c r="ISL108" s="910"/>
      <c r="ISM108" s="1191"/>
      <c r="ISN108" s="1189"/>
      <c r="ISO108" s="900"/>
      <c r="ISP108" s="318"/>
      <c r="ISQ108" s="900"/>
      <c r="ISR108" s="900"/>
      <c r="ISS108" s="900"/>
      <c r="IST108" s="900"/>
      <c r="ISU108" s="1171"/>
      <c r="ISV108" s="910"/>
      <c r="ISW108" s="1191"/>
      <c r="ISX108" s="1189"/>
      <c r="ISY108" s="900"/>
      <c r="ISZ108" s="318"/>
      <c r="ITA108" s="900"/>
      <c r="ITB108" s="900"/>
      <c r="ITC108" s="900"/>
      <c r="ITD108" s="900"/>
      <c r="ITE108" s="1171"/>
      <c r="ITF108" s="910"/>
      <c r="ITG108" s="1191"/>
      <c r="ITH108" s="1189"/>
      <c r="ITI108" s="900"/>
      <c r="ITJ108" s="318"/>
      <c r="ITK108" s="900"/>
      <c r="ITL108" s="900"/>
      <c r="ITM108" s="900"/>
      <c r="ITN108" s="900"/>
      <c r="ITO108" s="1171"/>
      <c r="ITP108" s="910"/>
      <c r="ITQ108" s="1191"/>
      <c r="ITR108" s="1189"/>
      <c r="ITS108" s="900"/>
      <c r="ITT108" s="318"/>
      <c r="ITU108" s="900"/>
      <c r="ITV108" s="900"/>
      <c r="ITW108" s="900"/>
      <c r="ITX108" s="900"/>
      <c r="ITY108" s="1171"/>
      <c r="ITZ108" s="910"/>
      <c r="IUA108" s="1191"/>
      <c r="IUB108" s="1189"/>
      <c r="IUC108" s="900"/>
      <c r="IUD108" s="318"/>
      <c r="IUE108" s="900"/>
      <c r="IUF108" s="900"/>
      <c r="IUG108" s="900"/>
      <c r="IUH108" s="900"/>
      <c r="IUI108" s="1171"/>
      <c r="IUJ108" s="910"/>
      <c r="IUK108" s="1191"/>
      <c r="IUL108" s="1189"/>
      <c r="IUM108" s="900"/>
      <c r="IUN108" s="318"/>
      <c r="IUO108" s="900"/>
      <c r="IUP108" s="900"/>
      <c r="IUQ108" s="900"/>
      <c r="IUR108" s="900"/>
      <c r="IUS108" s="1171"/>
      <c r="IUT108" s="910"/>
      <c r="IUU108" s="1191"/>
      <c r="IUV108" s="1189"/>
      <c r="IUW108" s="900"/>
      <c r="IUX108" s="318"/>
      <c r="IUY108" s="900"/>
      <c r="IUZ108" s="900"/>
      <c r="IVA108" s="900"/>
      <c r="IVB108" s="900"/>
      <c r="IVC108" s="1171"/>
      <c r="IVD108" s="910"/>
      <c r="IVE108" s="1191"/>
      <c r="IVF108" s="1189"/>
      <c r="IVG108" s="900"/>
      <c r="IVH108" s="318"/>
      <c r="IVI108" s="900"/>
      <c r="IVJ108" s="900"/>
      <c r="IVK108" s="900"/>
      <c r="IVL108" s="900"/>
      <c r="IVM108" s="1171"/>
      <c r="IVN108" s="910"/>
      <c r="IVO108" s="1191"/>
      <c r="IVP108" s="1189"/>
      <c r="IVQ108" s="900"/>
      <c r="IVR108" s="318"/>
      <c r="IVS108" s="900"/>
      <c r="IVT108" s="900"/>
      <c r="IVU108" s="900"/>
      <c r="IVV108" s="900"/>
      <c r="IVW108" s="1171"/>
      <c r="IVX108" s="910"/>
      <c r="IVY108" s="1191"/>
      <c r="IVZ108" s="1189"/>
      <c r="IWA108" s="900"/>
      <c r="IWB108" s="318"/>
      <c r="IWC108" s="900"/>
      <c r="IWD108" s="900"/>
      <c r="IWE108" s="900"/>
      <c r="IWF108" s="900"/>
      <c r="IWG108" s="1171"/>
      <c r="IWH108" s="910"/>
      <c r="IWI108" s="1191"/>
      <c r="IWJ108" s="1189"/>
      <c r="IWK108" s="900"/>
      <c r="IWL108" s="318"/>
      <c r="IWM108" s="900"/>
      <c r="IWN108" s="900"/>
      <c r="IWO108" s="900"/>
      <c r="IWP108" s="900"/>
      <c r="IWQ108" s="1171"/>
      <c r="IWR108" s="910"/>
      <c r="IWS108" s="1191"/>
      <c r="IWT108" s="1189"/>
      <c r="IWU108" s="900"/>
      <c r="IWV108" s="318"/>
      <c r="IWW108" s="900"/>
      <c r="IWX108" s="900"/>
      <c r="IWY108" s="900"/>
      <c r="IWZ108" s="900"/>
      <c r="IXA108" s="1171"/>
      <c r="IXB108" s="910"/>
      <c r="IXC108" s="1191"/>
      <c r="IXD108" s="1189"/>
      <c r="IXE108" s="900"/>
      <c r="IXF108" s="318"/>
      <c r="IXG108" s="900"/>
      <c r="IXH108" s="900"/>
      <c r="IXI108" s="900"/>
      <c r="IXJ108" s="900"/>
      <c r="IXK108" s="1171"/>
      <c r="IXL108" s="910"/>
      <c r="IXM108" s="1191"/>
      <c r="IXN108" s="1189"/>
      <c r="IXO108" s="900"/>
      <c r="IXP108" s="318"/>
      <c r="IXQ108" s="900"/>
      <c r="IXR108" s="900"/>
      <c r="IXS108" s="900"/>
      <c r="IXT108" s="900"/>
      <c r="IXU108" s="1171"/>
      <c r="IXV108" s="910"/>
      <c r="IXW108" s="1191"/>
      <c r="IXX108" s="1189"/>
      <c r="IXY108" s="900"/>
      <c r="IXZ108" s="318"/>
      <c r="IYA108" s="900"/>
      <c r="IYB108" s="900"/>
      <c r="IYC108" s="900"/>
      <c r="IYD108" s="900"/>
      <c r="IYE108" s="1171"/>
      <c r="IYF108" s="910"/>
      <c r="IYG108" s="1191"/>
      <c r="IYH108" s="1189"/>
      <c r="IYI108" s="900"/>
      <c r="IYJ108" s="318"/>
      <c r="IYK108" s="900"/>
      <c r="IYL108" s="900"/>
      <c r="IYM108" s="900"/>
      <c r="IYN108" s="900"/>
      <c r="IYO108" s="1171"/>
      <c r="IYP108" s="910"/>
      <c r="IYQ108" s="1191"/>
      <c r="IYR108" s="1189"/>
      <c r="IYS108" s="900"/>
      <c r="IYT108" s="318"/>
      <c r="IYU108" s="900"/>
      <c r="IYV108" s="900"/>
      <c r="IYW108" s="900"/>
      <c r="IYX108" s="900"/>
      <c r="IYY108" s="1171"/>
      <c r="IYZ108" s="910"/>
      <c r="IZA108" s="1191"/>
      <c r="IZB108" s="1189"/>
      <c r="IZC108" s="900"/>
      <c r="IZD108" s="318"/>
      <c r="IZE108" s="900"/>
      <c r="IZF108" s="900"/>
      <c r="IZG108" s="900"/>
      <c r="IZH108" s="900"/>
      <c r="IZI108" s="1171"/>
      <c r="IZJ108" s="910"/>
      <c r="IZK108" s="1191"/>
      <c r="IZL108" s="1189"/>
      <c r="IZM108" s="900"/>
      <c r="IZN108" s="318"/>
      <c r="IZO108" s="900"/>
      <c r="IZP108" s="900"/>
      <c r="IZQ108" s="900"/>
      <c r="IZR108" s="900"/>
      <c r="IZS108" s="1171"/>
      <c r="IZT108" s="910"/>
      <c r="IZU108" s="1191"/>
      <c r="IZV108" s="1189"/>
      <c r="IZW108" s="900"/>
      <c r="IZX108" s="318"/>
      <c r="IZY108" s="900"/>
      <c r="IZZ108" s="900"/>
      <c r="JAA108" s="900"/>
      <c r="JAB108" s="900"/>
      <c r="JAC108" s="1171"/>
      <c r="JAD108" s="910"/>
      <c r="JAE108" s="1191"/>
      <c r="JAF108" s="1189"/>
      <c r="JAG108" s="900"/>
      <c r="JAH108" s="318"/>
      <c r="JAI108" s="900"/>
      <c r="JAJ108" s="900"/>
      <c r="JAK108" s="900"/>
      <c r="JAL108" s="900"/>
      <c r="JAM108" s="1171"/>
      <c r="JAN108" s="910"/>
      <c r="JAO108" s="1191"/>
      <c r="JAP108" s="1189"/>
      <c r="JAQ108" s="900"/>
      <c r="JAR108" s="318"/>
      <c r="JAS108" s="900"/>
      <c r="JAT108" s="900"/>
      <c r="JAU108" s="900"/>
      <c r="JAV108" s="900"/>
      <c r="JAW108" s="1171"/>
      <c r="JAX108" s="910"/>
      <c r="JAY108" s="1191"/>
      <c r="JAZ108" s="1189"/>
      <c r="JBA108" s="900"/>
      <c r="JBB108" s="318"/>
      <c r="JBC108" s="900"/>
      <c r="JBD108" s="900"/>
      <c r="JBE108" s="900"/>
      <c r="JBF108" s="900"/>
      <c r="JBG108" s="1171"/>
      <c r="JBH108" s="910"/>
      <c r="JBI108" s="1191"/>
      <c r="JBJ108" s="1189"/>
      <c r="JBK108" s="900"/>
      <c r="JBL108" s="318"/>
      <c r="JBM108" s="900"/>
      <c r="JBN108" s="900"/>
      <c r="JBO108" s="900"/>
      <c r="JBP108" s="900"/>
      <c r="JBQ108" s="1171"/>
      <c r="JBR108" s="910"/>
      <c r="JBS108" s="1191"/>
      <c r="JBT108" s="1189"/>
      <c r="JBU108" s="900"/>
      <c r="JBV108" s="318"/>
      <c r="JBW108" s="900"/>
      <c r="JBX108" s="900"/>
      <c r="JBY108" s="900"/>
      <c r="JBZ108" s="900"/>
      <c r="JCA108" s="1171"/>
      <c r="JCB108" s="910"/>
      <c r="JCC108" s="1191"/>
      <c r="JCD108" s="1189"/>
      <c r="JCE108" s="900"/>
      <c r="JCF108" s="318"/>
      <c r="JCG108" s="900"/>
      <c r="JCH108" s="900"/>
      <c r="JCI108" s="900"/>
      <c r="JCJ108" s="900"/>
      <c r="JCK108" s="1171"/>
      <c r="JCL108" s="910"/>
      <c r="JCM108" s="1191"/>
      <c r="JCN108" s="1189"/>
      <c r="JCO108" s="900"/>
      <c r="JCP108" s="318"/>
      <c r="JCQ108" s="900"/>
      <c r="JCR108" s="900"/>
      <c r="JCS108" s="900"/>
      <c r="JCT108" s="900"/>
      <c r="JCU108" s="1171"/>
      <c r="JCV108" s="910"/>
      <c r="JCW108" s="1191"/>
      <c r="JCX108" s="1189"/>
      <c r="JCY108" s="900"/>
      <c r="JCZ108" s="318"/>
      <c r="JDA108" s="900"/>
      <c r="JDB108" s="900"/>
      <c r="JDC108" s="900"/>
      <c r="JDD108" s="900"/>
      <c r="JDE108" s="1171"/>
      <c r="JDF108" s="910"/>
      <c r="JDG108" s="1191"/>
      <c r="JDH108" s="1189"/>
      <c r="JDI108" s="900"/>
      <c r="JDJ108" s="318"/>
      <c r="JDK108" s="900"/>
      <c r="JDL108" s="900"/>
      <c r="JDM108" s="900"/>
      <c r="JDN108" s="900"/>
      <c r="JDO108" s="1171"/>
      <c r="JDP108" s="910"/>
      <c r="JDQ108" s="1191"/>
      <c r="JDR108" s="1189"/>
      <c r="JDS108" s="900"/>
      <c r="JDT108" s="318"/>
      <c r="JDU108" s="900"/>
      <c r="JDV108" s="900"/>
      <c r="JDW108" s="900"/>
      <c r="JDX108" s="900"/>
      <c r="JDY108" s="1171"/>
      <c r="JDZ108" s="910"/>
      <c r="JEA108" s="1191"/>
      <c r="JEB108" s="1189"/>
      <c r="JEC108" s="900"/>
      <c r="JED108" s="318"/>
      <c r="JEE108" s="900"/>
      <c r="JEF108" s="900"/>
      <c r="JEG108" s="900"/>
      <c r="JEH108" s="900"/>
      <c r="JEI108" s="1171"/>
      <c r="JEJ108" s="910"/>
      <c r="JEK108" s="1191"/>
      <c r="JEL108" s="1189"/>
      <c r="JEM108" s="900"/>
      <c r="JEN108" s="318"/>
      <c r="JEO108" s="900"/>
      <c r="JEP108" s="900"/>
      <c r="JEQ108" s="900"/>
      <c r="JER108" s="900"/>
      <c r="JES108" s="1171"/>
      <c r="JET108" s="910"/>
      <c r="JEU108" s="1191"/>
      <c r="JEV108" s="1189"/>
      <c r="JEW108" s="900"/>
      <c r="JEX108" s="318"/>
      <c r="JEY108" s="900"/>
      <c r="JEZ108" s="900"/>
      <c r="JFA108" s="900"/>
      <c r="JFB108" s="900"/>
      <c r="JFC108" s="1171"/>
      <c r="JFD108" s="910"/>
      <c r="JFE108" s="1191"/>
      <c r="JFF108" s="1189"/>
      <c r="JFG108" s="900"/>
      <c r="JFH108" s="318"/>
      <c r="JFI108" s="900"/>
      <c r="JFJ108" s="900"/>
      <c r="JFK108" s="900"/>
      <c r="JFL108" s="900"/>
      <c r="JFM108" s="1171"/>
      <c r="JFN108" s="910"/>
      <c r="JFO108" s="1191"/>
      <c r="JFP108" s="1189"/>
      <c r="JFQ108" s="900"/>
      <c r="JFR108" s="318"/>
      <c r="JFS108" s="900"/>
      <c r="JFT108" s="900"/>
      <c r="JFU108" s="900"/>
      <c r="JFV108" s="900"/>
      <c r="JFW108" s="1171"/>
      <c r="JFX108" s="910"/>
      <c r="JFY108" s="1191"/>
      <c r="JFZ108" s="1189"/>
      <c r="JGA108" s="900"/>
      <c r="JGB108" s="318"/>
      <c r="JGC108" s="900"/>
      <c r="JGD108" s="900"/>
      <c r="JGE108" s="900"/>
      <c r="JGF108" s="900"/>
      <c r="JGG108" s="1171"/>
      <c r="JGH108" s="910"/>
      <c r="JGI108" s="1191"/>
      <c r="JGJ108" s="1189"/>
      <c r="JGK108" s="900"/>
      <c r="JGL108" s="318"/>
      <c r="JGM108" s="900"/>
      <c r="JGN108" s="900"/>
      <c r="JGO108" s="900"/>
      <c r="JGP108" s="900"/>
      <c r="JGQ108" s="1171"/>
      <c r="JGR108" s="910"/>
      <c r="JGS108" s="1191"/>
      <c r="JGT108" s="1189"/>
      <c r="JGU108" s="900"/>
      <c r="JGV108" s="318"/>
      <c r="JGW108" s="900"/>
      <c r="JGX108" s="900"/>
      <c r="JGY108" s="900"/>
      <c r="JGZ108" s="900"/>
      <c r="JHA108" s="1171"/>
      <c r="JHB108" s="910"/>
      <c r="JHC108" s="1191"/>
      <c r="JHD108" s="1189"/>
      <c r="JHE108" s="900"/>
      <c r="JHF108" s="318"/>
      <c r="JHG108" s="900"/>
      <c r="JHH108" s="900"/>
      <c r="JHI108" s="900"/>
      <c r="JHJ108" s="900"/>
      <c r="JHK108" s="1171"/>
      <c r="JHL108" s="910"/>
      <c r="JHM108" s="1191"/>
      <c r="JHN108" s="1189"/>
      <c r="JHO108" s="900"/>
      <c r="JHP108" s="318"/>
      <c r="JHQ108" s="900"/>
      <c r="JHR108" s="900"/>
      <c r="JHS108" s="900"/>
      <c r="JHT108" s="900"/>
      <c r="JHU108" s="1171"/>
      <c r="JHV108" s="910"/>
      <c r="JHW108" s="1191"/>
      <c r="JHX108" s="1189"/>
      <c r="JHY108" s="900"/>
      <c r="JHZ108" s="318"/>
      <c r="JIA108" s="900"/>
      <c r="JIB108" s="900"/>
      <c r="JIC108" s="900"/>
      <c r="JID108" s="900"/>
      <c r="JIE108" s="1171"/>
      <c r="JIF108" s="910"/>
      <c r="JIG108" s="1191"/>
      <c r="JIH108" s="1189"/>
      <c r="JII108" s="900"/>
      <c r="JIJ108" s="318"/>
      <c r="JIK108" s="900"/>
      <c r="JIL108" s="900"/>
      <c r="JIM108" s="900"/>
      <c r="JIN108" s="900"/>
      <c r="JIO108" s="1171"/>
      <c r="JIP108" s="910"/>
      <c r="JIQ108" s="1191"/>
      <c r="JIR108" s="1189"/>
      <c r="JIS108" s="900"/>
      <c r="JIT108" s="318"/>
      <c r="JIU108" s="900"/>
      <c r="JIV108" s="900"/>
      <c r="JIW108" s="900"/>
      <c r="JIX108" s="900"/>
      <c r="JIY108" s="1171"/>
      <c r="JIZ108" s="910"/>
      <c r="JJA108" s="1191"/>
      <c r="JJB108" s="1189"/>
      <c r="JJC108" s="900"/>
      <c r="JJD108" s="318"/>
      <c r="JJE108" s="900"/>
      <c r="JJF108" s="900"/>
      <c r="JJG108" s="900"/>
      <c r="JJH108" s="900"/>
      <c r="JJI108" s="1171"/>
      <c r="JJJ108" s="910"/>
      <c r="JJK108" s="1191"/>
      <c r="JJL108" s="1189"/>
      <c r="JJM108" s="900"/>
      <c r="JJN108" s="318"/>
      <c r="JJO108" s="900"/>
      <c r="JJP108" s="900"/>
      <c r="JJQ108" s="900"/>
      <c r="JJR108" s="900"/>
      <c r="JJS108" s="1171"/>
      <c r="JJT108" s="910"/>
      <c r="JJU108" s="1191"/>
      <c r="JJV108" s="1189"/>
      <c r="JJW108" s="900"/>
      <c r="JJX108" s="318"/>
      <c r="JJY108" s="900"/>
      <c r="JJZ108" s="900"/>
      <c r="JKA108" s="900"/>
      <c r="JKB108" s="900"/>
      <c r="JKC108" s="1171"/>
      <c r="JKD108" s="910"/>
      <c r="JKE108" s="1191"/>
      <c r="JKF108" s="1189"/>
      <c r="JKG108" s="900"/>
      <c r="JKH108" s="318"/>
      <c r="JKI108" s="900"/>
      <c r="JKJ108" s="900"/>
      <c r="JKK108" s="900"/>
      <c r="JKL108" s="900"/>
      <c r="JKM108" s="1171"/>
      <c r="JKN108" s="910"/>
      <c r="JKO108" s="1191"/>
      <c r="JKP108" s="1189"/>
      <c r="JKQ108" s="900"/>
      <c r="JKR108" s="318"/>
      <c r="JKS108" s="900"/>
      <c r="JKT108" s="900"/>
      <c r="JKU108" s="900"/>
      <c r="JKV108" s="900"/>
      <c r="JKW108" s="1171"/>
      <c r="JKX108" s="910"/>
      <c r="JKY108" s="1191"/>
      <c r="JKZ108" s="1189"/>
      <c r="JLA108" s="900"/>
      <c r="JLB108" s="318"/>
      <c r="JLC108" s="900"/>
      <c r="JLD108" s="900"/>
      <c r="JLE108" s="900"/>
      <c r="JLF108" s="900"/>
      <c r="JLG108" s="1171"/>
      <c r="JLH108" s="910"/>
      <c r="JLI108" s="1191"/>
      <c r="JLJ108" s="1189"/>
      <c r="JLK108" s="900"/>
      <c r="JLL108" s="318"/>
      <c r="JLM108" s="900"/>
      <c r="JLN108" s="900"/>
      <c r="JLO108" s="900"/>
      <c r="JLP108" s="900"/>
      <c r="JLQ108" s="1171"/>
      <c r="JLR108" s="910"/>
      <c r="JLS108" s="1191"/>
      <c r="JLT108" s="1189"/>
      <c r="JLU108" s="900"/>
      <c r="JLV108" s="318"/>
      <c r="JLW108" s="900"/>
      <c r="JLX108" s="900"/>
      <c r="JLY108" s="900"/>
      <c r="JLZ108" s="900"/>
      <c r="JMA108" s="1171"/>
      <c r="JMB108" s="910"/>
      <c r="JMC108" s="1191"/>
      <c r="JMD108" s="1189"/>
      <c r="JME108" s="900"/>
      <c r="JMF108" s="318"/>
      <c r="JMG108" s="900"/>
      <c r="JMH108" s="900"/>
      <c r="JMI108" s="900"/>
      <c r="JMJ108" s="900"/>
      <c r="JMK108" s="1171"/>
      <c r="JML108" s="910"/>
      <c r="JMM108" s="1191"/>
      <c r="JMN108" s="1189"/>
      <c r="JMO108" s="900"/>
      <c r="JMP108" s="318"/>
      <c r="JMQ108" s="900"/>
      <c r="JMR108" s="900"/>
      <c r="JMS108" s="900"/>
      <c r="JMT108" s="900"/>
      <c r="JMU108" s="1171"/>
      <c r="JMV108" s="910"/>
      <c r="JMW108" s="1191"/>
      <c r="JMX108" s="1189"/>
      <c r="JMY108" s="900"/>
      <c r="JMZ108" s="318"/>
      <c r="JNA108" s="900"/>
      <c r="JNB108" s="900"/>
      <c r="JNC108" s="900"/>
      <c r="JND108" s="900"/>
      <c r="JNE108" s="1171"/>
      <c r="JNF108" s="910"/>
      <c r="JNG108" s="1191"/>
      <c r="JNH108" s="1189"/>
      <c r="JNI108" s="900"/>
      <c r="JNJ108" s="318"/>
      <c r="JNK108" s="900"/>
      <c r="JNL108" s="900"/>
      <c r="JNM108" s="900"/>
      <c r="JNN108" s="900"/>
      <c r="JNO108" s="1171"/>
      <c r="JNP108" s="910"/>
      <c r="JNQ108" s="1191"/>
      <c r="JNR108" s="1189"/>
      <c r="JNS108" s="900"/>
      <c r="JNT108" s="318"/>
      <c r="JNU108" s="900"/>
      <c r="JNV108" s="900"/>
      <c r="JNW108" s="900"/>
      <c r="JNX108" s="900"/>
      <c r="JNY108" s="1171"/>
      <c r="JNZ108" s="910"/>
      <c r="JOA108" s="1191"/>
      <c r="JOB108" s="1189"/>
      <c r="JOC108" s="900"/>
      <c r="JOD108" s="318"/>
      <c r="JOE108" s="900"/>
      <c r="JOF108" s="900"/>
      <c r="JOG108" s="900"/>
      <c r="JOH108" s="900"/>
      <c r="JOI108" s="1171"/>
      <c r="JOJ108" s="910"/>
      <c r="JOK108" s="1191"/>
      <c r="JOL108" s="1189"/>
      <c r="JOM108" s="900"/>
      <c r="JON108" s="318"/>
      <c r="JOO108" s="900"/>
      <c r="JOP108" s="900"/>
      <c r="JOQ108" s="900"/>
      <c r="JOR108" s="900"/>
      <c r="JOS108" s="1171"/>
      <c r="JOT108" s="910"/>
      <c r="JOU108" s="1191"/>
      <c r="JOV108" s="1189"/>
      <c r="JOW108" s="900"/>
      <c r="JOX108" s="318"/>
      <c r="JOY108" s="900"/>
      <c r="JOZ108" s="900"/>
      <c r="JPA108" s="900"/>
      <c r="JPB108" s="900"/>
      <c r="JPC108" s="1171"/>
      <c r="JPD108" s="910"/>
      <c r="JPE108" s="1191"/>
      <c r="JPF108" s="1189"/>
      <c r="JPG108" s="900"/>
      <c r="JPH108" s="318"/>
      <c r="JPI108" s="900"/>
      <c r="JPJ108" s="900"/>
      <c r="JPK108" s="900"/>
      <c r="JPL108" s="900"/>
      <c r="JPM108" s="1171"/>
      <c r="JPN108" s="910"/>
      <c r="JPO108" s="1191"/>
      <c r="JPP108" s="1189"/>
      <c r="JPQ108" s="900"/>
      <c r="JPR108" s="318"/>
      <c r="JPS108" s="900"/>
      <c r="JPT108" s="900"/>
      <c r="JPU108" s="900"/>
      <c r="JPV108" s="900"/>
      <c r="JPW108" s="1171"/>
      <c r="JPX108" s="910"/>
      <c r="JPY108" s="1191"/>
      <c r="JPZ108" s="1189"/>
      <c r="JQA108" s="900"/>
      <c r="JQB108" s="318"/>
      <c r="JQC108" s="900"/>
      <c r="JQD108" s="900"/>
      <c r="JQE108" s="900"/>
      <c r="JQF108" s="900"/>
      <c r="JQG108" s="1171"/>
      <c r="JQH108" s="910"/>
      <c r="JQI108" s="1191"/>
      <c r="JQJ108" s="1189"/>
      <c r="JQK108" s="900"/>
      <c r="JQL108" s="318"/>
      <c r="JQM108" s="900"/>
      <c r="JQN108" s="900"/>
      <c r="JQO108" s="900"/>
      <c r="JQP108" s="900"/>
      <c r="JQQ108" s="1171"/>
      <c r="JQR108" s="910"/>
      <c r="JQS108" s="1191"/>
      <c r="JQT108" s="1189"/>
      <c r="JQU108" s="900"/>
      <c r="JQV108" s="318"/>
      <c r="JQW108" s="900"/>
      <c r="JQX108" s="900"/>
      <c r="JQY108" s="900"/>
      <c r="JQZ108" s="900"/>
      <c r="JRA108" s="1171"/>
      <c r="JRB108" s="910"/>
      <c r="JRC108" s="1191"/>
      <c r="JRD108" s="1189"/>
      <c r="JRE108" s="900"/>
      <c r="JRF108" s="318"/>
      <c r="JRG108" s="900"/>
      <c r="JRH108" s="900"/>
      <c r="JRI108" s="900"/>
      <c r="JRJ108" s="900"/>
      <c r="JRK108" s="1171"/>
      <c r="JRL108" s="910"/>
      <c r="JRM108" s="1191"/>
      <c r="JRN108" s="1189"/>
      <c r="JRO108" s="900"/>
      <c r="JRP108" s="318"/>
      <c r="JRQ108" s="900"/>
      <c r="JRR108" s="900"/>
      <c r="JRS108" s="900"/>
      <c r="JRT108" s="900"/>
      <c r="JRU108" s="1171"/>
      <c r="JRV108" s="910"/>
      <c r="JRW108" s="1191"/>
      <c r="JRX108" s="1189"/>
      <c r="JRY108" s="900"/>
      <c r="JRZ108" s="318"/>
      <c r="JSA108" s="900"/>
      <c r="JSB108" s="900"/>
      <c r="JSC108" s="900"/>
      <c r="JSD108" s="900"/>
      <c r="JSE108" s="1171"/>
      <c r="JSF108" s="910"/>
      <c r="JSG108" s="1191"/>
      <c r="JSH108" s="1189"/>
      <c r="JSI108" s="900"/>
      <c r="JSJ108" s="318"/>
      <c r="JSK108" s="900"/>
      <c r="JSL108" s="900"/>
      <c r="JSM108" s="900"/>
      <c r="JSN108" s="900"/>
      <c r="JSO108" s="1171"/>
      <c r="JSP108" s="910"/>
      <c r="JSQ108" s="1191"/>
      <c r="JSR108" s="1189"/>
      <c r="JSS108" s="900"/>
      <c r="JST108" s="318"/>
      <c r="JSU108" s="900"/>
      <c r="JSV108" s="900"/>
      <c r="JSW108" s="900"/>
      <c r="JSX108" s="900"/>
      <c r="JSY108" s="1171"/>
      <c r="JSZ108" s="910"/>
      <c r="JTA108" s="1191"/>
      <c r="JTB108" s="1189"/>
      <c r="JTC108" s="900"/>
      <c r="JTD108" s="318"/>
      <c r="JTE108" s="900"/>
      <c r="JTF108" s="900"/>
      <c r="JTG108" s="900"/>
      <c r="JTH108" s="900"/>
      <c r="JTI108" s="1171"/>
      <c r="JTJ108" s="910"/>
      <c r="JTK108" s="1191"/>
      <c r="JTL108" s="1189"/>
      <c r="JTM108" s="900"/>
      <c r="JTN108" s="318"/>
      <c r="JTO108" s="900"/>
      <c r="JTP108" s="900"/>
      <c r="JTQ108" s="900"/>
      <c r="JTR108" s="900"/>
      <c r="JTS108" s="1171"/>
      <c r="JTT108" s="910"/>
      <c r="JTU108" s="1191"/>
      <c r="JTV108" s="1189"/>
      <c r="JTW108" s="900"/>
      <c r="JTX108" s="318"/>
      <c r="JTY108" s="900"/>
      <c r="JTZ108" s="900"/>
      <c r="JUA108" s="900"/>
      <c r="JUB108" s="900"/>
      <c r="JUC108" s="1171"/>
      <c r="JUD108" s="910"/>
      <c r="JUE108" s="1191"/>
      <c r="JUF108" s="1189"/>
      <c r="JUG108" s="900"/>
      <c r="JUH108" s="318"/>
      <c r="JUI108" s="900"/>
      <c r="JUJ108" s="900"/>
      <c r="JUK108" s="900"/>
      <c r="JUL108" s="900"/>
      <c r="JUM108" s="1171"/>
      <c r="JUN108" s="910"/>
      <c r="JUO108" s="1191"/>
      <c r="JUP108" s="1189"/>
      <c r="JUQ108" s="900"/>
      <c r="JUR108" s="318"/>
      <c r="JUS108" s="900"/>
      <c r="JUT108" s="900"/>
      <c r="JUU108" s="900"/>
      <c r="JUV108" s="900"/>
      <c r="JUW108" s="1171"/>
      <c r="JUX108" s="910"/>
      <c r="JUY108" s="1191"/>
      <c r="JUZ108" s="1189"/>
      <c r="JVA108" s="900"/>
      <c r="JVB108" s="318"/>
      <c r="JVC108" s="900"/>
      <c r="JVD108" s="900"/>
      <c r="JVE108" s="900"/>
      <c r="JVF108" s="900"/>
      <c r="JVG108" s="1171"/>
      <c r="JVH108" s="910"/>
      <c r="JVI108" s="1191"/>
      <c r="JVJ108" s="1189"/>
      <c r="JVK108" s="900"/>
      <c r="JVL108" s="318"/>
      <c r="JVM108" s="900"/>
      <c r="JVN108" s="900"/>
      <c r="JVO108" s="900"/>
      <c r="JVP108" s="900"/>
      <c r="JVQ108" s="1171"/>
      <c r="JVR108" s="910"/>
      <c r="JVS108" s="1191"/>
      <c r="JVT108" s="1189"/>
      <c r="JVU108" s="900"/>
      <c r="JVV108" s="318"/>
      <c r="JVW108" s="900"/>
      <c r="JVX108" s="900"/>
      <c r="JVY108" s="900"/>
      <c r="JVZ108" s="900"/>
      <c r="JWA108" s="1171"/>
      <c r="JWB108" s="910"/>
      <c r="JWC108" s="1191"/>
      <c r="JWD108" s="1189"/>
      <c r="JWE108" s="900"/>
      <c r="JWF108" s="318"/>
      <c r="JWG108" s="900"/>
      <c r="JWH108" s="900"/>
      <c r="JWI108" s="900"/>
      <c r="JWJ108" s="900"/>
      <c r="JWK108" s="1171"/>
      <c r="JWL108" s="910"/>
      <c r="JWM108" s="1191"/>
      <c r="JWN108" s="1189"/>
      <c r="JWO108" s="900"/>
      <c r="JWP108" s="318"/>
      <c r="JWQ108" s="900"/>
      <c r="JWR108" s="900"/>
      <c r="JWS108" s="900"/>
      <c r="JWT108" s="900"/>
      <c r="JWU108" s="1171"/>
      <c r="JWV108" s="910"/>
      <c r="JWW108" s="1191"/>
      <c r="JWX108" s="1189"/>
      <c r="JWY108" s="900"/>
      <c r="JWZ108" s="318"/>
      <c r="JXA108" s="900"/>
      <c r="JXB108" s="900"/>
      <c r="JXC108" s="900"/>
      <c r="JXD108" s="900"/>
      <c r="JXE108" s="1171"/>
      <c r="JXF108" s="910"/>
      <c r="JXG108" s="1191"/>
      <c r="JXH108" s="1189"/>
      <c r="JXI108" s="900"/>
      <c r="JXJ108" s="318"/>
      <c r="JXK108" s="900"/>
      <c r="JXL108" s="900"/>
      <c r="JXM108" s="900"/>
      <c r="JXN108" s="900"/>
      <c r="JXO108" s="1171"/>
      <c r="JXP108" s="910"/>
      <c r="JXQ108" s="1191"/>
      <c r="JXR108" s="1189"/>
      <c r="JXS108" s="900"/>
      <c r="JXT108" s="318"/>
      <c r="JXU108" s="900"/>
      <c r="JXV108" s="900"/>
      <c r="JXW108" s="900"/>
      <c r="JXX108" s="900"/>
      <c r="JXY108" s="1171"/>
      <c r="JXZ108" s="910"/>
      <c r="JYA108" s="1191"/>
      <c r="JYB108" s="1189"/>
      <c r="JYC108" s="900"/>
      <c r="JYD108" s="318"/>
      <c r="JYE108" s="900"/>
      <c r="JYF108" s="900"/>
      <c r="JYG108" s="900"/>
      <c r="JYH108" s="900"/>
      <c r="JYI108" s="1171"/>
      <c r="JYJ108" s="910"/>
      <c r="JYK108" s="1191"/>
      <c r="JYL108" s="1189"/>
      <c r="JYM108" s="900"/>
      <c r="JYN108" s="318"/>
      <c r="JYO108" s="900"/>
      <c r="JYP108" s="900"/>
      <c r="JYQ108" s="900"/>
      <c r="JYR108" s="900"/>
      <c r="JYS108" s="1171"/>
      <c r="JYT108" s="910"/>
      <c r="JYU108" s="1191"/>
      <c r="JYV108" s="1189"/>
      <c r="JYW108" s="900"/>
      <c r="JYX108" s="318"/>
      <c r="JYY108" s="900"/>
      <c r="JYZ108" s="900"/>
      <c r="JZA108" s="900"/>
      <c r="JZB108" s="900"/>
      <c r="JZC108" s="1171"/>
      <c r="JZD108" s="910"/>
      <c r="JZE108" s="1191"/>
      <c r="JZF108" s="1189"/>
      <c r="JZG108" s="900"/>
      <c r="JZH108" s="318"/>
      <c r="JZI108" s="900"/>
      <c r="JZJ108" s="900"/>
      <c r="JZK108" s="900"/>
      <c r="JZL108" s="900"/>
      <c r="JZM108" s="1171"/>
      <c r="JZN108" s="910"/>
      <c r="JZO108" s="1191"/>
      <c r="JZP108" s="1189"/>
      <c r="JZQ108" s="900"/>
      <c r="JZR108" s="318"/>
      <c r="JZS108" s="900"/>
      <c r="JZT108" s="900"/>
      <c r="JZU108" s="900"/>
      <c r="JZV108" s="900"/>
      <c r="JZW108" s="1171"/>
      <c r="JZX108" s="910"/>
      <c r="JZY108" s="1191"/>
      <c r="JZZ108" s="1189"/>
      <c r="KAA108" s="900"/>
      <c r="KAB108" s="318"/>
      <c r="KAC108" s="900"/>
      <c r="KAD108" s="900"/>
      <c r="KAE108" s="900"/>
      <c r="KAF108" s="900"/>
      <c r="KAG108" s="1171"/>
      <c r="KAH108" s="910"/>
      <c r="KAI108" s="1191"/>
      <c r="KAJ108" s="1189"/>
      <c r="KAK108" s="900"/>
      <c r="KAL108" s="318"/>
      <c r="KAM108" s="900"/>
      <c r="KAN108" s="900"/>
      <c r="KAO108" s="900"/>
      <c r="KAP108" s="900"/>
      <c r="KAQ108" s="1171"/>
      <c r="KAR108" s="910"/>
      <c r="KAS108" s="1191"/>
      <c r="KAT108" s="1189"/>
      <c r="KAU108" s="900"/>
      <c r="KAV108" s="318"/>
      <c r="KAW108" s="900"/>
      <c r="KAX108" s="900"/>
      <c r="KAY108" s="900"/>
      <c r="KAZ108" s="900"/>
      <c r="KBA108" s="1171"/>
      <c r="KBB108" s="910"/>
      <c r="KBC108" s="1191"/>
      <c r="KBD108" s="1189"/>
      <c r="KBE108" s="900"/>
      <c r="KBF108" s="318"/>
      <c r="KBG108" s="900"/>
      <c r="KBH108" s="900"/>
      <c r="KBI108" s="900"/>
      <c r="KBJ108" s="900"/>
      <c r="KBK108" s="1171"/>
      <c r="KBL108" s="910"/>
      <c r="KBM108" s="1191"/>
      <c r="KBN108" s="1189"/>
      <c r="KBO108" s="900"/>
      <c r="KBP108" s="318"/>
      <c r="KBQ108" s="900"/>
      <c r="KBR108" s="900"/>
      <c r="KBS108" s="900"/>
      <c r="KBT108" s="900"/>
      <c r="KBU108" s="1171"/>
      <c r="KBV108" s="910"/>
      <c r="KBW108" s="1191"/>
      <c r="KBX108" s="1189"/>
      <c r="KBY108" s="900"/>
      <c r="KBZ108" s="318"/>
      <c r="KCA108" s="900"/>
      <c r="KCB108" s="900"/>
      <c r="KCC108" s="900"/>
      <c r="KCD108" s="900"/>
      <c r="KCE108" s="1171"/>
      <c r="KCF108" s="910"/>
      <c r="KCG108" s="1191"/>
      <c r="KCH108" s="1189"/>
      <c r="KCI108" s="900"/>
      <c r="KCJ108" s="318"/>
      <c r="KCK108" s="900"/>
      <c r="KCL108" s="900"/>
      <c r="KCM108" s="900"/>
      <c r="KCN108" s="900"/>
      <c r="KCO108" s="1171"/>
      <c r="KCP108" s="910"/>
      <c r="KCQ108" s="1191"/>
      <c r="KCR108" s="1189"/>
      <c r="KCS108" s="900"/>
      <c r="KCT108" s="318"/>
      <c r="KCU108" s="900"/>
      <c r="KCV108" s="900"/>
      <c r="KCW108" s="900"/>
      <c r="KCX108" s="900"/>
      <c r="KCY108" s="1171"/>
      <c r="KCZ108" s="910"/>
      <c r="KDA108" s="1191"/>
      <c r="KDB108" s="1189"/>
      <c r="KDC108" s="900"/>
      <c r="KDD108" s="318"/>
      <c r="KDE108" s="900"/>
      <c r="KDF108" s="900"/>
      <c r="KDG108" s="900"/>
      <c r="KDH108" s="900"/>
      <c r="KDI108" s="1171"/>
      <c r="KDJ108" s="910"/>
      <c r="KDK108" s="1191"/>
      <c r="KDL108" s="1189"/>
      <c r="KDM108" s="900"/>
      <c r="KDN108" s="318"/>
      <c r="KDO108" s="900"/>
      <c r="KDP108" s="900"/>
      <c r="KDQ108" s="900"/>
      <c r="KDR108" s="900"/>
      <c r="KDS108" s="1171"/>
      <c r="KDT108" s="910"/>
      <c r="KDU108" s="1191"/>
      <c r="KDV108" s="1189"/>
      <c r="KDW108" s="900"/>
      <c r="KDX108" s="318"/>
      <c r="KDY108" s="900"/>
      <c r="KDZ108" s="900"/>
      <c r="KEA108" s="900"/>
      <c r="KEB108" s="900"/>
      <c r="KEC108" s="1171"/>
      <c r="KED108" s="910"/>
      <c r="KEE108" s="1191"/>
      <c r="KEF108" s="1189"/>
      <c r="KEG108" s="900"/>
      <c r="KEH108" s="318"/>
      <c r="KEI108" s="900"/>
      <c r="KEJ108" s="900"/>
      <c r="KEK108" s="900"/>
      <c r="KEL108" s="900"/>
      <c r="KEM108" s="1171"/>
      <c r="KEN108" s="910"/>
      <c r="KEO108" s="1191"/>
      <c r="KEP108" s="1189"/>
      <c r="KEQ108" s="900"/>
      <c r="KER108" s="318"/>
      <c r="KES108" s="900"/>
      <c r="KET108" s="900"/>
      <c r="KEU108" s="900"/>
      <c r="KEV108" s="900"/>
      <c r="KEW108" s="1171"/>
      <c r="KEX108" s="910"/>
      <c r="KEY108" s="1191"/>
      <c r="KEZ108" s="1189"/>
      <c r="KFA108" s="900"/>
      <c r="KFB108" s="318"/>
      <c r="KFC108" s="900"/>
      <c r="KFD108" s="900"/>
      <c r="KFE108" s="900"/>
      <c r="KFF108" s="900"/>
      <c r="KFG108" s="1171"/>
      <c r="KFH108" s="910"/>
      <c r="KFI108" s="1191"/>
      <c r="KFJ108" s="1189"/>
      <c r="KFK108" s="900"/>
      <c r="KFL108" s="318"/>
      <c r="KFM108" s="900"/>
      <c r="KFN108" s="900"/>
      <c r="KFO108" s="900"/>
      <c r="KFP108" s="900"/>
      <c r="KFQ108" s="1171"/>
      <c r="KFR108" s="910"/>
      <c r="KFS108" s="1191"/>
      <c r="KFT108" s="1189"/>
      <c r="KFU108" s="900"/>
      <c r="KFV108" s="318"/>
      <c r="KFW108" s="900"/>
      <c r="KFX108" s="900"/>
      <c r="KFY108" s="900"/>
      <c r="KFZ108" s="900"/>
      <c r="KGA108" s="1171"/>
      <c r="KGB108" s="910"/>
      <c r="KGC108" s="1191"/>
      <c r="KGD108" s="1189"/>
      <c r="KGE108" s="900"/>
      <c r="KGF108" s="318"/>
      <c r="KGG108" s="900"/>
      <c r="KGH108" s="900"/>
      <c r="KGI108" s="900"/>
      <c r="KGJ108" s="900"/>
      <c r="KGK108" s="1171"/>
      <c r="KGL108" s="910"/>
      <c r="KGM108" s="1191"/>
      <c r="KGN108" s="1189"/>
      <c r="KGO108" s="900"/>
      <c r="KGP108" s="318"/>
      <c r="KGQ108" s="900"/>
      <c r="KGR108" s="900"/>
      <c r="KGS108" s="900"/>
      <c r="KGT108" s="900"/>
      <c r="KGU108" s="1171"/>
      <c r="KGV108" s="910"/>
      <c r="KGW108" s="1191"/>
      <c r="KGX108" s="1189"/>
      <c r="KGY108" s="900"/>
      <c r="KGZ108" s="318"/>
      <c r="KHA108" s="900"/>
      <c r="KHB108" s="900"/>
      <c r="KHC108" s="900"/>
      <c r="KHD108" s="900"/>
      <c r="KHE108" s="1171"/>
      <c r="KHF108" s="910"/>
      <c r="KHG108" s="1191"/>
      <c r="KHH108" s="1189"/>
      <c r="KHI108" s="900"/>
      <c r="KHJ108" s="318"/>
      <c r="KHK108" s="900"/>
      <c r="KHL108" s="900"/>
      <c r="KHM108" s="900"/>
      <c r="KHN108" s="900"/>
      <c r="KHO108" s="1171"/>
      <c r="KHP108" s="910"/>
      <c r="KHQ108" s="1191"/>
      <c r="KHR108" s="1189"/>
      <c r="KHS108" s="900"/>
      <c r="KHT108" s="318"/>
      <c r="KHU108" s="900"/>
      <c r="KHV108" s="900"/>
      <c r="KHW108" s="900"/>
      <c r="KHX108" s="900"/>
      <c r="KHY108" s="1171"/>
      <c r="KHZ108" s="910"/>
      <c r="KIA108" s="1191"/>
      <c r="KIB108" s="1189"/>
      <c r="KIC108" s="900"/>
      <c r="KID108" s="318"/>
      <c r="KIE108" s="900"/>
      <c r="KIF108" s="900"/>
      <c r="KIG108" s="900"/>
      <c r="KIH108" s="900"/>
      <c r="KII108" s="1171"/>
      <c r="KIJ108" s="910"/>
      <c r="KIK108" s="1191"/>
      <c r="KIL108" s="1189"/>
      <c r="KIM108" s="900"/>
      <c r="KIN108" s="318"/>
      <c r="KIO108" s="900"/>
      <c r="KIP108" s="900"/>
      <c r="KIQ108" s="900"/>
      <c r="KIR108" s="900"/>
      <c r="KIS108" s="1171"/>
      <c r="KIT108" s="910"/>
      <c r="KIU108" s="1191"/>
      <c r="KIV108" s="1189"/>
      <c r="KIW108" s="900"/>
      <c r="KIX108" s="318"/>
      <c r="KIY108" s="900"/>
      <c r="KIZ108" s="900"/>
      <c r="KJA108" s="900"/>
      <c r="KJB108" s="900"/>
      <c r="KJC108" s="1171"/>
      <c r="KJD108" s="910"/>
      <c r="KJE108" s="1191"/>
      <c r="KJF108" s="1189"/>
      <c r="KJG108" s="900"/>
      <c r="KJH108" s="318"/>
      <c r="KJI108" s="900"/>
      <c r="KJJ108" s="900"/>
      <c r="KJK108" s="900"/>
      <c r="KJL108" s="900"/>
      <c r="KJM108" s="1171"/>
      <c r="KJN108" s="910"/>
      <c r="KJO108" s="1191"/>
      <c r="KJP108" s="1189"/>
      <c r="KJQ108" s="900"/>
      <c r="KJR108" s="318"/>
      <c r="KJS108" s="900"/>
      <c r="KJT108" s="900"/>
      <c r="KJU108" s="900"/>
      <c r="KJV108" s="900"/>
      <c r="KJW108" s="1171"/>
      <c r="KJX108" s="910"/>
      <c r="KJY108" s="1191"/>
      <c r="KJZ108" s="1189"/>
      <c r="KKA108" s="900"/>
      <c r="KKB108" s="318"/>
      <c r="KKC108" s="900"/>
      <c r="KKD108" s="900"/>
      <c r="KKE108" s="900"/>
      <c r="KKF108" s="900"/>
      <c r="KKG108" s="1171"/>
      <c r="KKH108" s="910"/>
      <c r="KKI108" s="1191"/>
      <c r="KKJ108" s="1189"/>
      <c r="KKK108" s="900"/>
      <c r="KKL108" s="318"/>
      <c r="KKM108" s="900"/>
      <c r="KKN108" s="900"/>
      <c r="KKO108" s="900"/>
      <c r="KKP108" s="900"/>
      <c r="KKQ108" s="1171"/>
      <c r="KKR108" s="910"/>
      <c r="KKS108" s="1191"/>
      <c r="KKT108" s="1189"/>
      <c r="KKU108" s="900"/>
      <c r="KKV108" s="318"/>
      <c r="KKW108" s="900"/>
      <c r="KKX108" s="900"/>
      <c r="KKY108" s="900"/>
      <c r="KKZ108" s="900"/>
      <c r="KLA108" s="1171"/>
      <c r="KLB108" s="910"/>
      <c r="KLC108" s="1191"/>
      <c r="KLD108" s="1189"/>
      <c r="KLE108" s="900"/>
      <c r="KLF108" s="318"/>
      <c r="KLG108" s="900"/>
      <c r="KLH108" s="900"/>
      <c r="KLI108" s="900"/>
      <c r="KLJ108" s="900"/>
      <c r="KLK108" s="1171"/>
      <c r="KLL108" s="910"/>
      <c r="KLM108" s="1191"/>
      <c r="KLN108" s="1189"/>
      <c r="KLO108" s="900"/>
      <c r="KLP108" s="318"/>
      <c r="KLQ108" s="900"/>
      <c r="KLR108" s="900"/>
      <c r="KLS108" s="900"/>
      <c r="KLT108" s="900"/>
      <c r="KLU108" s="1171"/>
      <c r="KLV108" s="910"/>
      <c r="KLW108" s="1191"/>
      <c r="KLX108" s="1189"/>
      <c r="KLY108" s="900"/>
      <c r="KLZ108" s="318"/>
      <c r="KMA108" s="900"/>
      <c r="KMB108" s="900"/>
      <c r="KMC108" s="900"/>
      <c r="KMD108" s="900"/>
      <c r="KME108" s="1171"/>
      <c r="KMF108" s="910"/>
      <c r="KMG108" s="1191"/>
      <c r="KMH108" s="1189"/>
      <c r="KMI108" s="900"/>
      <c r="KMJ108" s="318"/>
      <c r="KMK108" s="900"/>
      <c r="KML108" s="900"/>
      <c r="KMM108" s="900"/>
      <c r="KMN108" s="900"/>
      <c r="KMO108" s="1171"/>
      <c r="KMP108" s="910"/>
      <c r="KMQ108" s="1191"/>
      <c r="KMR108" s="1189"/>
      <c r="KMS108" s="900"/>
      <c r="KMT108" s="318"/>
      <c r="KMU108" s="900"/>
      <c r="KMV108" s="900"/>
      <c r="KMW108" s="900"/>
      <c r="KMX108" s="900"/>
      <c r="KMY108" s="1171"/>
      <c r="KMZ108" s="910"/>
      <c r="KNA108" s="1191"/>
      <c r="KNB108" s="1189"/>
      <c r="KNC108" s="900"/>
      <c r="KND108" s="318"/>
      <c r="KNE108" s="900"/>
      <c r="KNF108" s="900"/>
      <c r="KNG108" s="900"/>
      <c r="KNH108" s="900"/>
      <c r="KNI108" s="1171"/>
      <c r="KNJ108" s="910"/>
      <c r="KNK108" s="1191"/>
      <c r="KNL108" s="1189"/>
      <c r="KNM108" s="900"/>
      <c r="KNN108" s="318"/>
      <c r="KNO108" s="900"/>
      <c r="KNP108" s="900"/>
      <c r="KNQ108" s="900"/>
      <c r="KNR108" s="900"/>
      <c r="KNS108" s="1171"/>
      <c r="KNT108" s="910"/>
      <c r="KNU108" s="1191"/>
      <c r="KNV108" s="1189"/>
      <c r="KNW108" s="900"/>
      <c r="KNX108" s="318"/>
      <c r="KNY108" s="900"/>
      <c r="KNZ108" s="900"/>
      <c r="KOA108" s="900"/>
      <c r="KOB108" s="900"/>
      <c r="KOC108" s="1171"/>
      <c r="KOD108" s="910"/>
      <c r="KOE108" s="1191"/>
      <c r="KOF108" s="1189"/>
      <c r="KOG108" s="900"/>
      <c r="KOH108" s="318"/>
      <c r="KOI108" s="900"/>
      <c r="KOJ108" s="900"/>
      <c r="KOK108" s="900"/>
      <c r="KOL108" s="900"/>
      <c r="KOM108" s="1171"/>
      <c r="KON108" s="910"/>
      <c r="KOO108" s="1191"/>
      <c r="KOP108" s="1189"/>
      <c r="KOQ108" s="900"/>
      <c r="KOR108" s="318"/>
      <c r="KOS108" s="900"/>
      <c r="KOT108" s="900"/>
      <c r="KOU108" s="900"/>
      <c r="KOV108" s="900"/>
      <c r="KOW108" s="1171"/>
      <c r="KOX108" s="910"/>
      <c r="KOY108" s="1191"/>
      <c r="KOZ108" s="1189"/>
      <c r="KPA108" s="900"/>
      <c r="KPB108" s="318"/>
      <c r="KPC108" s="900"/>
      <c r="KPD108" s="900"/>
      <c r="KPE108" s="900"/>
      <c r="KPF108" s="900"/>
      <c r="KPG108" s="1171"/>
      <c r="KPH108" s="910"/>
      <c r="KPI108" s="1191"/>
      <c r="KPJ108" s="1189"/>
      <c r="KPK108" s="900"/>
      <c r="KPL108" s="318"/>
      <c r="KPM108" s="900"/>
      <c r="KPN108" s="900"/>
      <c r="KPO108" s="900"/>
      <c r="KPP108" s="900"/>
      <c r="KPQ108" s="1171"/>
      <c r="KPR108" s="910"/>
      <c r="KPS108" s="1191"/>
      <c r="KPT108" s="1189"/>
      <c r="KPU108" s="900"/>
      <c r="KPV108" s="318"/>
      <c r="KPW108" s="900"/>
      <c r="KPX108" s="900"/>
      <c r="KPY108" s="900"/>
      <c r="KPZ108" s="900"/>
      <c r="KQA108" s="1171"/>
      <c r="KQB108" s="910"/>
      <c r="KQC108" s="1191"/>
      <c r="KQD108" s="1189"/>
      <c r="KQE108" s="900"/>
      <c r="KQF108" s="318"/>
      <c r="KQG108" s="900"/>
      <c r="KQH108" s="900"/>
      <c r="KQI108" s="900"/>
      <c r="KQJ108" s="900"/>
      <c r="KQK108" s="1171"/>
      <c r="KQL108" s="910"/>
      <c r="KQM108" s="1191"/>
      <c r="KQN108" s="1189"/>
      <c r="KQO108" s="900"/>
      <c r="KQP108" s="318"/>
      <c r="KQQ108" s="900"/>
      <c r="KQR108" s="900"/>
      <c r="KQS108" s="900"/>
      <c r="KQT108" s="900"/>
      <c r="KQU108" s="1171"/>
      <c r="KQV108" s="910"/>
      <c r="KQW108" s="1191"/>
      <c r="KQX108" s="1189"/>
      <c r="KQY108" s="900"/>
      <c r="KQZ108" s="318"/>
      <c r="KRA108" s="900"/>
      <c r="KRB108" s="900"/>
      <c r="KRC108" s="900"/>
      <c r="KRD108" s="900"/>
      <c r="KRE108" s="1171"/>
      <c r="KRF108" s="910"/>
      <c r="KRG108" s="1191"/>
      <c r="KRH108" s="1189"/>
      <c r="KRI108" s="900"/>
      <c r="KRJ108" s="318"/>
      <c r="KRK108" s="900"/>
      <c r="KRL108" s="900"/>
      <c r="KRM108" s="900"/>
      <c r="KRN108" s="900"/>
      <c r="KRO108" s="1171"/>
      <c r="KRP108" s="910"/>
      <c r="KRQ108" s="1191"/>
      <c r="KRR108" s="1189"/>
      <c r="KRS108" s="900"/>
      <c r="KRT108" s="318"/>
      <c r="KRU108" s="900"/>
      <c r="KRV108" s="900"/>
      <c r="KRW108" s="900"/>
      <c r="KRX108" s="900"/>
      <c r="KRY108" s="1171"/>
      <c r="KRZ108" s="910"/>
      <c r="KSA108" s="1191"/>
      <c r="KSB108" s="1189"/>
      <c r="KSC108" s="900"/>
      <c r="KSD108" s="318"/>
      <c r="KSE108" s="900"/>
      <c r="KSF108" s="900"/>
      <c r="KSG108" s="900"/>
      <c r="KSH108" s="900"/>
      <c r="KSI108" s="1171"/>
      <c r="KSJ108" s="910"/>
      <c r="KSK108" s="1191"/>
      <c r="KSL108" s="1189"/>
      <c r="KSM108" s="900"/>
      <c r="KSN108" s="318"/>
      <c r="KSO108" s="900"/>
      <c r="KSP108" s="900"/>
      <c r="KSQ108" s="900"/>
      <c r="KSR108" s="900"/>
      <c r="KSS108" s="1171"/>
      <c r="KST108" s="910"/>
      <c r="KSU108" s="1191"/>
      <c r="KSV108" s="1189"/>
      <c r="KSW108" s="900"/>
      <c r="KSX108" s="318"/>
      <c r="KSY108" s="900"/>
      <c r="KSZ108" s="900"/>
      <c r="KTA108" s="900"/>
      <c r="KTB108" s="900"/>
      <c r="KTC108" s="1171"/>
      <c r="KTD108" s="910"/>
      <c r="KTE108" s="1191"/>
      <c r="KTF108" s="1189"/>
      <c r="KTG108" s="900"/>
      <c r="KTH108" s="318"/>
      <c r="KTI108" s="900"/>
      <c r="KTJ108" s="900"/>
      <c r="KTK108" s="900"/>
      <c r="KTL108" s="900"/>
      <c r="KTM108" s="1171"/>
      <c r="KTN108" s="910"/>
      <c r="KTO108" s="1191"/>
      <c r="KTP108" s="1189"/>
      <c r="KTQ108" s="900"/>
      <c r="KTR108" s="318"/>
      <c r="KTS108" s="900"/>
      <c r="KTT108" s="900"/>
      <c r="KTU108" s="900"/>
      <c r="KTV108" s="900"/>
      <c r="KTW108" s="1171"/>
      <c r="KTX108" s="910"/>
      <c r="KTY108" s="1191"/>
      <c r="KTZ108" s="1189"/>
      <c r="KUA108" s="900"/>
      <c r="KUB108" s="318"/>
      <c r="KUC108" s="900"/>
      <c r="KUD108" s="900"/>
      <c r="KUE108" s="900"/>
      <c r="KUF108" s="900"/>
      <c r="KUG108" s="1171"/>
      <c r="KUH108" s="910"/>
      <c r="KUI108" s="1191"/>
      <c r="KUJ108" s="1189"/>
      <c r="KUK108" s="900"/>
      <c r="KUL108" s="318"/>
      <c r="KUM108" s="900"/>
      <c r="KUN108" s="900"/>
      <c r="KUO108" s="900"/>
      <c r="KUP108" s="900"/>
      <c r="KUQ108" s="1171"/>
      <c r="KUR108" s="910"/>
      <c r="KUS108" s="1191"/>
      <c r="KUT108" s="1189"/>
      <c r="KUU108" s="900"/>
      <c r="KUV108" s="318"/>
      <c r="KUW108" s="900"/>
      <c r="KUX108" s="900"/>
      <c r="KUY108" s="900"/>
      <c r="KUZ108" s="900"/>
      <c r="KVA108" s="1171"/>
      <c r="KVB108" s="910"/>
      <c r="KVC108" s="1191"/>
      <c r="KVD108" s="1189"/>
      <c r="KVE108" s="900"/>
      <c r="KVF108" s="318"/>
      <c r="KVG108" s="900"/>
      <c r="KVH108" s="900"/>
      <c r="KVI108" s="900"/>
      <c r="KVJ108" s="900"/>
      <c r="KVK108" s="1171"/>
      <c r="KVL108" s="910"/>
      <c r="KVM108" s="1191"/>
      <c r="KVN108" s="1189"/>
      <c r="KVO108" s="900"/>
      <c r="KVP108" s="318"/>
      <c r="KVQ108" s="900"/>
      <c r="KVR108" s="900"/>
      <c r="KVS108" s="900"/>
      <c r="KVT108" s="900"/>
      <c r="KVU108" s="1171"/>
      <c r="KVV108" s="910"/>
      <c r="KVW108" s="1191"/>
      <c r="KVX108" s="1189"/>
      <c r="KVY108" s="900"/>
      <c r="KVZ108" s="318"/>
      <c r="KWA108" s="900"/>
      <c r="KWB108" s="900"/>
      <c r="KWC108" s="900"/>
      <c r="KWD108" s="900"/>
      <c r="KWE108" s="1171"/>
      <c r="KWF108" s="910"/>
      <c r="KWG108" s="1191"/>
      <c r="KWH108" s="1189"/>
      <c r="KWI108" s="900"/>
      <c r="KWJ108" s="318"/>
      <c r="KWK108" s="900"/>
      <c r="KWL108" s="900"/>
      <c r="KWM108" s="900"/>
      <c r="KWN108" s="900"/>
      <c r="KWO108" s="1171"/>
      <c r="KWP108" s="910"/>
      <c r="KWQ108" s="1191"/>
      <c r="KWR108" s="1189"/>
      <c r="KWS108" s="900"/>
      <c r="KWT108" s="318"/>
      <c r="KWU108" s="900"/>
      <c r="KWV108" s="900"/>
      <c r="KWW108" s="900"/>
      <c r="KWX108" s="900"/>
      <c r="KWY108" s="1171"/>
      <c r="KWZ108" s="910"/>
      <c r="KXA108" s="1191"/>
      <c r="KXB108" s="1189"/>
      <c r="KXC108" s="900"/>
      <c r="KXD108" s="318"/>
      <c r="KXE108" s="900"/>
      <c r="KXF108" s="900"/>
      <c r="KXG108" s="900"/>
      <c r="KXH108" s="900"/>
      <c r="KXI108" s="1171"/>
      <c r="KXJ108" s="910"/>
      <c r="KXK108" s="1191"/>
      <c r="KXL108" s="1189"/>
      <c r="KXM108" s="900"/>
      <c r="KXN108" s="318"/>
      <c r="KXO108" s="900"/>
      <c r="KXP108" s="900"/>
      <c r="KXQ108" s="900"/>
      <c r="KXR108" s="900"/>
      <c r="KXS108" s="1171"/>
      <c r="KXT108" s="910"/>
      <c r="KXU108" s="1191"/>
      <c r="KXV108" s="1189"/>
      <c r="KXW108" s="900"/>
      <c r="KXX108" s="318"/>
      <c r="KXY108" s="900"/>
      <c r="KXZ108" s="900"/>
      <c r="KYA108" s="900"/>
      <c r="KYB108" s="900"/>
      <c r="KYC108" s="1171"/>
      <c r="KYD108" s="910"/>
      <c r="KYE108" s="1191"/>
      <c r="KYF108" s="1189"/>
      <c r="KYG108" s="900"/>
      <c r="KYH108" s="318"/>
      <c r="KYI108" s="900"/>
      <c r="KYJ108" s="900"/>
      <c r="KYK108" s="900"/>
      <c r="KYL108" s="900"/>
      <c r="KYM108" s="1171"/>
      <c r="KYN108" s="910"/>
      <c r="KYO108" s="1191"/>
      <c r="KYP108" s="1189"/>
      <c r="KYQ108" s="900"/>
      <c r="KYR108" s="318"/>
      <c r="KYS108" s="900"/>
      <c r="KYT108" s="900"/>
      <c r="KYU108" s="900"/>
      <c r="KYV108" s="900"/>
      <c r="KYW108" s="1171"/>
      <c r="KYX108" s="910"/>
      <c r="KYY108" s="1191"/>
      <c r="KYZ108" s="1189"/>
      <c r="KZA108" s="900"/>
      <c r="KZB108" s="318"/>
      <c r="KZC108" s="900"/>
      <c r="KZD108" s="900"/>
      <c r="KZE108" s="900"/>
      <c r="KZF108" s="900"/>
      <c r="KZG108" s="1171"/>
      <c r="KZH108" s="910"/>
      <c r="KZI108" s="1191"/>
      <c r="KZJ108" s="1189"/>
      <c r="KZK108" s="900"/>
      <c r="KZL108" s="318"/>
      <c r="KZM108" s="900"/>
      <c r="KZN108" s="900"/>
      <c r="KZO108" s="900"/>
      <c r="KZP108" s="900"/>
      <c r="KZQ108" s="1171"/>
      <c r="KZR108" s="910"/>
      <c r="KZS108" s="1191"/>
      <c r="KZT108" s="1189"/>
      <c r="KZU108" s="900"/>
      <c r="KZV108" s="318"/>
      <c r="KZW108" s="900"/>
      <c r="KZX108" s="900"/>
      <c r="KZY108" s="900"/>
      <c r="KZZ108" s="900"/>
      <c r="LAA108" s="1171"/>
      <c r="LAB108" s="910"/>
      <c r="LAC108" s="1191"/>
      <c r="LAD108" s="1189"/>
      <c r="LAE108" s="900"/>
      <c r="LAF108" s="318"/>
      <c r="LAG108" s="900"/>
      <c r="LAH108" s="900"/>
      <c r="LAI108" s="900"/>
      <c r="LAJ108" s="900"/>
      <c r="LAK108" s="1171"/>
      <c r="LAL108" s="910"/>
      <c r="LAM108" s="1191"/>
      <c r="LAN108" s="1189"/>
      <c r="LAO108" s="900"/>
      <c r="LAP108" s="318"/>
      <c r="LAQ108" s="900"/>
      <c r="LAR108" s="900"/>
      <c r="LAS108" s="900"/>
      <c r="LAT108" s="900"/>
      <c r="LAU108" s="1171"/>
      <c r="LAV108" s="910"/>
      <c r="LAW108" s="1191"/>
      <c r="LAX108" s="1189"/>
      <c r="LAY108" s="900"/>
      <c r="LAZ108" s="318"/>
      <c r="LBA108" s="900"/>
      <c r="LBB108" s="900"/>
      <c r="LBC108" s="900"/>
      <c r="LBD108" s="900"/>
      <c r="LBE108" s="1171"/>
      <c r="LBF108" s="910"/>
      <c r="LBG108" s="1191"/>
      <c r="LBH108" s="1189"/>
      <c r="LBI108" s="900"/>
      <c r="LBJ108" s="318"/>
      <c r="LBK108" s="900"/>
      <c r="LBL108" s="900"/>
      <c r="LBM108" s="900"/>
      <c r="LBN108" s="900"/>
      <c r="LBO108" s="1171"/>
      <c r="LBP108" s="910"/>
      <c r="LBQ108" s="1191"/>
      <c r="LBR108" s="1189"/>
      <c r="LBS108" s="900"/>
      <c r="LBT108" s="318"/>
      <c r="LBU108" s="900"/>
      <c r="LBV108" s="900"/>
      <c r="LBW108" s="900"/>
      <c r="LBX108" s="900"/>
      <c r="LBY108" s="1171"/>
      <c r="LBZ108" s="910"/>
      <c r="LCA108" s="1191"/>
      <c r="LCB108" s="1189"/>
      <c r="LCC108" s="900"/>
      <c r="LCD108" s="318"/>
      <c r="LCE108" s="900"/>
      <c r="LCF108" s="900"/>
      <c r="LCG108" s="900"/>
      <c r="LCH108" s="900"/>
      <c r="LCI108" s="1171"/>
      <c r="LCJ108" s="910"/>
      <c r="LCK108" s="1191"/>
      <c r="LCL108" s="1189"/>
      <c r="LCM108" s="900"/>
      <c r="LCN108" s="318"/>
      <c r="LCO108" s="900"/>
      <c r="LCP108" s="900"/>
      <c r="LCQ108" s="900"/>
      <c r="LCR108" s="900"/>
      <c r="LCS108" s="1171"/>
      <c r="LCT108" s="910"/>
      <c r="LCU108" s="1191"/>
      <c r="LCV108" s="1189"/>
      <c r="LCW108" s="900"/>
      <c r="LCX108" s="318"/>
      <c r="LCY108" s="900"/>
      <c r="LCZ108" s="900"/>
      <c r="LDA108" s="900"/>
      <c r="LDB108" s="900"/>
      <c r="LDC108" s="1171"/>
      <c r="LDD108" s="910"/>
      <c r="LDE108" s="1191"/>
      <c r="LDF108" s="1189"/>
      <c r="LDG108" s="900"/>
      <c r="LDH108" s="318"/>
      <c r="LDI108" s="900"/>
      <c r="LDJ108" s="900"/>
      <c r="LDK108" s="900"/>
      <c r="LDL108" s="900"/>
      <c r="LDM108" s="1171"/>
      <c r="LDN108" s="910"/>
      <c r="LDO108" s="1191"/>
      <c r="LDP108" s="1189"/>
      <c r="LDQ108" s="900"/>
      <c r="LDR108" s="318"/>
      <c r="LDS108" s="900"/>
      <c r="LDT108" s="900"/>
      <c r="LDU108" s="900"/>
      <c r="LDV108" s="900"/>
      <c r="LDW108" s="1171"/>
      <c r="LDX108" s="910"/>
      <c r="LDY108" s="1191"/>
      <c r="LDZ108" s="1189"/>
      <c r="LEA108" s="900"/>
      <c r="LEB108" s="318"/>
      <c r="LEC108" s="900"/>
      <c r="LED108" s="900"/>
      <c r="LEE108" s="900"/>
      <c r="LEF108" s="900"/>
      <c r="LEG108" s="1171"/>
      <c r="LEH108" s="910"/>
      <c r="LEI108" s="1191"/>
      <c r="LEJ108" s="1189"/>
      <c r="LEK108" s="900"/>
      <c r="LEL108" s="318"/>
      <c r="LEM108" s="900"/>
      <c r="LEN108" s="900"/>
      <c r="LEO108" s="900"/>
      <c r="LEP108" s="900"/>
      <c r="LEQ108" s="1171"/>
      <c r="LER108" s="910"/>
      <c r="LES108" s="1191"/>
      <c r="LET108" s="1189"/>
      <c r="LEU108" s="900"/>
      <c r="LEV108" s="318"/>
      <c r="LEW108" s="900"/>
      <c r="LEX108" s="900"/>
      <c r="LEY108" s="900"/>
      <c r="LEZ108" s="900"/>
      <c r="LFA108" s="1171"/>
      <c r="LFB108" s="910"/>
      <c r="LFC108" s="1191"/>
      <c r="LFD108" s="1189"/>
      <c r="LFE108" s="900"/>
      <c r="LFF108" s="318"/>
      <c r="LFG108" s="900"/>
      <c r="LFH108" s="900"/>
      <c r="LFI108" s="900"/>
      <c r="LFJ108" s="900"/>
      <c r="LFK108" s="1171"/>
      <c r="LFL108" s="910"/>
      <c r="LFM108" s="1191"/>
      <c r="LFN108" s="1189"/>
      <c r="LFO108" s="900"/>
      <c r="LFP108" s="318"/>
      <c r="LFQ108" s="900"/>
      <c r="LFR108" s="900"/>
      <c r="LFS108" s="900"/>
      <c r="LFT108" s="900"/>
      <c r="LFU108" s="1171"/>
      <c r="LFV108" s="910"/>
      <c r="LFW108" s="1191"/>
      <c r="LFX108" s="1189"/>
      <c r="LFY108" s="900"/>
      <c r="LFZ108" s="318"/>
      <c r="LGA108" s="900"/>
      <c r="LGB108" s="900"/>
      <c r="LGC108" s="900"/>
      <c r="LGD108" s="900"/>
      <c r="LGE108" s="1171"/>
      <c r="LGF108" s="910"/>
      <c r="LGG108" s="1191"/>
      <c r="LGH108" s="1189"/>
      <c r="LGI108" s="900"/>
      <c r="LGJ108" s="318"/>
      <c r="LGK108" s="900"/>
      <c r="LGL108" s="900"/>
      <c r="LGM108" s="900"/>
      <c r="LGN108" s="900"/>
      <c r="LGO108" s="1171"/>
      <c r="LGP108" s="910"/>
      <c r="LGQ108" s="1191"/>
      <c r="LGR108" s="1189"/>
      <c r="LGS108" s="900"/>
      <c r="LGT108" s="318"/>
      <c r="LGU108" s="900"/>
      <c r="LGV108" s="900"/>
      <c r="LGW108" s="900"/>
      <c r="LGX108" s="900"/>
      <c r="LGY108" s="1171"/>
      <c r="LGZ108" s="910"/>
      <c r="LHA108" s="1191"/>
      <c r="LHB108" s="1189"/>
      <c r="LHC108" s="900"/>
      <c r="LHD108" s="318"/>
      <c r="LHE108" s="900"/>
      <c r="LHF108" s="900"/>
      <c r="LHG108" s="900"/>
      <c r="LHH108" s="900"/>
      <c r="LHI108" s="1171"/>
      <c r="LHJ108" s="910"/>
      <c r="LHK108" s="1191"/>
      <c r="LHL108" s="1189"/>
      <c r="LHM108" s="900"/>
      <c r="LHN108" s="318"/>
      <c r="LHO108" s="900"/>
      <c r="LHP108" s="900"/>
      <c r="LHQ108" s="900"/>
      <c r="LHR108" s="900"/>
      <c r="LHS108" s="1171"/>
      <c r="LHT108" s="910"/>
      <c r="LHU108" s="1191"/>
      <c r="LHV108" s="1189"/>
      <c r="LHW108" s="900"/>
      <c r="LHX108" s="318"/>
      <c r="LHY108" s="900"/>
      <c r="LHZ108" s="900"/>
      <c r="LIA108" s="900"/>
      <c r="LIB108" s="900"/>
      <c r="LIC108" s="1171"/>
      <c r="LID108" s="910"/>
      <c r="LIE108" s="1191"/>
      <c r="LIF108" s="1189"/>
      <c r="LIG108" s="900"/>
      <c r="LIH108" s="318"/>
      <c r="LII108" s="900"/>
      <c r="LIJ108" s="900"/>
      <c r="LIK108" s="900"/>
      <c r="LIL108" s="900"/>
      <c r="LIM108" s="1171"/>
      <c r="LIN108" s="910"/>
      <c r="LIO108" s="1191"/>
      <c r="LIP108" s="1189"/>
      <c r="LIQ108" s="900"/>
      <c r="LIR108" s="318"/>
      <c r="LIS108" s="900"/>
      <c r="LIT108" s="900"/>
      <c r="LIU108" s="900"/>
      <c r="LIV108" s="900"/>
      <c r="LIW108" s="1171"/>
      <c r="LIX108" s="910"/>
      <c r="LIY108" s="1191"/>
      <c r="LIZ108" s="1189"/>
      <c r="LJA108" s="900"/>
      <c r="LJB108" s="318"/>
      <c r="LJC108" s="900"/>
      <c r="LJD108" s="900"/>
      <c r="LJE108" s="900"/>
      <c r="LJF108" s="900"/>
      <c r="LJG108" s="1171"/>
      <c r="LJH108" s="910"/>
      <c r="LJI108" s="1191"/>
      <c r="LJJ108" s="1189"/>
      <c r="LJK108" s="900"/>
      <c r="LJL108" s="318"/>
      <c r="LJM108" s="900"/>
      <c r="LJN108" s="900"/>
      <c r="LJO108" s="900"/>
      <c r="LJP108" s="900"/>
      <c r="LJQ108" s="1171"/>
      <c r="LJR108" s="910"/>
      <c r="LJS108" s="1191"/>
      <c r="LJT108" s="1189"/>
      <c r="LJU108" s="900"/>
      <c r="LJV108" s="318"/>
      <c r="LJW108" s="900"/>
      <c r="LJX108" s="900"/>
      <c r="LJY108" s="900"/>
      <c r="LJZ108" s="900"/>
      <c r="LKA108" s="1171"/>
      <c r="LKB108" s="910"/>
      <c r="LKC108" s="1191"/>
      <c r="LKD108" s="1189"/>
      <c r="LKE108" s="900"/>
      <c r="LKF108" s="318"/>
      <c r="LKG108" s="900"/>
      <c r="LKH108" s="900"/>
      <c r="LKI108" s="900"/>
      <c r="LKJ108" s="900"/>
      <c r="LKK108" s="1171"/>
      <c r="LKL108" s="910"/>
      <c r="LKM108" s="1191"/>
      <c r="LKN108" s="1189"/>
      <c r="LKO108" s="900"/>
      <c r="LKP108" s="318"/>
      <c r="LKQ108" s="900"/>
      <c r="LKR108" s="900"/>
      <c r="LKS108" s="900"/>
      <c r="LKT108" s="900"/>
      <c r="LKU108" s="1171"/>
      <c r="LKV108" s="910"/>
      <c r="LKW108" s="1191"/>
      <c r="LKX108" s="1189"/>
      <c r="LKY108" s="900"/>
      <c r="LKZ108" s="318"/>
      <c r="LLA108" s="900"/>
      <c r="LLB108" s="900"/>
      <c r="LLC108" s="900"/>
      <c r="LLD108" s="900"/>
      <c r="LLE108" s="1171"/>
      <c r="LLF108" s="910"/>
      <c r="LLG108" s="1191"/>
      <c r="LLH108" s="1189"/>
      <c r="LLI108" s="900"/>
      <c r="LLJ108" s="318"/>
      <c r="LLK108" s="900"/>
      <c r="LLL108" s="900"/>
      <c r="LLM108" s="900"/>
      <c r="LLN108" s="900"/>
      <c r="LLO108" s="1171"/>
      <c r="LLP108" s="910"/>
      <c r="LLQ108" s="1191"/>
      <c r="LLR108" s="1189"/>
      <c r="LLS108" s="900"/>
      <c r="LLT108" s="318"/>
      <c r="LLU108" s="900"/>
      <c r="LLV108" s="900"/>
      <c r="LLW108" s="900"/>
      <c r="LLX108" s="900"/>
      <c r="LLY108" s="1171"/>
      <c r="LLZ108" s="910"/>
      <c r="LMA108" s="1191"/>
      <c r="LMB108" s="1189"/>
      <c r="LMC108" s="900"/>
      <c r="LMD108" s="318"/>
      <c r="LME108" s="900"/>
      <c r="LMF108" s="900"/>
      <c r="LMG108" s="900"/>
      <c r="LMH108" s="900"/>
      <c r="LMI108" s="1171"/>
      <c r="LMJ108" s="910"/>
      <c r="LMK108" s="1191"/>
      <c r="LML108" s="1189"/>
      <c r="LMM108" s="900"/>
      <c r="LMN108" s="318"/>
      <c r="LMO108" s="900"/>
      <c r="LMP108" s="900"/>
      <c r="LMQ108" s="900"/>
      <c r="LMR108" s="900"/>
      <c r="LMS108" s="1171"/>
      <c r="LMT108" s="910"/>
      <c r="LMU108" s="1191"/>
      <c r="LMV108" s="1189"/>
      <c r="LMW108" s="900"/>
      <c r="LMX108" s="318"/>
      <c r="LMY108" s="900"/>
      <c r="LMZ108" s="900"/>
      <c r="LNA108" s="900"/>
      <c r="LNB108" s="900"/>
      <c r="LNC108" s="1171"/>
      <c r="LND108" s="910"/>
      <c r="LNE108" s="1191"/>
      <c r="LNF108" s="1189"/>
      <c r="LNG108" s="900"/>
      <c r="LNH108" s="318"/>
      <c r="LNI108" s="900"/>
      <c r="LNJ108" s="900"/>
      <c r="LNK108" s="900"/>
      <c r="LNL108" s="900"/>
      <c r="LNM108" s="1171"/>
      <c r="LNN108" s="910"/>
      <c r="LNO108" s="1191"/>
      <c r="LNP108" s="1189"/>
      <c r="LNQ108" s="900"/>
      <c r="LNR108" s="318"/>
      <c r="LNS108" s="900"/>
      <c r="LNT108" s="900"/>
      <c r="LNU108" s="900"/>
      <c r="LNV108" s="900"/>
      <c r="LNW108" s="1171"/>
      <c r="LNX108" s="910"/>
      <c r="LNY108" s="1191"/>
      <c r="LNZ108" s="1189"/>
      <c r="LOA108" s="900"/>
      <c r="LOB108" s="318"/>
      <c r="LOC108" s="900"/>
      <c r="LOD108" s="900"/>
      <c r="LOE108" s="900"/>
      <c r="LOF108" s="900"/>
      <c r="LOG108" s="1171"/>
      <c r="LOH108" s="910"/>
      <c r="LOI108" s="1191"/>
      <c r="LOJ108" s="1189"/>
      <c r="LOK108" s="900"/>
      <c r="LOL108" s="318"/>
      <c r="LOM108" s="900"/>
      <c r="LON108" s="900"/>
      <c r="LOO108" s="900"/>
      <c r="LOP108" s="900"/>
      <c r="LOQ108" s="1171"/>
      <c r="LOR108" s="910"/>
      <c r="LOS108" s="1191"/>
      <c r="LOT108" s="1189"/>
      <c r="LOU108" s="900"/>
      <c r="LOV108" s="318"/>
      <c r="LOW108" s="900"/>
      <c r="LOX108" s="900"/>
      <c r="LOY108" s="900"/>
      <c r="LOZ108" s="900"/>
      <c r="LPA108" s="1171"/>
      <c r="LPB108" s="910"/>
      <c r="LPC108" s="1191"/>
      <c r="LPD108" s="1189"/>
      <c r="LPE108" s="900"/>
      <c r="LPF108" s="318"/>
      <c r="LPG108" s="900"/>
      <c r="LPH108" s="900"/>
      <c r="LPI108" s="900"/>
      <c r="LPJ108" s="900"/>
      <c r="LPK108" s="1171"/>
      <c r="LPL108" s="910"/>
      <c r="LPM108" s="1191"/>
      <c r="LPN108" s="1189"/>
      <c r="LPO108" s="900"/>
      <c r="LPP108" s="318"/>
      <c r="LPQ108" s="900"/>
      <c r="LPR108" s="900"/>
      <c r="LPS108" s="900"/>
      <c r="LPT108" s="900"/>
      <c r="LPU108" s="1171"/>
      <c r="LPV108" s="910"/>
      <c r="LPW108" s="1191"/>
      <c r="LPX108" s="1189"/>
      <c r="LPY108" s="900"/>
      <c r="LPZ108" s="318"/>
      <c r="LQA108" s="900"/>
      <c r="LQB108" s="900"/>
      <c r="LQC108" s="900"/>
      <c r="LQD108" s="900"/>
      <c r="LQE108" s="1171"/>
      <c r="LQF108" s="910"/>
      <c r="LQG108" s="1191"/>
      <c r="LQH108" s="1189"/>
      <c r="LQI108" s="900"/>
      <c r="LQJ108" s="318"/>
      <c r="LQK108" s="900"/>
      <c r="LQL108" s="900"/>
      <c r="LQM108" s="900"/>
      <c r="LQN108" s="900"/>
      <c r="LQO108" s="1171"/>
      <c r="LQP108" s="910"/>
      <c r="LQQ108" s="1191"/>
      <c r="LQR108" s="1189"/>
      <c r="LQS108" s="900"/>
      <c r="LQT108" s="318"/>
      <c r="LQU108" s="900"/>
      <c r="LQV108" s="900"/>
      <c r="LQW108" s="900"/>
      <c r="LQX108" s="900"/>
      <c r="LQY108" s="1171"/>
      <c r="LQZ108" s="910"/>
      <c r="LRA108" s="1191"/>
      <c r="LRB108" s="1189"/>
      <c r="LRC108" s="900"/>
      <c r="LRD108" s="318"/>
      <c r="LRE108" s="900"/>
      <c r="LRF108" s="900"/>
      <c r="LRG108" s="900"/>
      <c r="LRH108" s="900"/>
      <c r="LRI108" s="1171"/>
      <c r="LRJ108" s="910"/>
      <c r="LRK108" s="1191"/>
      <c r="LRL108" s="1189"/>
      <c r="LRM108" s="900"/>
      <c r="LRN108" s="318"/>
      <c r="LRO108" s="900"/>
      <c r="LRP108" s="900"/>
      <c r="LRQ108" s="900"/>
      <c r="LRR108" s="900"/>
      <c r="LRS108" s="1171"/>
      <c r="LRT108" s="910"/>
      <c r="LRU108" s="1191"/>
      <c r="LRV108" s="1189"/>
      <c r="LRW108" s="900"/>
      <c r="LRX108" s="318"/>
      <c r="LRY108" s="900"/>
      <c r="LRZ108" s="900"/>
      <c r="LSA108" s="900"/>
      <c r="LSB108" s="900"/>
      <c r="LSC108" s="1171"/>
      <c r="LSD108" s="910"/>
      <c r="LSE108" s="1191"/>
      <c r="LSF108" s="1189"/>
      <c r="LSG108" s="900"/>
      <c r="LSH108" s="318"/>
      <c r="LSI108" s="900"/>
      <c r="LSJ108" s="900"/>
      <c r="LSK108" s="900"/>
      <c r="LSL108" s="900"/>
      <c r="LSM108" s="1171"/>
      <c r="LSN108" s="910"/>
      <c r="LSO108" s="1191"/>
      <c r="LSP108" s="1189"/>
      <c r="LSQ108" s="900"/>
      <c r="LSR108" s="318"/>
      <c r="LSS108" s="900"/>
      <c r="LST108" s="900"/>
      <c r="LSU108" s="900"/>
      <c r="LSV108" s="900"/>
      <c r="LSW108" s="1171"/>
      <c r="LSX108" s="910"/>
      <c r="LSY108" s="1191"/>
      <c r="LSZ108" s="1189"/>
      <c r="LTA108" s="900"/>
      <c r="LTB108" s="318"/>
      <c r="LTC108" s="900"/>
      <c r="LTD108" s="900"/>
      <c r="LTE108" s="900"/>
      <c r="LTF108" s="900"/>
      <c r="LTG108" s="1171"/>
      <c r="LTH108" s="910"/>
      <c r="LTI108" s="1191"/>
      <c r="LTJ108" s="1189"/>
      <c r="LTK108" s="900"/>
      <c r="LTL108" s="318"/>
      <c r="LTM108" s="900"/>
      <c r="LTN108" s="900"/>
      <c r="LTO108" s="900"/>
      <c r="LTP108" s="900"/>
      <c r="LTQ108" s="1171"/>
      <c r="LTR108" s="910"/>
      <c r="LTS108" s="1191"/>
      <c r="LTT108" s="1189"/>
      <c r="LTU108" s="900"/>
      <c r="LTV108" s="318"/>
      <c r="LTW108" s="900"/>
      <c r="LTX108" s="900"/>
      <c r="LTY108" s="900"/>
      <c r="LTZ108" s="900"/>
      <c r="LUA108" s="1171"/>
      <c r="LUB108" s="910"/>
      <c r="LUC108" s="1191"/>
      <c r="LUD108" s="1189"/>
      <c r="LUE108" s="900"/>
      <c r="LUF108" s="318"/>
      <c r="LUG108" s="900"/>
      <c r="LUH108" s="900"/>
      <c r="LUI108" s="900"/>
      <c r="LUJ108" s="900"/>
      <c r="LUK108" s="1171"/>
      <c r="LUL108" s="910"/>
      <c r="LUM108" s="1191"/>
      <c r="LUN108" s="1189"/>
      <c r="LUO108" s="900"/>
      <c r="LUP108" s="318"/>
      <c r="LUQ108" s="900"/>
      <c r="LUR108" s="900"/>
      <c r="LUS108" s="900"/>
      <c r="LUT108" s="900"/>
      <c r="LUU108" s="1171"/>
      <c r="LUV108" s="910"/>
      <c r="LUW108" s="1191"/>
      <c r="LUX108" s="1189"/>
      <c r="LUY108" s="900"/>
      <c r="LUZ108" s="318"/>
      <c r="LVA108" s="900"/>
      <c r="LVB108" s="900"/>
      <c r="LVC108" s="900"/>
      <c r="LVD108" s="900"/>
      <c r="LVE108" s="1171"/>
      <c r="LVF108" s="910"/>
      <c r="LVG108" s="1191"/>
      <c r="LVH108" s="1189"/>
      <c r="LVI108" s="900"/>
      <c r="LVJ108" s="318"/>
      <c r="LVK108" s="900"/>
      <c r="LVL108" s="900"/>
      <c r="LVM108" s="900"/>
      <c r="LVN108" s="900"/>
      <c r="LVO108" s="1171"/>
      <c r="LVP108" s="910"/>
      <c r="LVQ108" s="1191"/>
      <c r="LVR108" s="1189"/>
      <c r="LVS108" s="900"/>
      <c r="LVT108" s="318"/>
      <c r="LVU108" s="900"/>
      <c r="LVV108" s="900"/>
      <c r="LVW108" s="900"/>
      <c r="LVX108" s="900"/>
      <c r="LVY108" s="1171"/>
      <c r="LVZ108" s="910"/>
      <c r="LWA108" s="1191"/>
      <c r="LWB108" s="1189"/>
      <c r="LWC108" s="900"/>
      <c r="LWD108" s="318"/>
      <c r="LWE108" s="900"/>
      <c r="LWF108" s="900"/>
      <c r="LWG108" s="900"/>
      <c r="LWH108" s="900"/>
      <c r="LWI108" s="1171"/>
      <c r="LWJ108" s="910"/>
      <c r="LWK108" s="1191"/>
      <c r="LWL108" s="1189"/>
      <c r="LWM108" s="900"/>
      <c r="LWN108" s="318"/>
      <c r="LWO108" s="900"/>
      <c r="LWP108" s="900"/>
      <c r="LWQ108" s="900"/>
      <c r="LWR108" s="900"/>
      <c r="LWS108" s="1171"/>
      <c r="LWT108" s="910"/>
      <c r="LWU108" s="1191"/>
      <c r="LWV108" s="1189"/>
      <c r="LWW108" s="900"/>
      <c r="LWX108" s="318"/>
      <c r="LWY108" s="900"/>
      <c r="LWZ108" s="900"/>
      <c r="LXA108" s="900"/>
      <c r="LXB108" s="900"/>
      <c r="LXC108" s="1171"/>
      <c r="LXD108" s="910"/>
      <c r="LXE108" s="1191"/>
      <c r="LXF108" s="1189"/>
      <c r="LXG108" s="900"/>
      <c r="LXH108" s="318"/>
      <c r="LXI108" s="900"/>
      <c r="LXJ108" s="900"/>
      <c r="LXK108" s="900"/>
      <c r="LXL108" s="900"/>
      <c r="LXM108" s="1171"/>
      <c r="LXN108" s="910"/>
      <c r="LXO108" s="1191"/>
      <c r="LXP108" s="1189"/>
      <c r="LXQ108" s="900"/>
      <c r="LXR108" s="318"/>
      <c r="LXS108" s="900"/>
      <c r="LXT108" s="900"/>
      <c r="LXU108" s="900"/>
      <c r="LXV108" s="900"/>
      <c r="LXW108" s="1171"/>
      <c r="LXX108" s="910"/>
      <c r="LXY108" s="1191"/>
      <c r="LXZ108" s="1189"/>
      <c r="LYA108" s="900"/>
      <c r="LYB108" s="318"/>
      <c r="LYC108" s="900"/>
      <c r="LYD108" s="900"/>
      <c r="LYE108" s="900"/>
      <c r="LYF108" s="900"/>
      <c r="LYG108" s="1171"/>
      <c r="LYH108" s="910"/>
      <c r="LYI108" s="1191"/>
      <c r="LYJ108" s="1189"/>
      <c r="LYK108" s="900"/>
      <c r="LYL108" s="318"/>
      <c r="LYM108" s="900"/>
      <c r="LYN108" s="900"/>
      <c r="LYO108" s="900"/>
      <c r="LYP108" s="900"/>
      <c r="LYQ108" s="1171"/>
      <c r="LYR108" s="910"/>
      <c r="LYS108" s="1191"/>
      <c r="LYT108" s="1189"/>
      <c r="LYU108" s="900"/>
      <c r="LYV108" s="318"/>
      <c r="LYW108" s="900"/>
      <c r="LYX108" s="900"/>
      <c r="LYY108" s="900"/>
      <c r="LYZ108" s="900"/>
      <c r="LZA108" s="1171"/>
      <c r="LZB108" s="910"/>
      <c r="LZC108" s="1191"/>
      <c r="LZD108" s="1189"/>
      <c r="LZE108" s="900"/>
      <c r="LZF108" s="318"/>
      <c r="LZG108" s="900"/>
      <c r="LZH108" s="900"/>
      <c r="LZI108" s="900"/>
      <c r="LZJ108" s="900"/>
      <c r="LZK108" s="1171"/>
      <c r="LZL108" s="910"/>
      <c r="LZM108" s="1191"/>
      <c r="LZN108" s="1189"/>
      <c r="LZO108" s="900"/>
      <c r="LZP108" s="318"/>
      <c r="LZQ108" s="900"/>
      <c r="LZR108" s="900"/>
      <c r="LZS108" s="900"/>
      <c r="LZT108" s="900"/>
      <c r="LZU108" s="1171"/>
      <c r="LZV108" s="910"/>
      <c r="LZW108" s="1191"/>
      <c r="LZX108" s="1189"/>
      <c r="LZY108" s="900"/>
      <c r="LZZ108" s="318"/>
      <c r="MAA108" s="900"/>
      <c r="MAB108" s="900"/>
      <c r="MAC108" s="900"/>
      <c r="MAD108" s="900"/>
      <c r="MAE108" s="1171"/>
      <c r="MAF108" s="910"/>
      <c r="MAG108" s="1191"/>
      <c r="MAH108" s="1189"/>
      <c r="MAI108" s="900"/>
      <c r="MAJ108" s="318"/>
      <c r="MAK108" s="900"/>
      <c r="MAL108" s="900"/>
      <c r="MAM108" s="900"/>
      <c r="MAN108" s="900"/>
      <c r="MAO108" s="1171"/>
      <c r="MAP108" s="910"/>
      <c r="MAQ108" s="1191"/>
      <c r="MAR108" s="1189"/>
      <c r="MAS108" s="900"/>
      <c r="MAT108" s="318"/>
      <c r="MAU108" s="900"/>
      <c r="MAV108" s="900"/>
      <c r="MAW108" s="900"/>
      <c r="MAX108" s="900"/>
      <c r="MAY108" s="1171"/>
      <c r="MAZ108" s="910"/>
      <c r="MBA108" s="1191"/>
      <c r="MBB108" s="1189"/>
      <c r="MBC108" s="900"/>
      <c r="MBD108" s="318"/>
      <c r="MBE108" s="900"/>
      <c r="MBF108" s="900"/>
      <c r="MBG108" s="900"/>
      <c r="MBH108" s="900"/>
      <c r="MBI108" s="1171"/>
      <c r="MBJ108" s="910"/>
      <c r="MBK108" s="1191"/>
      <c r="MBL108" s="1189"/>
      <c r="MBM108" s="900"/>
      <c r="MBN108" s="318"/>
      <c r="MBO108" s="900"/>
      <c r="MBP108" s="900"/>
      <c r="MBQ108" s="900"/>
      <c r="MBR108" s="900"/>
      <c r="MBS108" s="1171"/>
      <c r="MBT108" s="910"/>
      <c r="MBU108" s="1191"/>
      <c r="MBV108" s="1189"/>
      <c r="MBW108" s="900"/>
      <c r="MBX108" s="318"/>
      <c r="MBY108" s="900"/>
      <c r="MBZ108" s="900"/>
      <c r="MCA108" s="900"/>
      <c r="MCB108" s="900"/>
      <c r="MCC108" s="1171"/>
      <c r="MCD108" s="910"/>
      <c r="MCE108" s="1191"/>
      <c r="MCF108" s="1189"/>
      <c r="MCG108" s="900"/>
      <c r="MCH108" s="318"/>
      <c r="MCI108" s="900"/>
      <c r="MCJ108" s="900"/>
      <c r="MCK108" s="900"/>
      <c r="MCL108" s="900"/>
      <c r="MCM108" s="1171"/>
      <c r="MCN108" s="910"/>
      <c r="MCO108" s="1191"/>
      <c r="MCP108" s="1189"/>
      <c r="MCQ108" s="900"/>
      <c r="MCR108" s="318"/>
      <c r="MCS108" s="900"/>
      <c r="MCT108" s="900"/>
      <c r="MCU108" s="900"/>
      <c r="MCV108" s="900"/>
      <c r="MCW108" s="1171"/>
      <c r="MCX108" s="910"/>
      <c r="MCY108" s="1191"/>
      <c r="MCZ108" s="1189"/>
      <c r="MDA108" s="900"/>
      <c r="MDB108" s="318"/>
      <c r="MDC108" s="900"/>
      <c r="MDD108" s="900"/>
      <c r="MDE108" s="900"/>
      <c r="MDF108" s="900"/>
      <c r="MDG108" s="1171"/>
      <c r="MDH108" s="910"/>
      <c r="MDI108" s="1191"/>
      <c r="MDJ108" s="1189"/>
      <c r="MDK108" s="900"/>
      <c r="MDL108" s="318"/>
      <c r="MDM108" s="900"/>
      <c r="MDN108" s="900"/>
      <c r="MDO108" s="900"/>
      <c r="MDP108" s="900"/>
      <c r="MDQ108" s="1171"/>
      <c r="MDR108" s="910"/>
      <c r="MDS108" s="1191"/>
      <c r="MDT108" s="1189"/>
      <c r="MDU108" s="900"/>
      <c r="MDV108" s="318"/>
      <c r="MDW108" s="900"/>
      <c r="MDX108" s="900"/>
      <c r="MDY108" s="900"/>
      <c r="MDZ108" s="900"/>
      <c r="MEA108" s="1171"/>
      <c r="MEB108" s="910"/>
      <c r="MEC108" s="1191"/>
      <c r="MED108" s="1189"/>
      <c r="MEE108" s="900"/>
      <c r="MEF108" s="318"/>
      <c r="MEG108" s="900"/>
      <c r="MEH108" s="900"/>
      <c r="MEI108" s="900"/>
      <c r="MEJ108" s="900"/>
      <c r="MEK108" s="1171"/>
      <c r="MEL108" s="910"/>
      <c r="MEM108" s="1191"/>
      <c r="MEN108" s="1189"/>
      <c r="MEO108" s="900"/>
      <c r="MEP108" s="318"/>
      <c r="MEQ108" s="900"/>
      <c r="MER108" s="900"/>
      <c r="MES108" s="900"/>
      <c r="MET108" s="900"/>
      <c r="MEU108" s="1171"/>
      <c r="MEV108" s="910"/>
      <c r="MEW108" s="1191"/>
      <c r="MEX108" s="1189"/>
      <c r="MEY108" s="900"/>
      <c r="MEZ108" s="318"/>
      <c r="MFA108" s="900"/>
      <c r="MFB108" s="900"/>
      <c r="MFC108" s="900"/>
      <c r="MFD108" s="900"/>
      <c r="MFE108" s="1171"/>
      <c r="MFF108" s="910"/>
      <c r="MFG108" s="1191"/>
      <c r="MFH108" s="1189"/>
      <c r="MFI108" s="900"/>
      <c r="MFJ108" s="318"/>
      <c r="MFK108" s="900"/>
      <c r="MFL108" s="900"/>
      <c r="MFM108" s="900"/>
      <c r="MFN108" s="900"/>
      <c r="MFO108" s="1171"/>
      <c r="MFP108" s="910"/>
      <c r="MFQ108" s="1191"/>
      <c r="MFR108" s="1189"/>
      <c r="MFS108" s="900"/>
      <c r="MFT108" s="318"/>
      <c r="MFU108" s="900"/>
      <c r="MFV108" s="900"/>
      <c r="MFW108" s="900"/>
      <c r="MFX108" s="900"/>
      <c r="MFY108" s="1171"/>
      <c r="MFZ108" s="910"/>
      <c r="MGA108" s="1191"/>
      <c r="MGB108" s="1189"/>
      <c r="MGC108" s="900"/>
      <c r="MGD108" s="318"/>
      <c r="MGE108" s="900"/>
      <c r="MGF108" s="900"/>
      <c r="MGG108" s="900"/>
      <c r="MGH108" s="900"/>
      <c r="MGI108" s="1171"/>
      <c r="MGJ108" s="910"/>
      <c r="MGK108" s="1191"/>
      <c r="MGL108" s="1189"/>
      <c r="MGM108" s="900"/>
      <c r="MGN108" s="318"/>
      <c r="MGO108" s="900"/>
      <c r="MGP108" s="900"/>
      <c r="MGQ108" s="900"/>
      <c r="MGR108" s="900"/>
      <c r="MGS108" s="1171"/>
      <c r="MGT108" s="910"/>
      <c r="MGU108" s="1191"/>
      <c r="MGV108" s="1189"/>
      <c r="MGW108" s="900"/>
      <c r="MGX108" s="318"/>
      <c r="MGY108" s="900"/>
      <c r="MGZ108" s="900"/>
      <c r="MHA108" s="900"/>
      <c r="MHB108" s="900"/>
      <c r="MHC108" s="1171"/>
      <c r="MHD108" s="910"/>
      <c r="MHE108" s="1191"/>
      <c r="MHF108" s="1189"/>
      <c r="MHG108" s="900"/>
      <c r="MHH108" s="318"/>
      <c r="MHI108" s="900"/>
      <c r="MHJ108" s="900"/>
      <c r="MHK108" s="900"/>
      <c r="MHL108" s="900"/>
      <c r="MHM108" s="1171"/>
      <c r="MHN108" s="910"/>
      <c r="MHO108" s="1191"/>
      <c r="MHP108" s="1189"/>
      <c r="MHQ108" s="900"/>
      <c r="MHR108" s="318"/>
      <c r="MHS108" s="900"/>
      <c r="MHT108" s="900"/>
      <c r="MHU108" s="900"/>
      <c r="MHV108" s="900"/>
      <c r="MHW108" s="1171"/>
      <c r="MHX108" s="910"/>
      <c r="MHY108" s="1191"/>
      <c r="MHZ108" s="1189"/>
      <c r="MIA108" s="900"/>
      <c r="MIB108" s="318"/>
      <c r="MIC108" s="900"/>
      <c r="MID108" s="900"/>
      <c r="MIE108" s="900"/>
      <c r="MIF108" s="900"/>
      <c r="MIG108" s="1171"/>
      <c r="MIH108" s="910"/>
      <c r="MII108" s="1191"/>
      <c r="MIJ108" s="1189"/>
      <c r="MIK108" s="900"/>
      <c r="MIL108" s="318"/>
      <c r="MIM108" s="900"/>
      <c r="MIN108" s="900"/>
      <c r="MIO108" s="900"/>
      <c r="MIP108" s="900"/>
      <c r="MIQ108" s="1171"/>
      <c r="MIR108" s="910"/>
      <c r="MIS108" s="1191"/>
      <c r="MIT108" s="1189"/>
      <c r="MIU108" s="900"/>
      <c r="MIV108" s="318"/>
      <c r="MIW108" s="900"/>
      <c r="MIX108" s="900"/>
      <c r="MIY108" s="900"/>
      <c r="MIZ108" s="900"/>
      <c r="MJA108" s="1171"/>
      <c r="MJB108" s="910"/>
      <c r="MJC108" s="1191"/>
      <c r="MJD108" s="1189"/>
      <c r="MJE108" s="900"/>
      <c r="MJF108" s="318"/>
      <c r="MJG108" s="900"/>
      <c r="MJH108" s="900"/>
      <c r="MJI108" s="900"/>
      <c r="MJJ108" s="900"/>
      <c r="MJK108" s="1171"/>
      <c r="MJL108" s="910"/>
      <c r="MJM108" s="1191"/>
      <c r="MJN108" s="1189"/>
      <c r="MJO108" s="900"/>
      <c r="MJP108" s="318"/>
      <c r="MJQ108" s="900"/>
      <c r="MJR108" s="900"/>
      <c r="MJS108" s="900"/>
      <c r="MJT108" s="900"/>
      <c r="MJU108" s="1171"/>
      <c r="MJV108" s="910"/>
      <c r="MJW108" s="1191"/>
      <c r="MJX108" s="1189"/>
      <c r="MJY108" s="900"/>
      <c r="MJZ108" s="318"/>
      <c r="MKA108" s="900"/>
      <c r="MKB108" s="900"/>
      <c r="MKC108" s="900"/>
      <c r="MKD108" s="900"/>
      <c r="MKE108" s="1171"/>
      <c r="MKF108" s="910"/>
      <c r="MKG108" s="1191"/>
      <c r="MKH108" s="1189"/>
      <c r="MKI108" s="900"/>
      <c r="MKJ108" s="318"/>
      <c r="MKK108" s="900"/>
      <c r="MKL108" s="900"/>
      <c r="MKM108" s="900"/>
      <c r="MKN108" s="900"/>
      <c r="MKO108" s="1171"/>
      <c r="MKP108" s="910"/>
      <c r="MKQ108" s="1191"/>
      <c r="MKR108" s="1189"/>
      <c r="MKS108" s="900"/>
      <c r="MKT108" s="318"/>
      <c r="MKU108" s="900"/>
      <c r="MKV108" s="900"/>
      <c r="MKW108" s="900"/>
      <c r="MKX108" s="900"/>
      <c r="MKY108" s="1171"/>
      <c r="MKZ108" s="910"/>
      <c r="MLA108" s="1191"/>
      <c r="MLB108" s="1189"/>
      <c r="MLC108" s="900"/>
      <c r="MLD108" s="318"/>
      <c r="MLE108" s="900"/>
      <c r="MLF108" s="900"/>
      <c r="MLG108" s="900"/>
      <c r="MLH108" s="900"/>
      <c r="MLI108" s="1171"/>
      <c r="MLJ108" s="910"/>
      <c r="MLK108" s="1191"/>
      <c r="MLL108" s="1189"/>
      <c r="MLM108" s="900"/>
      <c r="MLN108" s="318"/>
      <c r="MLO108" s="900"/>
      <c r="MLP108" s="900"/>
      <c r="MLQ108" s="900"/>
      <c r="MLR108" s="900"/>
      <c r="MLS108" s="1171"/>
      <c r="MLT108" s="910"/>
      <c r="MLU108" s="1191"/>
      <c r="MLV108" s="1189"/>
      <c r="MLW108" s="900"/>
      <c r="MLX108" s="318"/>
      <c r="MLY108" s="900"/>
      <c r="MLZ108" s="900"/>
      <c r="MMA108" s="900"/>
      <c r="MMB108" s="900"/>
      <c r="MMC108" s="1171"/>
      <c r="MMD108" s="910"/>
      <c r="MME108" s="1191"/>
      <c r="MMF108" s="1189"/>
      <c r="MMG108" s="900"/>
      <c r="MMH108" s="318"/>
      <c r="MMI108" s="900"/>
      <c r="MMJ108" s="900"/>
      <c r="MMK108" s="900"/>
      <c r="MML108" s="900"/>
      <c r="MMM108" s="1171"/>
      <c r="MMN108" s="910"/>
      <c r="MMO108" s="1191"/>
      <c r="MMP108" s="1189"/>
      <c r="MMQ108" s="900"/>
      <c r="MMR108" s="318"/>
      <c r="MMS108" s="900"/>
      <c r="MMT108" s="900"/>
      <c r="MMU108" s="900"/>
      <c r="MMV108" s="900"/>
      <c r="MMW108" s="1171"/>
      <c r="MMX108" s="910"/>
      <c r="MMY108" s="1191"/>
      <c r="MMZ108" s="1189"/>
      <c r="MNA108" s="900"/>
      <c r="MNB108" s="318"/>
      <c r="MNC108" s="900"/>
      <c r="MND108" s="900"/>
      <c r="MNE108" s="900"/>
      <c r="MNF108" s="900"/>
      <c r="MNG108" s="1171"/>
      <c r="MNH108" s="910"/>
      <c r="MNI108" s="1191"/>
      <c r="MNJ108" s="1189"/>
      <c r="MNK108" s="900"/>
      <c r="MNL108" s="318"/>
      <c r="MNM108" s="900"/>
      <c r="MNN108" s="900"/>
      <c r="MNO108" s="900"/>
      <c r="MNP108" s="900"/>
      <c r="MNQ108" s="1171"/>
      <c r="MNR108" s="910"/>
      <c r="MNS108" s="1191"/>
      <c r="MNT108" s="1189"/>
      <c r="MNU108" s="900"/>
      <c r="MNV108" s="318"/>
      <c r="MNW108" s="900"/>
      <c r="MNX108" s="900"/>
      <c r="MNY108" s="900"/>
      <c r="MNZ108" s="900"/>
      <c r="MOA108" s="1171"/>
      <c r="MOB108" s="910"/>
      <c r="MOC108" s="1191"/>
      <c r="MOD108" s="1189"/>
      <c r="MOE108" s="900"/>
      <c r="MOF108" s="318"/>
      <c r="MOG108" s="900"/>
      <c r="MOH108" s="900"/>
      <c r="MOI108" s="900"/>
      <c r="MOJ108" s="900"/>
      <c r="MOK108" s="1171"/>
      <c r="MOL108" s="910"/>
      <c r="MOM108" s="1191"/>
      <c r="MON108" s="1189"/>
      <c r="MOO108" s="900"/>
      <c r="MOP108" s="318"/>
      <c r="MOQ108" s="900"/>
      <c r="MOR108" s="900"/>
      <c r="MOS108" s="900"/>
      <c r="MOT108" s="900"/>
      <c r="MOU108" s="1171"/>
      <c r="MOV108" s="910"/>
      <c r="MOW108" s="1191"/>
      <c r="MOX108" s="1189"/>
      <c r="MOY108" s="900"/>
      <c r="MOZ108" s="318"/>
      <c r="MPA108" s="900"/>
      <c r="MPB108" s="900"/>
      <c r="MPC108" s="900"/>
      <c r="MPD108" s="900"/>
      <c r="MPE108" s="1171"/>
      <c r="MPF108" s="910"/>
      <c r="MPG108" s="1191"/>
      <c r="MPH108" s="1189"/>
      <c r="MPI108" s="900"/>
      <c r="MPJ108" s="318"/>
      <c r="MPK108" s="900"/>
      <c r="MPL108" s="900"/>
      <c r="MPM108" s="900"/>
      <c r="MPN108" s="900"/>
      <c r="MPO108" s="1171"/>
      <c r="MPP108" s="910"/>
      <c r="MPQ108" s="1191"/>
      <c r="MPR108" s="1189"/>
      <c r="MPS108" s="900"/>
      <c r="MPT108" s="318"/>
      <c r="MPU108" s="900"/>
      <c r="MPV108" s="900"/>
      <c r="MPW108" s="900"/>
      <c r="MPX108" s="900"/>
      <c r="MPY108" s="1171"/>
      <c r="MPZ108" s="910"/>
      <c r="MQA108" s="1191"/>
      <c r="MQB108" s="1189"/>
      <c r="MQC108" s="900"/>
      <c r="MQD108" s="318"/>
      <c r="MQE108" s="900"/>
      <c r="MQF108" s="900"/>
      <c r="MQG108" s="900"/>
      <c r="MQH108" s="900"/>
      <c r="MQI108" s="1171"/>
      <c r="MQJ108" s="910"/>
      <c r="MQK108" s="1191"/>
      <c r="MQL108" s="1189"/>
      <c r="MQM108" s="900"/>
      <c r="MQN108" s="318"/>
      <c r="MQO108" s="900"/>
      <c r="MQP108" s="900"/>
      <c r="MQQ108" s="900"/>
      <c r="MQR108" s="900"/>
      <c r="MQS108" s="1171"/>
      <c r="MQT108" s="910"/>
      <c r="MQU108" s="1191"/>
      <c r="MQV108" s="1189"/>
      <c r="MQW108" s="900"/>
      <c r="MQX108" s="318"/>
      <c r="MQY108" s="900"/>
      <c r="MQZ108" s="900"/>
      <c r="MRA108" s="900"/>
      <c r="MRB108" s="900"/>
      <c r="MRC108" s="1171"/>
      <c r="MRD108" s="910"/>
      <c r="MRE108" s="1191"/>
      <c r="MRF108" s="1189"/>
      <c r="MRG108" s="900"/>
      <c r="MRH108" s="318"/>
      <c r="MRI108" s="900"/>
      <c r="MRJ108" s="900"/>
      <c r="MRK108" s="900"/>
      <c r="MRL108" s="900"/>
      <c r="MRM108" s="1171"/>
      <c r="MRN108" s="910"/>
      <c r="MRO108" s="1191"/>
      <c r="MRP108" s="1189"/>
      <c r="MRQ108" s="900"/>
      <c r="MRR108" s="318"/>
      <c r="MRS108" s="900"/>
      <c r="MRT108" s="900"/>
      <c r="MRU108" s="900"/>
      <c r="MRV108" s="900"/>
      <c r="MRW108" s="1171"/>
      <c r="MRX108" s="910"/>
      <c r="MRY108" s="1191"/>
      <c r="MRZ108" s="1189"/>
      <c r="MSA108" s="900"/>
      <c r="MSB108" s="318"/>
      <c r="MSC108" s="900"/>
      <c r="MSD108" s="900"/>
      <c r="MSE108" s="900"/>
      <c r="MSF108" s="900"/>
      <c r="MSG108" s="1171"/>
      <c r="MSH108" s="910"/>
      <c r="MSI108" s="1191"/>
      <c r="MSJ108" s="1189"/>
      <c r="MSK108" s="900"/>
      <c r="MSL108" s="318"/>
      <c r="MSM108" s="900"/>
      <c r="MSN108" s="900"/>
      <c r="MSO108" s="900"/>
      <c r="MSP108" s="900"/>
      <c r="MSQ108" s="1171"/>
      <c r="MSR108" s="910"/>
      <c r="MSS108" s="1191"/>
      <c r="MST108" s="1189"/>
      <c r="MSU108" s="900"/>
      <c r="MSV108" s="318"/>
      <c r="MSW108" s="900"/>
      <c r="MSX108" s="900"/>
      <c r="MSY108" s="900"/>
      <c r="MSZ108" s="900"/>
      <c r="MTA108" s="1171"/>
      <c r="MTB108" s="910"/>
      <c r="MTC108" s="1191"/>
      <c r="MTD108" s="1189"/>
      <c r="MTE108" s="900"/>
      <c r="MTF108" s="318"/>
      <c r="MTG108" s="900"/>
      <c r="MTH108" s="900"/>
      <c r="MTI108" s="900"/>
      <c r="MTJ108" s="900"/>
      <c r="MTK108" s="1171"/>
      <c r="MTL108" s="910"/>
      <c r="MTM108" s="1191"/>
      <c r="MTN108" s="1189"/>
      <c r="MTO108" s="900"/>
      <c r="MTP108" s="318"/>
      <c r="MTQ108" s="900"/>
      <c r="MTR108" s="900"/>
      <c r="MTS108" s="900"/>
      <c r="MTT108" s="900"/>
      <c r="MTU108" s="1171"/>
      <c r="MTV108" s="910"/>
      <c r="MTW108" s="1191"/>
      <c r="MTX108" s="1189"/>
      <c r="MTY108" s="900"/>
      <c r="MTZ108" s="318"/>
      <c r="MUA108" s="900"/>
      <c r="MUB108" s="900"/>
      <c r="MUC108" s="900"/>
      <c r="MUD108" s="900"/>
      <c r="MUE108" s="1171"/>
      <c r="MUF108" s="910"/>
      <c r="MUG108" s="1191"/>
      <c r="MUH108" s="1189"/>
      <c r="MUI108" s="900"/>
      <c r="MUJ108" s="318"/>
      <c r="MUK108" s="900"/>
      <c r="MUL108" s="900"/>
      <c r="MUM108" s="900"/>
      <c r="MUN108" s="900"/>
      <c r="MUO108" s="1171"/>
      <c r="MUP108" s="910"/>
      <c r="MUQ108" s="1191"/>
      <c r="MUR108" s="1189"/>
      <c r="MUS108" s="900"/>
      <c r="MUT108" s="318"/>
      <c r="MUU108" s="900"/>
      <c r="MUV108" s="900"/>
      <c r="MUW108" s="900"/>
      <c r="MUX108" s="900"/>
      <c r="MUY108" s="1171"/>
      <c r="MUZ108" s="910"/>
      <c r="MVA108" s="1191"/>
      <c r="MVB108" s="1189"/>
      <c r="MVC108" s="900"/>
      <c r="MVD108" s="318"/>
      <c r="MVE108" s="900"/>
      <c r="MVF108" s="900"/>
      <c r="MVG108" s="900"/>
      <c r="MVH108" s="900"/>
      <c r="MVI108" s="1171"/>
      <c r="MVJ108" s="910"/>
      <c r="MVK108" s="1191"/>
      <c r="MVL108" s="1189"/>
      <c r="MVM108" s="900"/>
      <c r="MVN108" s="318"/>
      <c r="MVO108" s="900"/>
      <c r="MVP108" s="900"/>
      <c r="MVQ108" s="900"/>
      <c r="MVR108" s="900"/>
      <c r="MVS108" s="1171"/>
      <c r="MVT108" s="910"/>
      <c r="MVU108" s="1191"/>
      <c r="MVV108" s="1189"/>
      <c r="MVW108" s="900"/>
      <c r="MVX108" s="318"/>
      <c r="MVY108" s="900"/>
      <c r="MVZ108" s="900"/>
      <c r="MWA108" s="900"/>
      <c r="MWB108" s="900"/>
      <c r="MWC108" s="1171"/>
      <c r="MWD108" s="910"/>
      <c r="MWE108" s="1191"/>
      <c r="MWF108" s="1189"/>
      <c r="MWG108" s="900"/>
      <c r="MWH108" s="318"/>
      <c r="MWI108" s="900"/>
      <c r="MWJ108" s="900"/>
      <c r="MWK108" s="900"/>
      <c r="MWL108" s="900"/>
      <c r="MWM108" s="1171"/>
      <c r="MWN108" s="910"/>
      <c r="MWO108" s="1191"/>
      <c r="MWP108" s="1189"/>
      <c r="MWQ108" s="900"/>
      <c r="MWR108" s="318"/>
      <c r="MWS108" s="900"/>
      <c r="MWT108" s="900"/>
      <c r="MWU108" s="900"/>
      <c r="MWV108" s="900"/>
      <c r="MWW108" s="1171"/>
      <c r="MWX108" s="910"/>
      <c r="MWY108" s="1191"/>
      <c r="MWZ108" s="1189"/>
      <c r="MXA108" s="900"/>
      <c r="MXB108" s="318"/>
      <c r="MXC108" s="900"/>
      <c r="MXD108" s="900"/>
      <c r="MXE108" s="900"/>
      <c r="MXF108" s="900"/>
      <c r="MXG108" s="1171"/>
      <c r="MXH108" s="910"/>
      <c r="MXI108" s="1191"/>
      <c r="MXJ108" s="1189"/>
      <c r="MXK108" s="900"/>
      <c r="MXL108" s="318"/>
      <c r="MXM108" s="900"/>
      <c r="MXN108" s="900"/>
      <c r="MXO108" s="900"/>
      <c r="MXP108" s="900"/>
      <c r="MXQ108" s="1171"/>
      <c r="MXR108" s="910"/>
      <c r="MXS108" s="1191"/>
      <c r="MXT108" s="1189"/>
      <c r="MXU108" s="900"/>
      <c r="MXV108" s="318"/>
      <c r="MXW108" s="900"/>
      <c r="MXX108" s="900"/>
      <c r="MXY108" s="900"/>
      <c r="MXZ108" s="900"/>
      <c r="MYA108" s="1171"/>
      <c r="MYB108" s="910"/>
      <c r="MYC108" s="1191"/>
      <c r="MYD108" s="1189"/>
      <c r="MYE108" s="900"/>
      <c r="MYF108" s="318"/>
      <c r="MYG108" s="900"/>
      <c r="MYH108" s="900"/>
      <c r="MYI108" s="900"/>
      <c r="MYJ108" s="900"/>
      <c r="MYK108" s="1171"/>
      <c r="MYL108" s="910"/>
      <c r="MYM108" s="1191"/>
      <c r="MYN108" s="1189"/>
      <c r="MYO108" s="900"/>
      <c r="MYP108" s="318"/>
      <c r="MYQ108" s="900"/>
      <c r="MYR108" s="900"/>
      <c r="MYS108" s="900"/>
      <c r="MYT108" s="900"/>
      <c r="MYU108" s="1171"/>
      <c r="MYV108" s="910"/>
      <c r="MYW108" s="1191"/>
      <c r="MYX108" s="1189"/>
      <c r="MYY108" s="900"/>
      <c r="MYZ108" s="318"/>
      <c r="MZA108" s="900"/>
      <c r="MZB108" s="900"/>
      <c r="MZC108" s="900"/>
      <c r="MZD108" s="900"/>
      <c r="MZE108" s="1171"/>
      <c r="MZF108" s="910"/>
      <c r="MZG108" s="1191"/>
      <c r="MZH108" s="1189"/>
      <c r="MZI108" s="900"/>
      <c r="MZJ108" s="318"/>
      <c r="MZK108" s="900"/>
      <c r="MZL108" s="900"/>
      <c r="MZM108" s="900"/>
      <c r="MZN108" s="900"/>
      <c r="MZO108" s="1171"/>
      <c r="MZP108" s="910"/>
      <c r="MZQ108" s="1191"/>
      <c r="MZR108" s="1189"/>
      <c r="MZS108" s="900"/>
      <c r="MZT108" s="318"/>
      <c r="MZU108" s="900"/>
      <c r="MZV108" s="900"/>
      <c r="MZW108" s="900"/>
      <c r="MZX108" s="900"/>
      <c r="MZY108" s="1171"/>
      <c r="MZZ108" s="910"/>
      <c r="NAA108" s="1191"/>
      <c r="NAB108" s="1189"/>
      <c r="NAC108" s="900"/>
      <c r="NAD108" s="318"/>
      <c r="NAE108" s="900"/>
      <c r="NAF108" s="900"/>
      <c r="NAG108" s="900"/>
      <c r="NAH108" s="900"/>
      <c r="NAI108" s="1171"/>
      <c r="NAJ108" s="910"/>
      <c r="NAK108" s="1191"/>
      <c r="NAL108" s="1189"/>
      <c r="NAM108" s="900"/>
      <c r="NAN108" s="318"/>
      <c r="NAO108" s="900"/>
      <c r="NAP108" s="900"/>
      <c r="NAQ108" s="900"/>
      <c r="NAR108" s="900"/>
      <c r="NAS108" s="1171"/>
      <c r="NAT108" s="910"/>
      <c r="NAU108" s="1191"/>
      <c r="NAV108" s="1189"/>
      <c r="NAW108" s="900"/>
      <c r="NAX108" s="318"/>
      <c r="NAY108" s="900"/>
      <c r="NAZ108" s="900"/>
      <c r="NBA108" s="900"/>
      <c r="NBB108" s="900"/>
      <c r="NBC108" s="1171"/>
      <c r="NBD108" s="910"/>
      <c r="NBE108" s="1191"/>
      <c r="NBF108" s="1189"/>
      <c r="NBG108" s="900"/>
      <c r="NBH108" s="318"/>
      <c r="NBI108" s="900"/>
      <c r="NBJ108" s="900"/>
      <c r="NBK108" s="900"/>
      <c r="NBL108" s="900"/>
      <c r="NBM108" s="1171"/>
      <c r="NBN108" s="910"/>
      <c r="NBO108" s="1191"/>
      <c r="NBP108" s="1189"/>
      <c r="NBQ108" s="900"/>
      <c r="NBR108" s="318"/>
      <c r="NBS108" s="900"/>
      <c r="NBT108" s="900"/>
      <c r="NBU108" s="900"/>
      <c r="NBV108" s="900"/>
      <c r="NBW108" s="1171"/>
      <c r="NBX108" s="910"/>
      <c r="NBY108" s="1191"/>
      <c r="NBZ108" s="1189"/>
      <c r="NCA108" s="900"/>
      <c r="NCB108" s="318"/>
      <c r="NCC108" s="900"/>
      <c r="NCD108" s="900"/>
      <c r="NCE108" s="900"/>
      <c r="NCF108" s="900"/>
      <c r="NCG108" s="1171"/>
      <c r="NCH108" s="910"/>
      <c r="NCI108" s="1191"/>
      <c r="NCJ108" s="1189"/>
      <c r="NCK108" s="900"/>
      <c r="NCL108" s="318"/>
      <c r="NCM108" s="900"/>
      <c r="NCN108" s="900"/>
      <c r="NCO108" s="900"/>
      <c r="NCP108" s="900"/>
      <c r="NCQ108" s="1171"/>
      <c r="NCR108" s="910"/>
      <c r="NCS108" s="1191"/>
      <c r="NCT108" s="1189"/>
      <c r="NCU108" s="900"/>
      <c r="NCV108" s="318"/>
      <c r="NCW108" s="900"/>
      <c r="NCX108" s="900"/>
      <c r="NCY108" s="900"/>
      <c r="NCZ108" s="900"/>
      <c r="NDA108" s="1171"/>
      <c r="NDB108" s="910"/>
      <c r="NDC108" s="1191"/>
      <c r="NDD108" s="1189"/>
      <c r="NDE108" s="900"/>
      <c r="NDF108" s="318"/>
      <c r="NDG108" s="900"/>
      <c r="NDH108" s="900"/>
      <c r="NDI108" s="900"/>
      <c r="NDJ108" s="900"/>
      <c r="NDK108" s="1171"/>
      <c r="NDL108" s="910"/>
      <c r="NDM108" s="1191"/>
      <c r="NDN108" s="1189"/>
      <c r="NDO108" s="900"/>
      <c r="NDP108" s="318"/>
      <c r="NDQ108" s="900"/>
      <c r="NDR108" s="900"/>
      <c r="NDS108" s="900"/>
      <c r="NDT108" s="900"/>
      <c r="NDU108" s="1171"/>
      <c r="NDV108" s="910"/>
      <c r="NDW108" s="1191"/>
      <c r="NDX108" s="1189"/>
      <c r="NDY108" s="900"/>
      <c r="NDZ108" s="318"/>
      <c r="NEA108" s="900"/>
      <c r="NEB108" s="900"/>
      <c r="NEC108" s="900"/>
      <c r="NED108" s="900"/>
      <c r="NEE108" s="1171"/>
      <c r="NEF108" s="910"/>
      <c r="NEG108" s="1191"/>
      <c r="NEH108" s="1189"/>
      <c r="NEI108" s="900"/>
      <c r="NEJ108" s="318"/>
      <c r="NEK108" s="900"/>
      <c r="NEL108" s="900"/>
      <c r="NEM108" s="900"/>
      <c r="NEN108" s="900"/>
      <c r="NEO108" s="1171"/>
      <c r="NEP108" s="910"/>
      <c r="NEQ108" s="1191"/>
      <c r="NER108" s="1189"/>
      <c r="NES108" s="900"/>
      <c r="NET108" s="318"/>
      <c r="NEU108" s="900"/>
      <c r="NEV108" s="900"/>
      <c r="NEW108" s="900"/>
      <c r="NEX108" s="900"/>
      <c r="NEY108" s="1171"/>
      <c r="NEZ108" s="910"/>
      <c r="NFA108" s="1191"/>
      <c r="NFB108" s="1189"/>
      <c r="NFC108" s="900"/>
      <c r="NFD108" s="318"/>
      <c r="NFE108" s="900"/>
      <c r="NFF108" s="900"/>
      <c r="NFG108" s="900"/>
      <c r="NFH108" s="900"/>
      <c r="NFI108" s="1171"/>
      <c r="NFJ108" s="910"/>
      <c r="NFK108" s="1191"/>
      <c r="NFL108" s="1189"/>
      <c r="NFM108" s="900"/>
      <c r="NFN108" s="318"/>
      <c r="NFO108" s="900"/>
      <c r="NFP108" s="900"/>
      <c r="NFQ108" s="900"/>
      <c r="NFR108" s="900"/>
      <c r="NFS108" s="1171"/>
      <c r="NFT108" s="910"/>
      <c r="NFU108" s="1191"/>
      <c r="NFV108" s="1189"/>
      <c r="NFW108" s="900"/>
      <c r="NFX108" s="318"/>
      <c r="NFY108" s="900"/>
      <c r="NFZ108" s="900"/>
      <c r="NGA108" s="900"/>
      <c r="NGB108" s="900"/>
      <c r="NGC108" s="1171"/>
      <c r="NGD108" s="910"/>
      <c r="NGE108" s="1191"/>
      <c r="NGF108" s="1189"/>
      <c r="NGG108" s="900"/>
      <c r="NGH108" s="318"/>
      <c r="NGI108" s="900"/>
      <c r="NGJ108" s="900"/>
      <c r="NGK108" s="900"/>
      <c r="NGL108" s="900"/>
      <c r="NGM108" s="1171"/>
      <c r="NGN108" s="910"/>
      <c r="NGO108" s="1191"/>
      <c r="NGP108" s="1189"/>
      <c r="NGQ108" s="900"/>
      <c r="NGR108" s="318"/>
      <c r="NGS108" s="900"/>
      <c r="NGT108" s="900"/>
      <c r="NGU108" s="900"/>
      <c r="NGV108" s="900"/>
      <c r="NGW108" s="1171"/>
      <c r="NGX108" s="910"/>
      <c r="NGY108" s="1191"/>
      <c r="NGZ108" s="1189"/>
      <c r="NHA108" s="900"/>
      <c r="NHB108" s="318"/>
      <c r="NHC108" s="900"/>
      <c r="NHD108" s="900"/>
      <c r="NHE108" s="900"/>
      <c r="NHF108" s="900"/>
      <c r="NHG108" s="1171"/>
      <c r="NHH108" s="910"/>
      <c r="NHI108" s="1191"/>
      <c r="NHJ108" s="1189"/>
      <c r="NHK108" s="900"/>
      <c r="NHL108" s="318"/>
      <c r="NHM108" s="900"/>
      <c r="NHN108" s="900"/>
      <c r="NHO108" s="900"/>
      <c r="NHP108" s="900"/>
      <c r="NHQ108" s="1171"/>
      <c r="NHR108" s="910"/>
      <c r="NHS108" s="1191"/>
      <c r="NHT108" s="1189"/>
      <c r="NHU108" s="900"/>
      <c r="NHV108" s="318"/>
      <c r="NHW108" s="900"/>
      <c r="NHX108" s="900"/>
      <c r="NHY108" s="900"/>
      <c r="NHZ108" s="900"/>
      <c r="NIA108" s="1171"/>
      <c r="NIB108" s="910"/>
      <c r="NIC108" s="1191"/>
      <c r="NID108" s="1189"/>
      <c r="NIE108" s="900"/>
      <c r="NIF108" s="318"/>
      <c r="NIG108" s="900"/>
      <c r="NIH108" s="900"/>
      <c r="NII108" s="900"/>
      <c r="NIJ108" s="900"/>
      <c r="NIK108" s="1171"/>
      <c r="NIL108" s="910"/>
      <c r="NIM108" s="1191"/>
      <c r="NIN108" s="1189"/>
      <c r="NIO108" s="900"/>
      <c r="NIP108" s="318"/>
      <c r="NIQ108" s="900"/>
      <c r="NIR108" s="900"/>
      <c r="NIS108" s="900"/>
      <c r="NIT108" s="900"/>
      <c r="NIU108" s="1171"/>
      <c r="NIV108" s="910"/>
      <c r="NIW108" s="1191"/>
      <c r="NIX108" s="1189"/>
      <c r="NIY108" s="900"/>
      <c r="NIZ108" s="318"/>
      <c r="NJA108" s="900"/>
      <c r="NJB108" s="900"/>
      <c r="NJC108" s="900"/>
      <c r="NJD108" s="900"/>
      <c r="NJE108" s="1171"/>
      <c r="NJF108" s="910"/>
      <c r="NJG108" s="1191"/>
      <c r="NJH108" s="1189"/>
      <c r="NJI108" s="900"/>
      <c r="NJJ108" s="318"/>
      <c r="NJK108" s="900"/>
      <c r="NJL108" s="900"/>
      <c r="NJM108" s="900"/>
      <c r="NJN108" s="900"/>
      <c r="NJO108" s="1171"/>
      <c r="NJP108" s="910"/>
      <c r="NJQ108" s="1191"/>
      <c r="NJR108" s="1189"/>
      <c r="NJS108" s="900"/>
      <c r="NJT108" s="318"/>
      <c r="NJU108" s="900"/>
      <c r="NJV108" s="900"/>
      <c r="NJW108" s="900"/>
      <c r="NJX108" s="900"/>
      <c r="NJY108" s="1171"/>
      <c r="NJZ108" s="910"/>
      <c r="NKA108" s="1191"/>
      <c r="NKB108" s="1189"/>
      <c r="NKC108" s="900"/>
      <c r="NKD108" s="318"/>
      <c r="NKE108" s="900"/>
      <c r="NKF108" s="900"/>
      <c r="NKG108" s="900"/>
      <c r="NKH108" s="900"/>
      <c r="NKI108" s="1171"/>
      <c r="NKJ108" s="910"/>
      <c r="NKK108" s="1191"/>
      <c r="NKL108" s="1189"/>
      <c r="NKM108" s="900"/>
      <c r="NKN108" s="318"/>
      <c r="NKO108" s="900"/>
      <c r="NKP108" s="900"/>
      <c r="NKQ108" s="900"/>
      <c r="NKR108" s="900"/>
      <c r="NKS108" s="1171"/>
      <c r="NKT108" s="910"/>
      <c r="NKU108" s="1191"/>
      <c r="NKV108" s="1189"/>
      <c r="NKW108" s="900"/>
      <c r="NKX108" s="318"/>
      <c r="NKY108" s="900"/>
      <c r="NKZ108" s="900"/>
      <c r="NLA108" s="900"/>
      <c r="NLB108" s="900"/>
      <c r="NLC108" s="1171"/>
      <c r="NLD108" s="910"/>
      <c r="NLE108" s="1191"/>
      <c r="NLF108" s="1189"/>
      <c r="NLG108" s="900"/>
      <c r="NLH108" s="318"/>
      <c r="NLI108" s="900"/>
      <c r="NLJ108" s="900"/>
      <c r="NLK108" s="900"/>
      <c r="NLL108" s="900"/>
      <c r="NLM108" s="1171"/>
      <c r="NLN108" s="910"/>
      <c r="NLO108" s="1191"/>
      <c r="NLP108" s="1189"/>
      <c r="NLQ108" s="900"/>
      <c r="NLR108" s="318"/>
      <c r="NLS108" s="900"/>
      <c r="NLT108" s="900"/>
      <c r="NLU108" s="900"/>
      <c r="NLV108" s="900"/>
      <c r="NLW108" s="1171"/>
      <c r="NLX108" s="910"/>
      <c r="NLY108" s="1191"/>
      <c r="NLZ108" s="1189"/>
      <c r="NMA108" s="900"/>
      <c r="NMB108" s="318"/>
      <c r="NMC108" s="900"/>
      <c r="NMD108" s="900"/>
      <c r="NME108" s="900"/>
      <c r="NMF108" s="900"/>
      <c r="NMG108" s="1171"/>
      <c r="NMH108" s="910"/>
      <c r="NMI108" s="1191"/>
      <c r="NMJ108" s="1189"/>
      <c r="NMK108" s="900"/>
      <c r="NML108" s="318"/>
      <c r="NMM108" s="900"/>
      <c r="NMN108" s="900"/>
      <c r="NMO108" s="900"/>
      <c r="NMP108" s="900"/>
      <c r="NMQ108" s="1171"/>
      <c r="NMR108" s="910"/>
      <c r="NMS108" s="1191"/>
      <c r="NMT108" s="1189"/>
      <c r="NMU108" s="900"/>
      <c r="NMV108" s="318"/>
      <c r="NMW108" s="900"/>
      <c r="NMX108" s="900"/>
      <c r="NMY108" s="900"/>
      <c r="NMZ108" s="900"/>
      <c r="NNA108" s="1171"/>
      <c r="NNB108" s="910"/>
      <c r="NNC108" s="1191"/>
      <c r="NND108" s="1189"/>
      <c r="NNE108" s="900"/>
      <c r="NNF108" s="318"/>
      <c r="NNG108" s="900"/>
      <c r="NNH108" s="900"/>
      <c r="NNI108" s="900"/>
      <c r="NNJ108" s="900"/>
      <c r="NNK108" s="1171"/>
      <c r="NNL108" s="910"/>
      <c r="NNM108" s="1191"/>
      <c r="NNN108" s="1189"/>
      <c r="NNO108" s="900"/>
      <c r="NNP108" s="318"/>
      <c r="NNQ108" s="900"/>
      <c r="NNR108" s="900"/>
      <c r="NNS108" s="900"/>
      <c r="NNT108" s="900"/>
      <c r="NNU108" s="1171"/>
      <c r="NNV108" s="910"/>
      <c r="NNW108" s="1191"/>
      <c r="NNX108" s="1189"/>
      <c r="NNY108" s="900"/>
      <c r="NNZ108" s="318"/>
      <c r="NOA108" s="900"/>
      <c r="NOB108" s="900"/>
      <c r="NOC108" s="900"/>
      <c r="NOD108" s="900"/>
      <c r="NOE108" s="1171"/>
      <c r="NOF108" s="910"/>
      <c r="NOG108" s="1191"/>
      <c r="NOH108" s="1189"/>
      <c r="NOI108" s="900"/>
      <c r="NOJ108" s="318"/>
      <c r="NOK108" s="900"/>
      <c r="NOL108" s="900"/>
      <c r="NOM108" s="900"/>
      <c r="NON108" s="900"/>
      <c r="NOO108" s="1171"/>
      <c r="NOP108" s="910"/>
      <c r="NOQ108" s="1191"/>
      <c r="NOR108" s="1189"/>
      <c r="NOS108" s="900"/>
      <c r="NOT108" s="318"/>
      <c r="NOU108" s="900"/>
      <c r="NOV108" s="900"/>
      <c r="NOW108" s="900"/>
      <c r="NOX108" s="900"/>
      <c r="NOY108" s="1171"/>
      <c r="NOZ108" s="910"/>
      <c r="NPA108" s="1191"/>
      <c r="NPB108" s="1189"/>
      <c r="NPC108" s="900"/>
      <c r="NPD108" s="318"/>
      <c r="NPE108" s="900"/>
      <c r="NPF108" s="900"/>
      <c r="NPG108" s="900"/>
      <c r="NPH108" s="900"/>
      <c r="NPI108" s="1171"/>
      <c r="NPJ108" s="910"/>
      <c r="NPK108" s="1191"/>
      <c r="NPL108" s="1189"/>
      <c r="NPM108" s="900"/>
      <c r="NPN108" s="318"/>
      <c r="NPO108" s="900"/>
      <c r="NPP108" s="900"/>
      <c r="NPQ108" s="900"/>
      <c r="NPR108" s="900"/>
      <c r="NPS108" s="1171"/>
      <c r="NPT108" s="910"/>
      <c r="NPU108" s="1191"/>
      <c r="NPV108" s="1189"/>
      <c r="NPW108" s="900"/>
      <c r="NPX108" s="318"/>
      <c r="NPY108" s="900"/>
      <c r="NPZ108" s="900"/>
      <c r="NQA108" s="900"/>
      <c r="NQB108" s="900"/>
      <c r="NQC108" s="1171"/>
      <c r="NQD108" s="910"/>
      <c r="NQE108" s="1191"/>
      <c r="NQF108" s="1189"/>
      <c r="NQG108" s="900"/>
      <c r="NQH108" s="318"/>
      <c r="NQI108" s="900"/>
      <c r="NQJ108" s="900"/>
      <c r="NQK108" s="900"/>
      <c r="NQL108" s="900"/>
      <c r="NQM108" s="1171"/>
      <c r="NQN108" s="910"/>
      <c r="NQO108" s="1191"/>
      <c r="NQP108" s="1189"/>
      <c r="NQQ108" s="900"/>
      <c r="NQR108" s="318"/>
      <c r="NQS108" s="900"/>
      <c r="NQT108" s="900"/>
      <c r="NQU108" s="900"/>
      <c r="NQV108" s="900"/>
      <c r="NQW108" s="1171"/>
      <c r="NQX108" s="910"/>
      <c r="NQY108" s="1191"/>
      <c r="NQZ108" s="1189"/>
      <c r="NRA108" s="900"/>
      <c r="NRB108" s="318"/>
      <c r="NRC108" s="900"/>
      <c r="NRD108" s="900"/>
      <c r="NRE108" s="900"/>
      <c r="NRF108" s="900"/>
      <c r="NRG108" s="1171"/>
      <c r="NRH108" s="910"/>
      <c r="NRI108" s="1191"/>
      <c r="NRJ108" s="1189"/>
      <c r="NRK108" s="900"/>
      <c r="NRL108" s="318"/>
      <c r="NRM108" s="900"/>
      <c r="NRN108" s="900"/>
      <c r="NRO108" s="900"/>
      <c r="NRP108" s="900"/>
      <c r="NRQ108" s="1171"/>
      <c r="NRR108" s="910"/>
      <c r="NRS108" s="1191"/>
      <c r="NRT108" s="1189"/>
      <c r="NRU108" s="900"/>
      <c r="NRV108" s="318"/>
      <c r="NRW108" s="900"/>
      <c r="NRX108" s="900"/>
      <c r="NRY108" s="900"/>
      <c r="NRZ108" s="900"/>
      <c r="NSA108" s="1171"/>
      <c r="NSB108" s="910"/>
      <c r="NSC108" s="1191"/>
      <c r="NSD108" s="1189"/>
      <c r="NSE108" s="900"/>
      <c r="NSF108" s="318"/>
      <c r="NSG108" s="900"/>
      <c r="NSH108" s="900"/>
      <c r="NSI108" s="900"/>
      <c r="NSJ108" s="900"/>
      <c r="NSK108" s="1171"/>
      <c r="NSL108" s="910"/>
      <c r="NSM108" s="1191"/>
      <c r="NSN108" s="1189"/>
      <c r="NSO108" s="900"/>
      <c r="NSP108" s="318"/>
      <c r="NSQ108" s="900"/>
      <c r="NSR108" s="900"/>
      <c r="NSS108" s="900"/>
      <c r="NST108" s="900"/>
      <c r="NSU108" s="1171"/>
      <c r="NSV108" s="910"/>
      <c r="NSW108" s="1191"/>
      <c r="NSX108" s="1189"/>
      <c r="NSY108" s="900"/>
      <c r="NSZ108" s="318"/>
      <c r="NTA108" s="900"/>
      <c r="NTB108" s="900"/>
      <c r="NTC108" s="900"/>
      <c r="NTD108" s="900"/>
      <c r="NTE108" s="1171"/>
      <c r="NTF108" s="910"/>
      <c r="NTG108" s="1191"/>
      <c r="NTH108" s="1189"/>
      <c r="NTI108" s="900"/>
      <c r="NTJ108" s="318"/>
      <c r="NTK108" s="900"/>
      <c r="NTL108" s="900"/>
      <c r="NTM108" s="900"/>
      <c r="NTN108" s="900"/>
      <c r="NTO108" s="1171"/>
      <c r="NTP108" s="910"/>
      <c r="NTQ108" s="1191"/>
      <c r="NTR108" s="1189"/>
      <c r="NTS108" s="900"/>
      <c r="NTT108" s="318"/>
      <c r="NTU108" s="900"/>
      <c r="NTV108" s="900"/>
      <c r="NTW108" s="900"/>
      <c r="NTX108" s="900"/>
      <c r="NTY108" s="1171"/>
      <c r="NTZ108" s="910"/>
      <c r="NUA108" s="1191"/>
      <c r="NUB108" s="1189"/>
      <c r="NUC108" s="900"/>
      <c r="NUD108" s="318"/>
      <c r="NUE108" s="900"/>
      <c r="NUF108" s="900"/>
      <c r="NUG108" s="900"/>
      <c r="NUH108" s="900"/>
      <c r="NUI108" s="1171"/>
      <c r="NUJ108" s="910"/>
      <c r="NUK108" s="1191"/>
      <c r="NUL108" s="1189"/>
      <c r="NUM108" s="900"/>
      <c r="NUN108" s="318"/>
      <c r="NUO108" s="900"/>
      <c r="NUP108" s="900"/>
      <c r="NUQ108" s="900"/>
      <c r="NUR108" s="900"/>
      <c r="NUS108" s="1171"/>
      <c r="NUT108" s="910"/>
      <c r="NUU108" s="1191"/>
      <c r="NUV108" s="1189"/>
      <c r="NUW108" s="900"/>
      <c r="NUX108" s="318"/>
      <c r="NUY108" s="900"/>
      <c r="NUZ108" s="900"/>
      <c r="NVA108" s="900"/>
      <c r="NVB108" s="900"/>
      <c r="NVC108" s="1171"/>
      <c r="NVD108" s="910"/>
      <c r="NVE108" s="1191"/>
      <c r="NVF108" s="1189"/>
      <c r="NVG108" s="900"/>
      <c r="NVH108" s="318"/>
      <c r="NVI108" s="900"/>
      <c r="NVJ108" s="900"/>
      <c r="NVK108" s="900"/>
      <c r="NVL108" s="900"/>
      <c r="NVM108" s="1171"/>
      <c r="NVN108" s="910"/>
      <c r="NVO108" s="1191"/>
      <c r="NVP108" s="1189"/>
      <c r="NVQ108" s="900"/>
      <c r="NVR108" s="318"/>
      <c r="NVS108" s="900"/>
      <c r="NVT108" s="900"/>
      <c r="NVU108" s="900"/>
      <c r="NVV108" s="900"/>
      <c r="NVW108" s="1171"/>
      <c r="NVX108" s="910"/>
      <c r="NVY108" s="1191"/>
      <c r="NVZ108" s="1189"/>
      <c r="NWA108" s="900"/>
      <c r="NWB108" s="318"/>
      <c r="NWC108" s="900"/>
      <c r="NWD108" s="900"/>
      <c r="NWE108" s="900"/>
      <c r="NWF108" s="900"/>
      <c r="NWG108" s="1171"/>
      <c r="NWH108" s="910"/>
      <c r="NWI108" s="1191"/>
      <c r="NWJ108" s="1189"/>
      <c r="NWK108" s="900"/>
      <c r="NWL108" s="318"/>
      <c r="NWM108" s="900"/>
      <c r="NWN108" s="900"/>
      <c r="NWO108" s="900"/>
      <c r="NWP108" s="900"/>
      <c r="NWQ108" s="1171"/>
      <c r="NWR108" s="910"/>
      <c r="NWS108" s="1191"/>
      <c r="NWT108" s="1189"/>
      <c r="NWU108" s="900"/>
      <c r="NWV108" s="318"/>
      <c r="NWW108" s="900"/>
      <c r="NWX108" s="900"/>
      <c r="NWY108" s="900"/>
      <c r="NWZ108" s="900"/>
      <c r="NXA108" s="1171"/>
      <c r="NXB108" s="910"/>
      <c r="NXC108" s="1191"/>
      <c r="NXD108" s="1189"/>
      <c r="NXE108" s="900"/>
      <c r="NXF108" s="318"/>
      <c r="NXG108" s="900"/>
      <c r="NXH108" s="900"/>
      <c r="NXI108" s="900"/>
      <c r="NXJ108" s="900"/>
      <c r="NXK108" s="1171"/>
      <c r="NXL108" s="910"/>
      <c r="NXM108" s="1191"/>
      <c r="NXN108" s="1189"/>
      <c r="NXO108" s="900"/>
      <c r="NXP108" s="318"/>
      <c r="NXQ108" s="900"/>
      <c r="NXR108" s="900"/>
      <c r="NXS108" s="900"/>
      <c r="NXT108" s="900"/>
      <c r="NXU108" s="1171"/>
      <c r="NXV108" s="910"/>
      <c r="NXW108" s="1191"/>
      <c r="NXX108" s="1189"/>
      <c r="NXY108" s="900"/>
      <c r="NXZ108" s="318"/>
      <c r="NYA108" s="900"/>
      <c r="NYB108" s="900"/>
      <c r="NYC108" s="900"/>
      <c r="NYD108" s="900"/>
      <c r="NYE108" s="1171"/>
      <c r="NYF108" s="910"/>
      <c r="NYG108" s="1191"/>
      <c r="NYH108" s="1189"/>
      <c r="NYI108" s="900"/>
      <c r="NYJ108" s="318"/>
      <c r="NYK108" s="900"/>
      <c r="NYL108" s="900"/>
      <c r="NYM108" s="900"/>
      <c r="NYN108" s="900"/>
      <c r="NYO108" s="1171"/>
      <c r="NYP108" s="910"/>
      <c r="NYQ108" s="1191"/>
      <c r="NYR108" s="1189"/>
      <c r="NYS108" s="900"/>
      <c r="NYT108" s="318"/>
      <c r="NYU108" s="900"/>
      <c r="NYV108" s="900"/>
      <c r="NYW108" s="900"/>
      <c r="NYX108" s="900"/>
      <c r="NYY108" s="1171"/>
      <c r="NYZ108" s="910"/>
      <c r="NZA108" s="1191"/>
      <c r="NZB108" s="1189"/>
      <c r="NZC108" s="900"/>
      <c r="NZD108" s="318"/>
      <c r="NZE108" s="900"/>
      <c r="NZF108" s="900"/>
      <c r="NZG108" s="900"/>
      <c r="NZH108" s="900"/>
      <c r="NZI108" s="1171"/>
      <c r="NZJ108" s="910"/>
      <c r="NZK108" s="1191"/>
      <c r="NZL108" s="1189"/>
      <c r="NZM108" s="900"/>
      <c r="NZN108" s="318"/>
      <c r="NZO108" s="900"/>
      <c r="NZP108" s="900"/>
      <c r="NZQ108" s="900"/>
      <c r="NZR108" s="900"/>
      <c r="NZS108" s="1171"/>
      <c r="NZT108" s="910"/>
      <c r="NZU108" s="1191"/>
      <c r="NZV108" s="1189"/>
      <c r="NZW108" s="900"/>
      <c r="NZX108" s="318"/>
      <c r="NZY108" s="900"/>
      <c r="NZZ108" s="900"/>
      <c r="OAA108" s="900"/>
      <c r="OAB108" s="900"/>
      <c r="OAC108" s="1171"/>
      <c r="OAD108" s="910"/>
      <c r="OAE108" s="1191"/>
      <c r="OAF108" s="1189"/>
      <c r="OAG108" s="900"/>
      <c r="OAH108" s="318"/>
      <c r="OAI108" s="900"/>
      <c r="OAJ108" s="900"/>
      <c r="OAK108" s="900"/>
      <c r="OAL108" s="900"/>
      <c r="OAM108" s="1171"/>
      <c r="OAN108" s="910"/>
      <c r="OAO108" s="1191"/>
      <c r="OAP108" s="1189"/>
      <c r="OAQ108" s="900"/>
      <c r="OAR108" s="318"/>
      <c r="OAS108" s="900"/>
      <c r="OAT108" s="900"/>
      <c r="OAU108" s="900"/>
      <c r="OAV108" s="900"/>
      <c r="OAW108" s="1171"/>
      <c r="OAX108" s="910"/>
      <c r="OAY108" s="1191"/>
      <c r="OAZ108" s="1189"/>
      <c r="OBA108" s="900"/>
      <c r="OBB108" s="318"/>
      <c r="OBC108" s="900"/>
      <c r="OBD108" s="900"/>
      <c r="OBE108" s="900"/>
      <c r="OBF108" s="900"/>
      <c r="OBG108" s="1171"/>
      <c r="OBH108" s="910"/>
      <c r="OBI108" s="1191"/>
      <c r="OBJ108" s="1189"/>
      <c r="OBK108" s="900"/>
      <c r="OBL108" s="318"/>
      <c r="OBM108" s="900"/>
      <c r="OBN108" s="900"/>
      <c r="OBO108" s="900"/>
      <c r="OBP108" s="900"/>
      <c r="OBQ108" s="1171"/>
      <c r="OBR108" s="910"/>
      <c r="OBS108" s="1191"/>
      <c r="OBT108" s="1189"/>
      <c r="OBU108" s="900"/>
      <c r="OBV108" s="318"/>
      <c r="OBW108" s="900"/>
      <c r="OBX108" s="900"/>
      <c r="OBY108" s="900"/>
      <c r="OBZ108" s="900"/>
      <c r="OCA108" s="1171"/>
      <c r="OCB108" s="910"/>
      <c r="OCC108" s="1191"/>
      <c r="OCD108" s="1189"/>
      <c r="OCE108" s="900"/>
      <c r="OCF108" s="318"/>
      <c r="OCG108" s="900"/>
      <c r="OCH108" s="900"/>
      <c r="OCI108" s="900"/>
      <c r="OCJ108" s="900"/>
      <c r="OCK108" s="1171"/>
      <c r="OCL108" s="910"/>
      <c r="OCM108" s="1191"/>
      <c r="OCN108" s="1189"/>
      <c r="OCO108" s="900"/>
      <c r="OCP108" s="318"/>
      <c r="OCQ108" s="900"/>
      <c r="OCR108" s="900"/>
      <c r="OCS108" s="900"/>
      <c r="OCT108" s="900"/>
      <c r="OCU108" s="1171"/>
      <c r="OCV108" s="910"/>
      <c r="OCW108" s="1191"/>
      <c r="OCX108" s="1189"/>
      <c r="OCY108" s="900"/>
      <c r="OCZ108" s="318"/>
      <c r="ODA108" s="900"/>
      <c r="ODB108" s="900"/>
      <c r="ODC108" s="900"/>
      <c r="ODD108" s="900"/>
      <c r="ODE108" s="1171"/>
      <c r="ODF108" s="910"/>
      <c r="ODG108" s="1191"/>
      <c r="ODH108" s="1189"/>
      <c r="ODI108" s="900"/>
      <c r="ODJ108" s="318"/>
      <c r="ODK108" s="900"/>
      <c r="ODL108" s="900"/>
      <c r="ODM108" s="900"/>
      <c r="ODN108" s="900"/>
      <c r="ODO108" s="1171"/>
      <c r="ODP108" s="910"/>
      <c r="ODQ108" s="1191"/>
      <c r="ODR108" s="1189"/>
      <c r="ODS108" s="900"/>
      <c r="ODT108" s="318"/>
      <c r="ODU108" s="900"/>
      <c r="ODV108" s="900"/>
      <c r="ODW108" s="900"/>
      <c r="ODX108" s="900"/>
      <c r="ODY108" s="1171"/>
      <c r="ODZ108" s="910"/>
      <c r="OEA108" s="1191"/>
      <c r="OEB108" s="1189"/>
      <c r="OEC108" s="900"/>
      <c r="OED108" s="318"/>
      <c r="OEE108" s="900"/>
      <c r="OEF108" s="900"/>
      <c r="OEG108" s="900"/>
      <c r="OEH108" s="900"/>
      <c r="OEI108" s="1171"/>
      <c r="OEJ108" s="910"/>
      <c r="OEK108" s="1191"/>
      <c r="OEL108" s="1189"/>
      <c r="OEM108" s="900"/>
      <c r="OEN108" s="318"/>
      <c r="OEO108" s="900"/>
      <c r="OEP108" s="900"/>
      <c r="OEQ108" s="900"/>
      <c r="OER108" s="900"/>
      <c r="OES108" s="1171"/>
      <c r="OET108" s="910"/>
      <c r="OEU108" s="1191"/>
      <c r="OEV108" s="1189"/>
      <c r="OEW108" s="900"/>
      <c r="OEX108" s="318"/>
      <c r="OEY108" s="900"/>
      <c r="OEZ108" s="900"/>
      <c r="OFA108" s="900"/>
      <c r="OFB108" s="900"/>
      <c r="OFC108" s="1171"/>
      <c r="OFD108" s="910"/>
      <c r="OFE108" s="1191"/>
      <c r="OFF108" s="1189"/>
      <c r="OFG108" s="900"/>
      <c r="OFH108" s="318"/>
      <c r="OFI108" s="900"/>
      <c r="OFJ108" s="900"/>
      <c r="OFK108" s="900"/>
      <c r="OFL108" s="900"/>
      <c r="OFM108" s="1171"/>
      <c r="OFN108" s="910"/>
      <c r="OFO108" s="1191"/>
      <c r="OFP108" s="1189"/>
      <c r="OFQ108" s="900"/>
      <c r="OFR108" s="318"/>
      <c r="OFS108" s="900"/>
      <c r="OFT108" s="900"/>
      <c r="OFU108" s="900"/>
      <c r="OFV108" s="900"/>
      <c r="OFW108" s="1171"/>
      <c r="OFX108" s="910"/>
      <c r="OFY108" s="1191"/>
      <c r="OFZ108" s="1189"/>
      <c r="OGA108" s="900"/>
      <c r="OGB108" s="318"/>
      <c r="OGC108" s="900"/>
      <c r="OGD108" s="900"/>
      <c r="OGE108" s="900"/>
      <c r="OGF108" s="900"/>
      <c r="OGG108" s="1171"/>
      <c r="OGH108" s="910"/>
      <c r="OGI108" s="1191"/>
      <c r="OGJ108" s="1189"/>
      <c r="OGK108" s="900"/>
      <c r="OGL108" s="318"/>
      <c r="OGM108" s="900"/>
      <c r="OGN108" s="900"/>
      <c r="OGO108" s="900"/>
      <c r="OGP108" s="900"/>
      <c r="OGQ108" s="1171"/>
      <c r="OGR108" s="910"/>
      <c r="OGS108" s="1191"/>
      <c r="OGT108" s="1189"/>
      <c r="OGU108" s="900"/>
      <c r="OGV108" s="318"/>
      <c r="OGW108" s="900"/>
      <c r="OGX108" s="900"/>
      <c r="OGY108" s="900"/>
      <c r="OGZ108" s="900"/>
      <c r="OHA108" s="1171"/>
      <c r="OHB108" s="910"/>
      <c r="OHC108" s="1191"/>
      <c r="OHD108" s="1189"/>
      <c r="OHE108" s="900"/>
      <c r="OHF108" s="318"/>
      <c r="OHG108" s="900"/>
      <c r="OHH108" s="900"/>
      <c r="OHI108" s="900"/>
      <c r="OHJ108" s="900"/>
      <c r="OHK108" s="1171"/>
      <c r="OHL108" s="910"/>
      <c r="OHM108" s="1191"/>
      <c r="OHN108" s="1189"/>
      <c r="OHO108" s="900"/>
      <c r="OHP108" s="318"/>
      <c r="OHQ108" s="900"/>
      <c r="OHR108" s="900"/>
      <c r="OHS108" s="900"/>
      <c r="OHT108" s="900"/>
      <c r="OHU108" s="1171"/>
      <c r="OHV108" s="910"/>
      <c r="OHW108" s="1191"/>
      <c r="OHX108" s="1189"/>
      <c r="OHY108" s="900"/>
      <c r="OHZ108" s="318"/>
      <c r="OIA108" s="900"/>
      <c r="OIB108" s="900"/>
      <c r="OIC108" s="900"/>
      <c r="OID108" s="900"/>
      <c r="OIE108" s="1171"/>
      <c r="OIF108" s="910"/>
      <c r="OIG108" s="1191"/>
      <c r="OIH108" s="1189"/>
      <c r="OII108" s="900"/>
      <c r="OIJ108" s="318"/>
      <c r="OIK108" s="900"/>
      <c r="OIL108" s="900"/>
      <c r="OIM108" s="900"/>
      <c r="OIN108" s="900"/>
      <c r="OIO108" s="1171"/>
      <c r="OIP108" s="910"/>
      <c r="OIQ108" s="1191"/>
      <c r="OIR108" s="1189"/>
      <c r="OIS108" s="900"/>
      <c r="OIT108" s="318"/>
      <c r="OIU108" s="900"/>
      <c r="OIV108" s="900"/>
      <c r="OIW108" s="900"/>
      <c r="OIX108" s="900"/>
      <c r="OIY108" s="1171"/>
      <c r="OIZ108" s="910"/>
      <c r="OJA108" s="1191"/>
      <c r="OJB108" s="1189"/>
      <c r="OJC108" s="900"/>
      <c r="OJD108" s="318"/>
      <c r="OJE108" s="900"/>
      <c r="OJF108" s="900"/>
      <c r="OJG108" s="900"/>
      <c r="OJH108" s="900"/>
      <c r="OJI108" s="1171"/>
      <c r="OJJ108" s="910"/>
      <c r="OJK108" s="1191"/>
      <c r="OJL108" s="1189"/>
      <c r="OJM108" s="900"/>
      <c r="OJN108" s="318"/>
      <c r="OJO108" s="900"/>
      <c r="OJP108" s="900"/>
      <c r="OJQ108" s="900"/>
      <c r="OJR108" s="900"/>
      <c r="OJS108" s="1171"/>
      <c r="OJT108" s="910"/>
      <c r="OJU108" s="1191"/>
      <c r="OJV108" s="1189"/>
      <c r="OJW108" s="900"/>
      <c r="OJX108" s="318"/>
      <c r="OJY108" s="900"/>
      <c r="OJZ108" s="900"/>
      <c r="OKA108" s="900"/>
      <c r="OKB108" s="900"/>
      <c r="OKC108" s="1171"/>
      <c r="OKD108" s="910"/>
      <c r="OKE108" s="1191"/>
      <c r="OKF108" s="1189"/>
      <c r="OKG108" s="900"/>
      <c r="OKH108" s="318"/>
      <c r="OKI108" s="900"/>
      <c r="OKJ108" s="900"/>
      <c r="OKK108" s="900"/>
      <c r="OKL108" s="900"/>
      <c r="OKM108" s="1171"/>
      <c r="OKN108" s="910"/>
      <c r="OKO108" s="1191"/>
      <c r="OKP108" s="1189"/>
      <c r="OKQ108" s="900"/>
      <c r="OKR108" s="318"/>
      <c r="OKS108" s="900"/>
      <c r="OKT108" s="900"/>
      <c r="OKU108" s="900"/>
      <c r="OKV108" s="900"/>
      <c r="OKW108" s="1171"/>
      <c r="OKX108" s="910"/>
      <c r="OKY108" s="1191"/>
      <c r="OKZ108" s="1189"/>
      <c r="OLA108" s="900"/>
      <c r="OLB108" s="318"/>
      <c r="OLC108" s="900"/>
      <c r="OLD108" s="900"/>
      <c r="OLE108" s="900"/>
      <c r="OLF108" s="900"/>
      <c r="OLG108" s="1171"/>
      <c r="OLH108" s="910"/>
      <c r="OLI108" s="1191"/>
      <c r="OLJ108" s="1189"/>
      <c r="OLK108" s="900"/>
      <c r="OLL108" s="318"/>
      <c r="OLM108" s="900"/>
      <c r="OLN108" s="900"/>
      <c r="OLO108" s="900"/>
      <c r="OLP108" s="900"/>
      <c r="OLQ108" s="1171"/>
      <c r="OLR108" s="910"/>
      <c r="OLS108" s="1191"/>
      <c r="OLT108" s="1189"/>
      <c r="OLU108" s="900"/>
      <c r="OLV108" s="318"/>
      <c r="OLW108" s="900"/>
      <c r="OLX108" s="900"/>
      <c r="OLY108" s="900"/>
      <c r="OLZ108" s="900"/>
      <c r="OMA108" s="1171"/>
      <c r="OMB108" s="910"/>
      <c r="OMC108" s="1191"/>
      <c r="OMD108" s="1189"/>
      <c r="OME108" s="900"/>
      <c r="OMF108" s="318"/>
      <c r="OMG108" s="900"/>
      <c r="OMH108" s="900"/>
      <c r="OMI108" s="900"/>
      <c r="OMJ108" s="900"/>
      <c r="OMK108" s="1171"/>
      <c r="OML108" s="910"/>
      <c r="OMM108" s="1191"/>
      <c r="OMN108" s="1189"/>
      <c r="OMO108" s="900"/>
      <c r="OMP108" s="318"/>
      <c r="OMQ108" s="900"/>
      <c r="OMR108" s="900"/>
      <c r="OMS108" s="900"/>
      <c r="OMT108" s="900"/>
      <c r="OMU108" s="1171"/>
      <c r="OMV108" s="910"/>
      <c r="OMW108" s="1191"/>
      <c r="OMX108" s="1189"/>
      <c r="OMY108" s="900"/>
      <c r="OMZ108" s="318"/>
      <c r="ONA108" s="900"/>
      <c r="ONB108" s="900"/>
      <c r="ONC108" s="900"/>
      <c r="OND108" s="900"/>
      <c r="ONE108" s="1171"/>
      <c r="ONF108" s="910"/>
      <c r="ONG108" s="1191"/>
      <c r="ONH108" s="1189"/>
      <c r="ONI108" s="900"/>
      <c r="ONJ108" s="318"/>
      <c r="ONK108" s="900"/>
      <c r="ONL108" s="900"/>
      <c r="ONM108" s="900"/>
      <c r="ONN108" s="900"/>
      <c r="ONO108" s="1171"/>
      <c r="ONP108" s="910"/>
      <c r="ONQ108" s="1191"/>
      <c r="ONR108" s="1189"/>
      <c r="ONS108" s="900"/>
      <c r="ONT108" s="318"/>
      <c r="ONU108" s="900"/>
      <c r="ONV108" s="900"/>
      <c r="ONW108" s="900"/>
      <c r="ONX108" s="900"/>
      <c r="ONY108" s="1171"/>
      <c r="ONZ108" s="910"/>
      <c r="OOA108" s="1191"/>
      <c r="OOB108" s="1189"/>
      <c r="OOC108" s="900"/>
      <c r="OOD108" s="318"/>
      <c r="OOE108" s="900"/>
      <c r="OOF108" s="900"/>
      <c r="OOG108" s="900"/>
      <c r="OOH108" s="900"/>
      <c r="OOI108" s="1171"/>
      <c r="OOJ108" s="910"/>
      <c r="OOK108" s="1191"/>
      <c r="OOL108" s="1189"/>
      <c r="OOM108" s="900"/>
      <c r="OON108" s="318"/>
      <c r="OOO108" s="900"/>
      <c r="OOP108" s="900"/>
      <c r="OOQ108" s="900"/>
      <c r="OOR108" s="900"/>
      <c r="OOS108" s="1171"/>
      <c r="OOT108" s="910"/>
      <c r="OOU108" s="1191"/>
      <c r="OOV108" s="1189"/>
      <c r="OOW108" s="900"/>
      <c r="OOX108" s="318"/>
      <c r="OOY108" s="900"/>
      <c r="OOZ108" s="900"/>
      <c r="OPA108" s="900"/>
      <c r="OPB108" s="900"/>
      <c r="OPC108" s="1171"/>
      <c r="OPD108" s="910"/>
      <c r="OPE108" s="1191"/>
      <c r="OPF108" s="1189"/>
      <c r="OPG108" s="900"/>
      <c r="OPH108" s="318"/>
      <c r="OPI108" s="900"/>
      <c r="OPJ108" s="900"/>
      <c r="OPK108" s="900"/>
      <c r="OPL108" s="900"/>
      <c r="OPM108" s="1171"/>
      <c r="OPN108" s="910"/>
      <c r="OPO108" s="1191"/>
      <c r="OPP108" s="1189"/>
      <c r="OPQ108" s="900"/>
      <c r="OPR108" s="318"/>
      <c r="OPS108" s="900"/>
      <c r="OPT108" s="900"/>
      <c r="OPU108" s="900"/>
      <c r="OPV108" s="900"/>
      <c r="OPW108" s="1171"/>
      <c r="OPX108" s="910"/>
      <c r="OPY108" s="1191"/>
      <c r="OPZ108" s="1189"/>
      <c r="OQA108" s="900"/>
      <c r="OQB108" s="318"/>
      <c r="OQC108" s="900"/>
      <c r="OQD108" s="900"/>
      <c r="OQE108" s="900"/>
      <c r="OQF108" s="900"/>
      <c r="OQG108" s="1171"/>
      <c r="OQH108" s="910"/>
      <c r="OQI108" s="1191"/>
      <c r="OQJ108" s="1189"/>
      <c r="OQK108" s="900"/>
      <c r="OQL108" s="318"/>
      <c r="OQM108" s="900"/>
      <c r="OQN108" s="900"/>
      <c r="OQO108" s="900"/>
      <c r="OQP108" s="900"/>
      <c r="OQQ108" s="1171"/>
      <c r="OQR108" s="910"/>
      <c r="OQS108" s="1191"/>
      <c r="OQT108" s="1189"/>
      <c r="OQU108" s="900"/>
      <c r="OQV108" s="318"/>
      <c r="OQW108" s="900"/>
      <c r="OQX108" s="900"/>
      <c r="OQY108" s="900"/>
      <c r="OQZ108" s="900"/>
      <c r="ORA108" s="1171"/>
      <c r="ORB108" s="910"/>
      <c r="ORC108" s="1191"/>
      <c r="ORD108" s="1189"/>
      <c r="ORE108" s="900"/>
      <c r="ORF108" s="318"/>
      <c r="ORG108" s="900"/>
      <c r="ORH108" s="900"/>
      <c r="ORI108" s="900"/>
      <c r="ORJ108" s="900"/>
      <c r="ORK108" s="1171"/>
      <c r="ORL108" s="910"/>
      <c r="ORM108" s="1191"/>
      <c r="ORN108" s="1189"/>
      <c r="ORO108" s="900"/>
      <c r="ORP108" s="318"/>
      <c r="ORQ108" s="900"/>
      <c r="ORR108" s="900"/>
      <c r="ORS108" s="900"/>
      <c r="ORT108" s="900"/>
      <c r="ORU108" s="1171"/>
      <c r="ORV108" s="910"/>
      <c r="ORW108" s="1191"/>
      <c r="ORX108" s="1189"/>
      <c r="ORY108" s="900"/>
      <c r="ORZ108" s="318"/>
      <c r="OSA108" s="900"/>
      <c r="OSB108" s="900"/>
      <c r="OSC108" s="900"/>
      <c r="OSD108" s="900"/>
      <c r="OSE108" s="1171"/>
      <c r="OSF108" s="910"/>
      <c r="OSG108" s="1191"/>
      <c r="OSH108" s="1189"/>
      <c r="OSI108" s="900"/>
      <c r="OSJ108" s="318"/>
      <c r="OSK108" s="900"/>
      <c r="OSL108" s="900"/>
      <c r="OSM108" s="900"/>
      <c r="OSN108" s="900"/>
      <c r="OSO108" s="1171"/>
      <c r="OSP108" s="910"/>
      <c r="OSQ108" s="1191"/>
      <c r="OSR108" s="1189"/>
      <c r="OSS108" s="900"/>
      <c r="OST108" s="318"/>
      <c r="OSU108" s="900"/>
      <c r="OSV108" s="900"/>
      <c r="OSW108" s="900"/>
      <c r="OSX108" s="900"/>
      <c r="OSY108" s="1171"/>
      <c r="OSZ108" s="910"/>
      <c r="OTA108" s="1191"/>
      <c r="OTB108" s="1189"/>
      <c r="OTC108" s="900"/>
      <c r="OTD108" s="318"/>
      <c r="OTE108" s="900"/>
      <c r="OTF108" s="900"/>
      <c r="OTG108" s="900"/>
      <c r="OTH108" s="900"/>
      <c r="OTI108" s="1171"/>
      <c r="OTJ108" s="910"/>
      <c r="OTK108" s="1191"/>
      <c r="OTL108" s="1189"/>
      <c r="OTM108" s="900"/>
      <c r="OTN108" s="318"/>
      <c r="OTO108" s="900"/>
      <c r="OTP108" s="900"/>
      <c r="OTQ108" s="900"/>
      <c r="OTR108" s="900"/>
      <c r="OTS108" s="1171"/>
      <c r="OTT108" s="910"/>
      <c r="OTU108" s="1191"/>
      <c r="OTV108" s="1189"/>
      <c r="OTW108" s="900"/>
      <c r="OTX108" s="318"/>
      <c r="OTY108" s="900"/>
      <c r="OTZ108" s="900"/>
      <c r="OUA108" s="900"/>
      <c r="OUB108" s="900"/>
      <c r="OUC108" s="1171"/>
      <c r="OUD108" s="910"/>
      <c r="OUE108" s="1191"/>
      <c r="OUF108" s="1189"/>
      <c r="OUG108" s="900"/>
      <c r="OUH108" s="318"/>
      <c r="OUI108" s="900"/>
      <c r="OUJ108" s="900"/>
      <c r="OUK108" s="900"/>
      <c r="OUL108" s="900"/>
      <c r="OUM108" s="1171"/>
      <c r="OUN108" s="910"/>
      <c r="OUO108" s="1191"/>
      <c r="OUP108" s="1189"/>
      <c r="OUQ108" s="900"/>
      <c r="OUR108" s="318"/>
      <c r="OUS108" s="900"/>
      <c r="OUT108" s="900"/>
      <c r="OUU108" s="900"/>
      <c r="OUV108" s="900"/>
      <c r="OUW108" s="1171"/>
      <c r="OUX108" s="910"/>
      <c r="OUY108" s="1191"/>
      <c r="OUZ108" s="1189"/>
      <c r="OVA108" s="900"/>
      <c r="OVB108" s="318"/>
      <c r="OVC108" s="900"/>
      <c r="OVD108" s="900"/>
      <c r="OVE108" s="900"/>
      <c r="OVF108" s="900"/>
      <c r="OVG108" s="1171"/>
      <c r="OVH108" s="910"/>
      <c r="OVI108" s="1191"/>
      <c r="OVJ108" s="1189"/>
      <c r="OVK108" s="900"/>
      <c r="OVL108" s="318"/>
      <c r="OVM108" s="900"/>
      <c r="OVN108" s="900"/>
      <c r="OVO108" s="900"/>
      <c r="OVP108" s="900"/>
      <c r="OVQ108" s="1171"/>
      <c r="OVR108" s="910"/>
      <c r="OVS108" s="1191"/>
      <c r="OVT108" s="1189"/>
      <c r="OVU108" s="900"/>
      <c r="OVV108" s="318"/>
      <c r="OVW108" s="900"/>
      <c r="OVX108" s="900"/>
      <c r="OVY108" s="900"/>
      <c r="OVZ108" s="900"/>
      <c r="OWA108" s="1171"/>
      <c r="OWB108" s="910"/>
      <c r="OWC108" s="1191"/>
      <c r="OWD108" s="1189"/>
      <c r="OWE108" s="900"/>
      <c r="OWF108" s="318"/>
      <c r="OWG108" s="900"/>
      <c r="OWH108" s="900"/>
      <c r="OWI108" s="900"/>
      <c r="OWJ108" s="900"/>
      <c r="OWK108" s="1171"/>
      <c r="OWL108" s="910"/>
      <c r="OWM108" s="1191"/>
      <c r="OWN108" s="1189"/>
      <c r="OWO108" s="900"/>
      <c r="OWP108" s="318"/>
      <c r="OWQ108" s="900"/>
      <c r="OWR108" s="900"/>
      <c r="OWS108" s="900"/>
      <c r="OWT108" s="900"/>
      <c r="OWU108" s="1171"/>
      <c r="OWV108" s="910"/>
      <c r="OWW108" s="1191"/>
      <c r="OWX108" s="1189"/>
      <c r="OWY108" s="900"/>
      <c r="OWZ108" s="318"/>
      <c r="OXA108" s="900"/>
      <c r="OXB108" s="900"/>
      <c r="OXC108" s="900"/>
      <c r="OXD108" s="900"/>
      <c r="OXE108" s="1171"/>
      <c r="OXF108" s="910"/>
      <c r="OXG108" s="1191"/>
      <c r="OXH108" s="1189"/>
      <c r="OXI108" s="900"/>
      <c r="OXJ108" s="318"/>
      <c r="OXK108" s="900"/>
      <c r="OXL108" s="900"/>
      <c r="OXM108" s="900"/>
      <c r="OXN108" s="900"/>
      <c r="OXO108" s="1171"/>
      <c r="OXP108" s="910"/>
      <c r="OXQ108" s="1191"/>
      <c r="OXR108" s="1189"/>
      <c r="OXS108" s="900"/>
      <c r="OXT108" s="318"/>
      <c r="OXU108" s="900"/>
      <c r="OXV108" s="900"/>
      <c r="OXW108" s="900"/>
      <c r="OXX108" s="900"/>
      <c r="OXY108" s="1171"/>
      <c r="OXZ108" s="910"/>
      <c r="OYA108" s="1191"/>
      <c r="OYB108" s="1189"/>
      <c r="OYC108" s="900"/>
      <c r="OYD108" s="318"/>
      <c r="OYE108" s="900"/>
      <c r="OYF108" s="900"/>
      <c r="OYG108" s="900"/>
      <c r="OYH108" s="900"/>
      <c r="OYI108" s="1171"/>
      <c r="OYJ108" s="910"/>
      <c r="OYK108" s="1191"/>
      <c r="OYL108" s="1189"/>
      <c r="OYM108" s="900"/>
      <c r="OYN108" s="318"/>
      <c r="OYO108" s="900"/>
      <c r="OYP108" s="900"/>
      <c r="OYQ108" s="900"/>
      <c r="OYR108" s="900"/>
      <c r="OYS108" s="1171"/>
      <c r="OYT108" s="910"/>
      <c r="OYU108" s="1191"/>
      <c r="OYV108" s="1189"/>
      <c r="OYW108" s="900"/>
      <c r="OYX108" s="318"/>
      <c r="OYY108" s="900"/>
      <c r="OYZ108" s="900"/>
      <c r="OZA108" s="900"/>
      <c r="OZB108" s="900"/>
      <c r="OZC108" s="1171"/>
      <c r="OZD108" s="910"/>
      <c r="OZE108" s="1191"/>
      <c r="OZF108" s="1189"/>
      <c r="OZG108" s="900"/>
      <c r="OZH108" s="318"/>
      <c r="OZI108" s="900"/>
      <c r="OZJ108" s="900"/>
      <c r="OZK108" s="900"/>
      <c r="OZL108" s="900"/>
      <c r="OZM108" s="1171"/>
      <c r="OZN108" s="910"/>
      <c r="OZO108" s="1191"/>
      <c r="OZP108" s="1189"/>
      <c r="OZQ108" s="900"/>
      <c r="OZR108" s="318"/>
      <c r="OZS108" s="900"/>
      <c r="OZT108" s="900"/>
      <c r="OZU108" s="900"/>
      <c r="OZV108" s="900"/>
      <c r="OZW108" s="1171"/>
      <c r="OZX108" s="910"/>
      <c r="OZY108" s="1191"/>
      <c r="OZZ108" s="1189"/>
      <c r="PAA108" s="900"/>
      <c r="PAB108" s="318"/>
      <c r="PAC108" s="900"/>
      <c r="PAD108" s="900"/>
      <c r="PAE108" s="900"/>
      <c r="PAF108" s="900"/>
      <c r="PAG108" s="1171"/>
      <c r="PAH108" s="910"/>
      <c r="PAI108" s="1191"/>
      <c r="PAJ108" s="1189"/>
      <c r="PAK108" s="900"/>
      <c r="PAL108" s="318"/>
      <c r="PAM108" s="900"/>
      <c r="PAN108" s="900"/>
      <c r="PAO108" s="900"/>
      <c r="PAP108" s="900"/>
      <c r="PAQ108" s="1171"/>
      <c r="PAR108" s="910"/>
      <c r="PAS108" s="1191"/>
      <c r="PAT108" s="1189"/>
      <c r="PAU108" s="900"/>
      <c r="PAV108" s="318"/>
      <c r="PAW108" s="900"/>
      <c r="PAX108" s="900"/>
      <c r="PAY108" s="900"/>
      <c r="PAZ108" s="900"/>
      <c r="PBA108" s="1171"/>
      <c r="PBB108" s="910"/>
      <c r="PBC108" s="1191"/>
      <c r="PBD108" s="1189"/>
      <c r="PBE108" s="900"/>
      <c r="PBF108" s="318"/>
      <c r="PBG108" s="900"/>
      <c r="PBH108" s="900"/>
      <c r="PBI108" s="900"/>
      <c r="PBJ108" s="900"/>
      <c r="PBK108" s="1171"/>
      <c r="PBL108" s="910"/>
      <c r="PBM108" s="1191"/>
      <c r="PBN108" s="1189"/>
      <c r="PBO108" s="900"/>
      <c r="PBP108" s="318"/>
      <c r="PBQ108" s="900"/>
      <c r="PBR108" s="900"/>
      <c r="PBS108" s="900"/>
      <c r="PBT108" s="900"/>
      <c r="PBU108" s="1171"/>
      <c r="PBV108" s="910"/>
      <c r="PBW108" s="1191"/>
      <c r="PBX108" s="1189"/>
      <c r="PBY108" s="900"/>
      <c r="PBZ108" s="318"/>
      <c r="PCA108" s="900"/>
      <c r="PCB108" s="900"/>
      <c r="PCC108" s="900"/>
      <c r="PCD108" s="900"/>
      <c r="PCE108" s="1171"/>
      <c r="PCF108" s="910"/>
      <c r="PCG108" s="1191"/>
      <c r="PCH108" s="1189"/>
      <c r="PCI108" s="900"/>
      <c r="PCJ108" s="318"/>
      <c r="PCK108" s="900"/>
      <c r="PCL108" s="900"/>
      <c r="PCM108" s="900"/>
      <c r="PCN108" s="900"/>
      <c r="PCO108" s="1171"/>
      <c r="PCP108" s="910"/>
      <c r="PCQ108" s="1191"/>
      <c r="PCR108" s="1189"/>
      <c r="PCS108" s="900"/>
      <c r="PCT108" s="318"/>
      <c r="PCU108" s="900"/>
      <c r="PCV108" s="900"/>
      <c r="PCW108" s="900"/>
      <c r="PCX108" s="900"/>
      <c r="PCY108" s="1171"/>
      <c r="PCZ108" s="910"/>
      <c r="PDA108" s="1191"/>
      <c r="PDB108" s="1189"/>
      <c r="PDC108" s="900"/>
      <c r="PDD108" s="318"/>
      <c r="PDE108" s="900"/>
      <c r="PDF108" s="900"/>
      <c r="PDG108" s="900"/>
      <c r="PDH108" s="900"/>
      <c r="PDI108" s="1171"/>
      <c r="PDJ108" s="910"/>
      <c r="PDK108" s="1191"/>
      <c r="PDL108" s="1189"/>
      <c r="PDM108" s="900"/>
      <c r="PDN108" s="318"/>
      <c r="PDO108" s="900"/>
      <c r="PDP108" s="900"/>
      <c r="PDQ108" s="900"/>
      <c r="PDR108" s="900"/>
      <c r="PDS108" s="1171"/>
      <c r="PDT108" s="910"/>
      <c r="PDU108" s="1191"/>
      <c r="PDV108" s="1189"/>
      <c r="PDW108" s="900"/>
      <c r="PDX108" s="318"/>
      <c r="PDY108" s="900"/>
      <c r="PDZ108" s="900"/>
      <c r="PEA108" s="900"/>
      <c r="PEB108" s="900"/>
      <c r="PEC108" s="1171"/>
      <c r="PED108" s="910"/>
      <c r="PEE108" s="1191"/>
      <c r="PEF108" s="1189"/>
      <c r="PEG108" s="900"/>
      <c r="PEH108" s="318"/>
      <c r="PEI108" s="900"/>
      <c r="PEJ108" s="900"/>
      <c r="PEK108" s="900"/>
      <c r="PEL108" s="900"/>
      <c r="PEM108" s="1171"/>
      <c r="PEN108" s="910"/>
      <c r="PEO108" s="1191"/>
      <c r="PEP108" s="1189"/>
      <c r="PEQ108" s="900"/>
      <c r="PER108" s="318"/>
      <c r="PES108" s="900"/>
      <c r="PET108" s="900"/>
      <c r="PEU108" s="900"/>
      <c r="PEV108" s="900"/>
      <c r="PEW108" s="1171"/>
      <c r="PEX108" s="910"/>
      <c r="PEY108" s="1191"/>
      <c r="PEZ108" s="1189"/>
      <c r="PFA108" s="900"/>
      <c r="PFB108" s="318"/>
      <c r="PFC108" s="900"/>
      <c r="PFD108" s="900"/>
      <c r="PFE108" s="900"/>
      <c r="PFF108" s="900"/>
      <c r="PFG108" s="1171"/>
      <c r="PFH108" s="910"/>
      <c r="PFI108" s="1191"/>
      <c r="PFJ108" s="1189"/>
      <c r="PFK108" s="900"/>
      <c r="PFL108" s="318"/>
      <c r="PFM108" s="900"/>
      <c r="PFN108" s="900"/>
      <c r="PFO108" s="900"/>
      <c r="PFP108" s="900"/>
      <c r="PFQ108" s="1171"/>
      <c r="PFR108" s="910"/>
      <c r="PFS108" s="1191"/>
      <c r="PFT108" s="1189"/>
      <c r="PFU108" s="900"/>
      <c r="PFV108" s="318"/>
      <c r="PFW108" s="900"/>
      <c r="PFX108" s="900"/>
      <c r="PFY108" s="900"/>
      <c r="PFZ108" s="900"/>
      <c r="PGA108" s="1171"/>
      <c r="PGB108" s="910"/>
      <c r="PGC108" s="1191"/>
      <c r="PGD108" s="1189"/>
      <c r="PGE108" s="900"/>
      <c r="PGF108" s="318"/>
      <c r="PGG108" s="900"/>
      <c r="PGH108" s="900"/>
      <c r="PGI108" s="900"/>
      <c r="PGJ108" s="900"/>
      <c r="PGK108" s="1171"/>
      <c r="PGL108" s="910"/>
      <c r="PGM108" s="1191"/>
      <c r="PGN108" s="1189"/>
      <c r="PGO108" s="900"/>
      <c r="PGP108" s="318"/>
      <c r="PGQ108" s="900"/>
      <c r="PGR108" s="900"/>
      <c r="PGS108" s="900"/>
      <c r="PGT108" s="900"/>
      <c r="PGU108" s="1171"/>
      <c r="PGV108" s="910"/>
      <c r="PGW108" s="1191"/>
      <c r="PGX108" s="1189"/>
      <c r="PGY108" s="900"/>
      <c r="PGZ108" s="318"/>
      <c r="PHA108" s="900"/>
      <c r="PHB108" s="900"/>
      <c r="PHC108" s="900"/>
      <c r="PHD108" s="900"/>
      <c r="PHE108" s="1171"/>
      <c r="PHF108" s="910"/>
      <c r="PHG108" s="1191"/>
      <c r="PHH108" s="1189"/>
      <c r="PHI108" s="900"/>
      <c r="PHJ108" s="318"/>
      <c r="PHK108" s="900"/>
      <c r="PHL108" s="900"/>
      <c r="PHM108" s="900"/>
      <c r="PHN108" s="900"/>
      <c r="PHO108" s="1171"/>
      <c r="PHP108" s="910"/>
      <c r="PHQ108" s="1191"/>
      <c r="PHR108" s="1189"/>
      <c r="PHS108" s="900"/>
      <c r="PHT108" s="318"/>
      <c r="PHU108" s="900"/>
      <c r="PHV108" s="900"/>
      <c r="PHW108" s="900"/>
      <c r="PHX108" s="900"/>
      <c r="PHY108" s="1171"/>
      <c r="PHZ108" s="910"/>
      <c r="PIA108" s="1191"/>
      <c r="PIB108" s="1189"/>
      <c r="PIC108" s="900"/>
      <c r="PID108" s="318"/>
      <c r="PIE108" s="900"/>
      <c r="PIF108" s="900"/>
      <c r="PIG108" s="900"/>
      <c r="PIH108" s="900"/>
      <c r="PII108" s="1171"/>
      <c r="PIJ108" s="910"/>
      <c r="PIK108" s="1191"/>
      <c r="PIL108" s="1189"/>
      <c r="PIM108" s="900"/>
      <c r="PIN108" s="318"/>
      <c r="PIO108" s="900"/>
      <c r="PIP108" s="900"/>
      <c r="PIQ108" s="900"/>
      <c r="PIR108" s="900"/>
      <c r="PIS108" s="1171"/>
      <c r="PIT108" s="910"/>
      <c r="PIU108" s="1191"/>
      <c r="PIV108" s="1189"/>
      <c r="PIW108" s="900"/>
      <c r="PIX108" s="318"/>
      <c r="PIY108" s="900"/>
      <c r="PIZ108" s="900"/>
      <c r="PJA108" s="900"/>
      <c r="PJB108" s="900"/>
      <c r="PJC108" s="1171"/>
      <c r="PJD108" s="910"/>
      <c r="PJE108" s="1191"/>
      <c r="PJF108" s="1189"/>
      <c r="PJG108" s="900"/>
      <c r="PJH108" s="318"/>
      <c r="PJI108" s="900"/>
      <c r="PJJ108" s="900"/>
      <c r="PJK108" s="900"/>
      <c r="PJL108" s="900"/>
      <c r="PJM108" s="1171"/>
      <c r="PJN108" s="910"/>
      <c r="PJO108" s="1191"/>
      <c r="PJP108" s="1189"/>
      <c r="PJQ108" s="900"/>
      <c r="PJR108" s="318"/>
      <c r="PJS108" s="900"/>
      <c r="PJT108" s="900"/>
      <c r="PJU108" s="900"/>
      <c r="PJV108" s="900"/>
      <c r="PJW108" s="1171"/>
      <c r="PJX108" s="910"/>
      <c r="PJY108" s="1191"/>
      <c r="PJZ108" s="1189"/>
      <c r="PKA108" s="900"/>
      <c r="PKB108" s="318"/>
      <c r="PKC108" s="900"/>
      <c r="PKD108" s="900"/>
      <c r="PKE108" s="900"/>
      <c r="PKF108" s="900"/>
      <c r="PKG108" s="1171"/>
      <c r="PKH108" s="910"/>
      <c r="PKI108" s="1191"/>
      <c r="PKJ108" s="1189"/>
      <c r="PKK108" s="900"/>
      <c r="PKL108" s="318"/>
      <c r="PKM108" s="900"/>
      <c r="PKN108" s="900"/>
      <c r="PKO108" s="900"/>
      <c r="PKP108" s="900"/>
      <c r="PKQ108" s="1171"/>
      <c r="PKR108" s="910"/>
      <c r="PKS108" s="1191"/>
      <c r="PKT108" s="1189"/>
      <c r="PKU108" s="900"/>
      <c r="PKV108" s="318"/>
      <c r="PKW108" s="900"/>
      <c r="PKX108" s="900"/>
      <c r="PKY108" s="900"/>
      <c r="PKZ108" s="900"/>
      <c r="PLA108" s="1171"/>
      <c r="PLB108" s="910"/>
      <c r="PLC108" s="1191"/>
      <c r="PLD108" s="1189"/>
      <c r="PLE108" s="900"/>
      <c r="PLF108" s="318"/>
      <c r="PLG108" s="900"/>
      <c r="PLH108" s="900"/>
      <c r="PLI108" s="900"/>
      <c r="PLJ108" s="900"/>
      <c r="PLK108" s="1171"/>
      <c r="PLL108" s="910"/>
      <c r="PLM108" s="1191"/>
      <c r="PLN108" s="1189"/>
      <c r="PLO108" s="900"/>
      <c r="PLP108" s="318"/>
      <c r="PLQ108" s="900"/>
      <c r="PLR108" s="900"/>
      <c r="PLS108" s="900"/>
      <c r="PLT108" s="900"/>
      <c r="PLU108" s="1171"/>
      <c r="PLV108" s="910"/>
      <c r="PLW108" s="1191"/>
      <c r="PLX108" s="1189"/>
      <c r="PLY108" s="900"/>
      <c r="PLZ108" s="318"/>
      <c r="PMA108" s="900"/>
      <c r="PMB108" s="900"/>
      <c r="PMC108" s="900"/>
      <c r="PMD108" s="900"/>
      <c r="PME108" s="1171"/>
      <c r="PMF108" s="910"/>
      <c r="PMG108" s="1191"/>
      <c r="PMH108" s="1189"/>
      <c r="PMI108" s="900"/>
      <c r="PMJ108" s="318"/>
      <c r="PMK108" s="900"/>
      <c r="PML108" s="900"/>
      <c r="PMM108" s="900"/>
      <c r="PMN108" s="900"/>
      <c r="PMO108" s="1171"/>
      <c r="PMP108" s="910"/>
      <c r="PMQ108" s="1191"/>
      <c r="PMR108" s="1189"/>
      <c r="PMS108" s="900"/>
      <c r="PMT108" s="318"/>
      <c r="PMU108" s="900"/>
      <c r="PMV108" s="900"/>
      <c r="PMW108" s="900"/>
      <c r="PMX108" s="900"/>
      <c r="PMY108" s="1171"/>
      <c r="PMZ108" s="910"/>
      <c r="PNA108" s="1191"/>
      <c r="PNB108" s="1189"/>
      <c r="PNC108" s="900"/>
      <c r="PND108" s="318"/>
      <c r="PNE108" s="900"/>
      <c r="PNF108" s="900"/>
      <c r="PNG108" s="900"/>
      <c r="PNH108" s="900"/>
      <c r="PNI108" s="1171"/>
      <c r="PNJ108" s="910"/>
      <c r="PNK108" s="1191"/>
      <c r="PNL108" s="1189"/>
      <c r="PNM108" s="900"/>
      <c r="PNN108" s="318"/>
      <c r="PNO108" s="900"/>
      <c r="PNP108" s="900"/>
      <c r="PNQ108" s="900"/>
      <c r="PNR108" s="900"/>
      <c r="PNS108" s="1171"/>
      <c r="PNT108" s="910"/>
      <c r="PNU108" s="1191"/>
      <c r="PNV108" s="1189"/>
      <c r="PNW108" s="900"/>
      <c r="PNX108" s="318"/>
      <c r="PNY108" s="900"/>
      <c r="PNZ108" s="900"/>
      <c r="POA108" s="900"/>
      <c r="POB108" s="900"/>
      <c r="POC108" s="1171"/>
      <c r="POD108" s="910"/>
      <c r="POE108" s="1191"/>
      <c r="POF108" s="1189"/>
      <c r="POG108" s="900"/>
      <c r="POH108" s="318"/>
      <c r="POI108" s="900"/>
      <c r="POJ108" s="900"/>
      <c r="POK108" s="900"/>
      <c r="POL108" s="900"/>
      <c r="POM108" s="1171"/>
      <c r="PON108" s="910"/>
      <c r="POO108" s="1191"/>
      <c r="POP108" s="1189"/>
      <c r="POQ108" s="900"/>
      <c r="POR108" s="318"/>
      <c r="POS108" s="900"/>
      <c r="POT108" s="900"/>
      <c r="POU108" s="900"/>
      <c r="POV108" s="900"/>
      <c r="POW108" s="1171"/>
      <c r="POX108" s="910"/>
      <c r="POY108" s="1191"/>
      <c r="POZ108" s="1189"/>
      <c r="PPA108" s="900"/>
      <c r="PPB108" s="318"/>
      <c r="PPC108" s="900"/>
      <c r="PPD108" s="900"/>
      <c r="PPE108" s="900"/>
      <c r="PPF108" s="900"/>
      <c r="PPG108" s="1171"/>
      <c r="PPH108" s="910"/>
      <c r="PPI108" s="1191"/>
      <c r="PPJ108" s="1189"/>
      <c r="PPK108" s="900"/>
      <c r="PPL108" s="318"/>
      <c r="PPM108" s="900"/>
      <c r="PPN108" s="900"/>
      <c r="PPO108" s="900"/>
      <c r="PPP108" s="900"/>
      <c r="PPQ108" s="1171"/>
      <c r="PPR108" s="910"/>
      <c r="PPS108" s="1191"/>
      <c r="PPT108" s="1189"/>
      <c r="PPU108" s="900"/>
      <c r="PPV108" s="318"/>
      <c r="PPW108" s="900"/>
      <c r="PPX108" s="900"/>
      <c r="PPY108" s="900"/>
      <c r="PPZ108" s="900"/>
      <c r="PQA108" s="1171"/>
      <c r="PQB108" s="910"/>
      <c r="PQC108" s="1191"/>
      <c r="PQD108" s="1189"/>
      <c r="PQE108" s="900"/>
      <c r="PQF108" s="318"/>
      <c r="PQG108" s="900"/>
      <c r="PQH108" s="900"/>
      <c r="PQI108" s="900"/>
      <c r="PQJ108" s="900"/>
      <c r="PQK108" s="1171"/>
      <c r="PQL108" s="910"/>
      <c r="PQM108" s="1191"/>
      <c r="PQN108" s="1189"/>
      <c r="PQO108" s="900"/>
      <c r="PQP108" s="318"/>
      <c r="PQQ108" s="900"/>
      <c r="PQR108" s="900"/>
      <c r="PQS108" s="900"/>
      <c r="PQT108" s="900"/>
      <c r="PQU108" s="1171"/>
      <c r="PQV108" s="910"/>
      <c r="PQW108" s="1191"/>
      <c r="PQX108" s="1189"/>
      <c r="PQY108" s="900"/>
      <c r="PQZ108" s="318"/>
      <c r="PRA108" s="900"/>
      <c r="PRB108" s="900"/>
      <c r="PRC108" s="900"/>
      <c r="PRD108" s="900"/>
      <c r="PRE108" s="1171"/>
      <c r="PRF108" s="910"/>
      <c r="PRG108" s="1191"/>
      <c r="PRH108" s="1189"/>
      <c r="PRI108" s="900"/>
      <c r="PRJ108" s="318"/>
      <c r="PRK108" s="900"/>
      <c r="PRL108" s="900"/>
      <c r="PRM108" s="900"/>
      <c r="PRN108" s="900"/>
      <c r="PRO108" s="1171"/>
      <c r="PRP108" s="910"/>
      <c r="PRQ108" s="1191"/>
      <c r="PRR108" s="1189"/>
      <c r="PRS108" s="900"/>
      <c r="PRT108" s="318"/>
      <c r="PRU108" s="900"/>
      <c r="PRV108" s="900"/>
      <c r="PRW108" s="900"/>
      <c r="PRX108" s="900"/>
      <c r="PRY108" s="1171"/>
      <c r="PRZ108" s="910"/>
      <c r="PSA108" s="1191"/>
      <c r="PSB108" s="1189"/>
      <c r="PSC108" s="900"/>
      <c r="PSD108" s="318"/>
      <c r="PSE108" s="900"/>
      <c r="PSF108" s="900"/>
      <c r="PSG108" s="900"/>
      <c r="PSH108" s="900"/>
      <c r="PSI108" s="1171"/>
      <c r="PSJ108" s="910"/>
      <c r="PSK108" s="1191"/>
      <c r="PSL108" s="1189"/>
      <c r="PSM108" s="900"/>
      <c r="PSN108" s="318"/>
      <c r="PSO108" s="900"/>
      <c r="PSP108" s="900"/>
      <c r="PSQ108" s="900"/>
      <c r="PSR108" s="900"/>
      <c r="PSS108" s="1171"/>
      <c r="PST108" s="910"/>
      <c r="PSU108" s="1191"/>
      <c r="PSV108" s="1189"/>
      <c r="PSW108" s="900"/>
      <c r="PSX108" s="318"/>
      <c r="PSY108" s="900"/>
      <c r="PSZ108" s="900"/>
      <c r="PTA108" s="900"/>
      <c r="PTB108" s="900"/>
      <c r="PTC108" s="1171"/>
      <c r="PTD108" s="910"/>
      <c r="PTE108" s="1191"/>
      <c r="PTF108" s="1189"/>
      <c r="PTG108" s="900"/>
      <c r="PTH108" s="318"/>
      <c r="PTI108" s="900"/>
      <c r="PTJ108" s="900"/>
      <c r="PTK108" s="900"/>
      <c r="PTL108" s="900"/>
      <c r="PTM108" s="1171"/>
      <c r="PTN108" s="910"/>
      <c r="PTO108" s="1191"/>
      <c r="PTP108" s="1189"/>
      <c r="PTQ108" s="900"/>
      <c r="PTR108" s="318"/>
      <c r="PTS108" s="900"/>
      <c r="PTT108" s="900"/>
      <c r="PTU108" s="900"/>
      <c r="PTV108" s="900"/>
      <c r="PTW108" s="1171"/>
      <c r="PTX108" s="910"/>
      <c r="PTY108" s="1191"/>
      <c r="PTZ108" s="1189"/>
      <c r="PUA108" s="900"/>
      <c r="PUB108" s="318"/>
      <c r="PUC108" s="900"/>
      <c r="PUD108" s="900"/>
      <c r="PUE108" s="900"/>
      <c r="PUF108" s="900"/>
      <c r="PUG108" s="1171"/>
      <c r="PUH108" s="910"/>
      <c r="PUI108" s="1191"/>
      <c r="PUJ108" s="1189"/>
      <c r="PUK108" s="900"/>
      <c r="PUL108" s="318"/>
      <c r="PUM108" s="900"/>
      <c r="PUN108" s="900"/>
      <c r="PUO108" s="900"/>
      <c r="PUP108" s="900"/>
      <c r="PUQ108" s="1171"/>
      <c r="PUR108" s="910"/>
      <c r="PUS108" s="1191"/>
      <c r="PUT108" s="1189"/>
      <c r="PUU108" s="900"/>
      <c r="PUV108" s="318"/>
      <c r="PUW108" s="900"/>
      <c r="PUX108" s="900"/>
      <c r="PUY108" s="900"/>
      <c r="PUZ108" s="900"/>
      <c r="PVA108" s="1171"/>
      <c r="PVB108" s="910"/>
      <c r="PVC108" s="1191"/>
      <c r="PVD108" s="1189"/>
      <c r="PVE108" s="900"/>
      <c r="PVF108" s="318"/>
      <c r="PVG108" s="900"/>
      <c r="PVH108" s="900"/>
      <c r="PVI108" s="900"/>
      <c r="PVJ108" s="900"/>
      <c r="PVK108" s="1171"/>
      <c r="PVL108" s="910"/>
      <c r="PVM108" s="1191"/>
      <c r="PVN108" s="1189"/>
      <c r="PVO108" s="900"/>
      <c r="PVP108" s="318"/>
      <c r="PVQ108" s="900"/>
      <c r="PVR108" s="900"/>
      <c r="PVS108" s="900"/>
      <c r="PVT108" s="900"/>
      <c r="PVU108" s="1171"/>
      <c r="PVV108" s="910"/>
      <c r="PVW108" s="1191"/>
      <c r="PVX108" s="1189"/>
      <c r="PVY108" s="900"/>
      <c r="PVZ108" s="318"/>
      <c r="PWA108" s="900"/>
      <c r="PWB108" s="900"/>
      <c r="PWC108" s="900"/>
      <c r="PWD108" s="900"/>
      <c r="PWE108" s="1171"/>
      <c r="PWF108" s="910"/>
      <c r="PWG108" s="1191"/>
      <c r="PWH108" s="1189"/>
      <c r="PWI108" s="900"/>
      <c r="PWJ108" s="318"/>
      <c r="PWK108" s="900"/>
      <c r="PWL108" s="900"/>
      <c r="PWM108" s="900"/>
      <c r="PWN108" s="900"/>
      <c r="PWO108" s="1171"/>
      <c r="PWP108" s="910"/>
      <c r="PWQ108" s="1191"/>
      <c r="PWR108" s="1189"/>
      <c r="PWS108" s="900"/>
      <c r="PWT108" s="318"/>
      <c r="PWU108" s="900"/>
      <c r="PWV108" s="900"/>
      <c r="PWW108" s="900"/>
      <c r="PWX108" s="900"/>
      <c r="PWY108" s="1171"/>
      <c r="PWZ108" s="910"/>
      <c r="PXA108" s="1191"/>
      <c r="PXB108" s="1189"/>
      <c r="PXC108" s="900"/>
      <c r="PXD108" s="318"/>
      <c r="PXE108" s="900"/>
      <c r="PXF108" s="900"/>
      <c r="PXG108" s="900"/>
      <c r="PXH108" s="900"/>
      <c r="PXI108" s="1171"/>
      <c r="PXJ108" s="910"/>
      <c r="PXK108" s="1191"/>
      <c r="PXL108" s="1189"/>
      <c r="PXM108" s="900"/>
      <c r="PXN108" s="318"/>
      <c r="PXO108" s="900"/>
      <c r="PXP108" s="900"/>
      <c r="PXQ108" s="900"/>
      <c r="PXR108" s="900"/>
      <c r="PXS108" s="1171"/>
      <c r="PXT108" s="910"/>
      <c r="PXU108" s="1191"/>
      <c r="PXV108" s="1189"/>
      <c r="PXW108" s="900"/>
      <c r="PXX108" s="318"/>
      <c r="PXY108" s="900"/>
      <c r="PXZ108" s="900"/>
      <c r="PYA108" s="900"/>
      <c r="PYB108" s="900"/>
      <c r="PYC108" s="1171"/>
      <c r="PYD108" s="910"/>
      <c r="PYE108" s="1191"/>
      <c r="PYF108" s="1189"/>
      <c r="PYG108" s="900"/>
      <c r="PYH108" s="318"/>
      <c r="PYI108" s="900"/>
      <c r="PYJ108" s="900"/>
      <c r="PYK108" s="900"/>
      <c r="PYL108" s="900"/>
      <c r="PYM108" s="1171"/>
      <c r="PYN108" s="910"/>
      <c r="PYO108" s="1191"/>
      <c r="PYP108" s="1189"/>
      <c r="PYQ108" s="900"/>
      <c r="PYR108" s="318"/>
      <c r="PYS108" s="900"/>
      <c r="PYT108" s="900"/>
      <c r="PYU108" s="900"/>
      <c r="PYV108" s="900"/>
      <c r="PYW108" s="1171"/>
      <c r="PYX108" s="910"/>
      <c r="PYY108" s="1191"/>
      <c r="PYZ108" s="1189"/>
      <c r="PZA108" s="900"/>
      <c r="PZB108" s="318"/>
      <c r="PZC108" s="900"/>
      <c r="PZD108" s="900"/>
      <c r="PZE108" s="900"/>
      <c r="PZF108" s="900"/>
      <c r="PZG108" s="1171"/>
      <c r="PZH108" s="910"/>
      <c r="PZI108" s="1191"/>
      <c r="PZJ108" s="1189"/>
      <c r="PZK108" s="900"/>
      <c r="PZL108" s="318"/>
      <c r="PZM108" s="900"/>
      <c r="PZN108" s="900"/>
      <c r="PZO108" s="900"/>
      <c r="PZP108" s="900"/>
      <c r="PZQ108" s="1171"/>
      <c r="PZR108" s="910"/>
      <c r="PZS108" s="1191"/>
      <c r="PZT108" s="1189"/>
      <c r="PZU108" s="900"/>
      <c r="PZV108" s="318"/>
      <c r="PZW108" s="900"/>
      <c r="PZX108" s="900"/>
      <c r="PZY108" s="900"/>
      <c r="PZZ108" s="900"/>
      <c r="QAA108" s="1171"/>
      <c r="QAB108" s="910"/>
      <c r="QAC108" s="1191"/>
      <c r="QAD108" s="1189"/>
      <c r="QAE108" s="900"/>
      <c r="QAF108" s="318"/>
      <c r="QAG108" s="900"/>
      <c r="QAH108" s="900"/>
      <c r="QAI108" s="900"/>
      <c r="QAJ108" s="900"/>
      <c r="QAK108" s="1171"/>
      <c r="QAL108" s="910"/>
      <c r="QAM108" s="1191"/>
      <c r="QAN108" s="1189"/>
      <c r="QAO108" s="900"/>
      <c r="QAP108" s="318"/>
      <c r="QAQ108" s="900"/>
      <c r="QAR108" s="900"/>
      <c r="QAS108" s="900"/>
      <c r="QAT108" s="900"/>
      <c r="QAU108" s="1171"/>
      <c r="QAV108" s="910"/>
      <c r="QAW108" s="1191"/>
      <c r="QAX108" s="1189"/>
      <c r="QAY108" s="900"/>
      <c r="QAZ108" s="318"/>
      <c r="QBA108" s="900"/>
      <c r="QBB108" s="900"/>
      <c r="QBC108" s="900"/>
      <c r="QBD108" s="900"/>
      <c r="QBE108" s="1171"/>
      <c r="QBF108" s="910"/>
      <c r="QBG108" s="1191"/>
      <c r="QBH108" s="1189"/>
      <c r="QBI108" s="900"/>
      <c r="QBJ108" s="318"/>
      <c r="QBK108" s="900"/>
      <c r="QBL108" s="900"/>
      <c r="QBM108" s="900"/>
      <c r="QBN108" s="900"/>
      <c r="QBO108" s="1171"/>
      <c r="QBP108" s="910"/>
      <c r="QBQ108" s="1191"/>
      <c r="QBR108" s="1189"/>
      <c r="QBS108" s="900"/>
      <c r="QBT108" s="318"/>
      <c r="QBU108" s="900"/>
      <c r="QBV108" s="900"/>
      <c r="QBW108" s="900"/>
      <c r="QBX108" s="900"/>
      <c r="QBY108" s="1171"/>
      <c r="QBZ108" s="910"/>
      <c r="QCA108" s="1191"/>
      <c r="QCB108" s="1189"/>
      <c r="QCC108" s="900"/>
      <c r="QCD108" s="318"/>
      <c r="QCE108" s="900"/>
      <c r="QCF108" s="900"/>
      <c r="QCG108" s="900"/>
      <c r="QCH108" s="900"/>
      <c r="QCI108" s="1171"/>
      <c r="QCJ108" s="910"/>
      <c r="QCK108" s="1191"/>
      <c r="QCL108" s="1189"/>
      <c r="QCM108" s="900"/>
      <c r="QCN108" s="318"/>
      <c r="QCO108" s="900"/>
      <c r="QCP108" s="900"/>
      <c r="QCQ108" s="900"/>
      <c r="QCR108" s="900"/>
      <c r="QCS108" s="1171"/>
      <c r="QCT108" s="910"/>
      <c r="QCU108" s="1191"/>
      <c r="QCV108" s="1189"/>
      <c r="QCW108" s="900"/>
      <c r="QCX108" s="318"/>
      <c r="QCY108" s="900"/>
      <c r="QCZ108" s="900"/>
      <c r="QDA108" s="900"/>
      <c r="QDB108" s="900"/>
      <c r="QDC108" s="1171"/>
      <c r="QDD108" s="910"/>
      <c r="QDE108" s="1191"/>
      <c r="QDF108" s="1189"/>
      <c r="QDG108" s="900"/>
      <c r="QDH108" s="318"/>
      <c r="QDI108" s="900"/>
      <c r="QDJ108" s="900"/>
      <c r="QDK108" s="900"/>
      <c r="QDL108" s="900"/>
      <c r="QDM108" s="1171"/>
      <c r="QDN108" s="910"/>
      <c r="QDO108" s="1191"/>
      <c r="QDP108" s="1189"/>
      <c r="QDQ108" s="900"/>
      <c r="QDR108" s="318"/>
      <c r="QDS108" s="900"/>
      <c r="QDT108" s="900"/>
      <c r="QDU108" s="900"/>
      <c r="QDV108" s="900"/>
      <c r="QDW108" s="1171"/>
      <c r="QDX108" s="910"/>
      <c r="QDY108" s="1191"/>
      <c r="QDZ108" s="1189"/>
      <c r="QEA108" s="900"/>
      <c r="QEB108" s="318"/>
      <c r="QEC108" s="900"/>
      <c r="QED108" s="900"/>
      <c r="QEE108" s="900"/>
      <c r="QEF108" s="900"/>
      <c r="QEG108" s="1171"/>
      <c r="QEH108" s="910"/>
      <c r="QEI108" s="1191"/>
      <c r="QEJ108" s="1189"/>
      <c r="QEK108" s="900"/>
      <c r="QEL108" s="318"/>
      <c r="QEM108" s="900"/>
      <c r="QEN108" s="900"/>
      <c r="QEO108" s="900"/>
      <c r="QEP108" s="900"/>
      <c r="QEQ108" s="1171"/>
      <c r="QER108" s="910"/>
      <c r="QES108" s="1191"/>
      <c r="QET108" s="1189"/>
      <c r="QEU108" s="900"/>
      <c r="QEV108" s="318"/>
      <c r="QEW108" s="900"/>
      <c r="QEX108" s="900"/>
      <c r="QEY108" s="900"/>
      <c r="QEZ108" s="900"/>
      <c r="QFA108" s="1171"/>
      <c r="QFB108" s="910"/>
      <c r="QFC108" s="1191"/>
      <c r="QFD108" s="1189"/>
      <c r="QFE108" s="900"/>
      <c r="QFF108" s="318"/>
      <c r="QFG108" s="900"/>
      <c r="QFH108" s="900"/>
      <c r="QFI108" s="900"/>
      <c r="QFJ108" s="900"/>
      <c r="QFK108" s="1171"/>
      <c r="QFL108" s="910"/>
      <c r="QFM108" s="1191"/>
      <c r="QFN108" s="1189"/>
      <c r="QFO108" s="900"/>
      <c r="QFP108" s="318"/>
      <c r="QFQ108" s="900"/>
      <c r="QFR108" s="900"/>
      <c r="QFS108" s="900"/>
      <c r="QFT108" s="900"/>
      <c r="QFU108" s="1171"/>
      <c r="QFV108" s="910"/>
      <c r="QFW108" s="1191"/>
      <c r="QFX108" s="1189"/>
      <c r="QFY108" s="900"/>
      <c r="QFZ108" s="318"/>
      <c r="QGA108" s="900"/>
      <c r="QGB108" s="900"/>
      <c r="QGC108" s="900"/>
      <c r="QGD108" s="900"/>
      <c r="QGE108" s="1171"/>
      <c r="QGF108" s="910"/>
      <c r="QGG108" s="1191"/>
      <c r="QGH108" s="1189"/>
      <c r="QGI108" s="900"/>
      <c r="QGJ108" s="318"/>
      <c r="QGK108" s="900"/>
      <c r="QGL108" s="900"/>
      <c r="QGM108" s="900"/>
      <c r="QGN108" s="900"/>
      <c r="QGO108" s="1171"/>
      <c r="QGP108" s="910"/>
      <c r="QGQ108" s="1191"/>
      <c r="QGR108" s="1189"/>
      <c r="QGS108" s="900"/>
      <c r="QGT108" s="318"/>
      <c r="QGU108" s="900"/>
      <c r="QGV108" s="900"/>
      <c r="QGW108" s="900"/>
      <c r="QGX108" s="900"/>
      <c r="QGY108" s="1171"/>
      <c r="QGZ108" s="910"/>
      <c r="QHA108" s="1191"/>
      <c r="QHB108" s="1189"/>
      <c r="QHC108" s="900"/>
      <c r="QHD108" s="318"/>
      <c r="QHE108" s="900"/>
      <c r="QHF108" s="900"/>
      <c r="QHG108" s="900"/>
      <c r="QHH108" s="900"/>
      <c r="QHI108" s="1171"/>
      <c r="QHJ108" s="910"/>
      <c r="QHK108" s="1191"/>
      <c r="QHL108" s="1189"/>
      <c r="QHM108" s="900"/>
      <c r="QHN108" s="318"/>
      <c r="QHO108" s="900"/>
      <c r="QHP108" s="900"/>
      <c r="QHQ108" s="900"/>
      <c r="QHR108" s="900"/>
      <c r="QHS108" s="1171"/>
      <c r="QHT108" s="910"/>
      <c r="QHU108" s="1191"/>
      <c r="QHV108" s="1189"/>
      <c r="QHW108" s="900"/>
      <c r="QHX108" s="318"/>
      <c r="QHY108" s="900"/>
      <c r="QHZ108" s="900"/>
      <c r="QIA108" s="900"/>
      <c r="QIB108" s="900"/>
      <c r="QIC108" s="1171"/>
      <c r="QID108" s="910"/>
      <c r="QIE108" s="1191"/>
      <c r="QIF108" s="1189"/>
      <c r="QIG108" s="900"/>
      <c r="QIH108" s="318"/>
      <c r="QII108" s="900"/>
      <c r="QIJ108" s="900"/>
      <c r="QIK108" s="900"/>
      <c r="QIL108" s="900"/>
      <c r="QIM108" s="1171"/>
      <c r="QIN108" s="910"/>
      <c r="QIO108" s="1191"/>
      <c r="QIP108" s="1189"/>
      <c r="QIQ108" s="900"/>
      <c r="QIR108" s="318"/>
      <c r="QIS108" s="900"/>
      <c r="QIT108" s="900"/>
      <c r="QIU108" s="900"/>
      <c r="QIV108" s="900"/>
      <c r="QIW108" s="1171"/>
      <c r="QIX108" s="910"/>
      <c r="QIY108" s="1191"/>
      <c r="QIZ108" s="1189"/>
      <c r="QJA108" s="900"/>
      <c r="QJB108" s="318"/>
      <c r="QJC108" s="900"/>
      <c r="QJD108" s="900"/>
      <c r="QJE108" s="900"/>
      <c r="QJF108" s="900"/>
      <c r="QJG108" s="1171"/>
      <c r="QJH108" s="910"/>
      <c r="QJI108" s="1191"/>
      <c r="QJJ108" s="1189"/>
      <c r="QJK108" s="900"/>
      <c r="QJL108" s="318"/>
      <c r="QJM108" s="900"/>
      <c r="QJN108" s="900"/>
      <c r="QJO108" s="900"/>
      <c r="QJP108" s="900"/>
      <c r="QJQ108" s="1171"/>
      <c r="QJR108" s="910"/>
      <c r="QJS108" s="1191"/>
      <c r="QJT108" s="1189"/>
      <c r="QJU108" s="900"/>
      <c r="QJV108" s="318"/>
      <c r="QJW108" s="900"/>
      <c r="QJX108" s="900"/>
      <c r="QJY108" s="900"/>
      <c r="QJZ108" s="900"/>
      <c r="QKA108" s="1171"/>
      <c r="QKB108" s="910"/>
      <c r="QKC108" s="1191"/>
      <c r="QKD108" s="1189"/>
      <c r="QKE108" s="900"/>
      <c r="QKF108" s="318"/>
      <c r="QKG108" s="900"/>
      <c r="QKH108" s="900"/>
      <c r="QKI108" s="900"/>
      <c r="QKJ108" s="900"/>
      <c r="QKK108" s="1171"/>
      <c r="QKL108" s="910"/>
      <c r="QKM108" s="1191"/>
      <c r="QKN108" s="1189"/>
      <c r="QKO108" s="900"/>
      <c r="QKP108" s="318"/>
      <c r="QKQ108" s="900"/>
      <c r="QKR108" s="900"/>
      <c r="QKS108" s="900"/>
      <c r="QKT108" s="900"/>
      <c r="QKU108" s="1171"/>
      <c r="QKV108" s="910"/>
      <c r="QKW108" s="1191"/>
      <c r="QKX108" s="1189"/>
      <c r="QKY108" s="900"/>
      <c r="QKZ108" s="318"/>
      <c r="QLA108" s="900"/>
      <c r="QLB108" s="900"/>
      <c r="QLC108" s="900"/>
      <c r="QLD108" s="900"/>
      <c r="QLE108" s="1171"/>
      <c r="QLF108" s="910"/>
      <c r="QLG108" s="1191"/>
      <c r="QLH108" s="1189"/>
      <c r="QLI108" s="900"/>
      <c r="QLJ108" s="318"/>
      <c r="QLK108" s="900"/>
      <c r="QLL108" s="900"/>
      <c r="QLM108" s="900"/>
      <c r="QLN108" s="900"/>
      <c r="QLO108" s="1171"/>
      <c r="QLP108" s="910"/>
      <c r="QLQ108" s="1191"/>
      <c r="QLR108" s="1189"/>
      <c r="QLS108" s="900"/>
      <c r="QLT108" s="318"/>
      <c r="QLU108" s="900"/>
      <c r="QLV108" s="900"/>
      <c r="QLW108" s="900"/>
      <c r="QLX108" s="900"/>
      <c r="QLY108" s="1171"/>
      <c r="QLZ108" s="910"/>
      <c r="QMA108" s="1191"/>
      <c r="QMB108" s="1189"/>
      <c r="QMC108" s="900"/>
      <c r="QMD108" s="318"/>
      <c r="QME108" s="900"/>
      <c r="QMF108" s="900"/>
      <c r="QMG108" s="900"/>
      <c r="QMH108" s="900"/>
      <c r="QMI108" s="1171"/>
      <c r="QMJ108" s="910"/>
      <c r="QMK108" s="1191"/>
      <c r="QML108" s="1189"/>
      <c r="QMM108" s="900"/>
      <c r="QMN108" s="318"/>
      <c r="QMO108" s="900"/>
      <c r="QMP108" s="900"/>
      <c r="QMQ108" s="900"/>
      <c r="QMR108" s="900"/>
      <c r="QMS108" s="1171"/>
      <c r="QMT108" s="910"/>
      <c r="QMU108" s="1191"/>
      <c r="QMV108" s="1189"/>
      <c r="QMW108" s="900"/>
      <c r="QMX108" s="318"/>
      <c r="QMY108" s="900"/>
      <c r="QMZ108" s="900"/>
      <c r="QNA108" s="900"/>
      <c r="QNB108" s="900"/>
      <c r="QNC108" s="1171"/>
      <c r="QND108" s="910"/>
      <c r="QNE108" s="1191"/>
      <c r="QNF108" s="1189"/>
      <c r="QNG108" s="900"/>
      <c r="QNH108" s="318"/>
      <c r="QNI108" s="900"/>
      <c r="QNJ108" s="900"/>
      <c r="QNK108" s="900"/>
      <c r="QNL108" s="900"/>
      <c r="QNM108" s="1171"/>
      <c r="QNN108" s="910"/>
      <c r="QNO108" s="1191"/>
      <c r="QNP108" s="1189"/>
      <c r="QNQ108" s="900"/>
      <c r="QNR108" s="318"/>
      <c r="QNS108" s="900"/>
      <c r="QNT108" s="900"/>
      <c r="QNU108" s="900"/>
      <c r="QNV108" s="900"/>
      <c r="QNW108" s="1171"/>
      <c r="QNX108" s="910"/>
      <c r="QNY108" s="1191"/>
      <c r="QNZ108" s="1189"/>
      <c r="QOA108" s="900"/>
      <c r="QOB108" s="318"/>
      <c r="QOC108" s="900"/>
      <c r="QOD108" s="900"/>
      <c r="QOE108" s="900"/>
      <c r="QOF108" s="900"/>
      <c r="QOG108" s="1171"/>
      <c r="QOH108" s="910"/>
      <c r="QOI108" s="1191"/>
      <c r="QOJ108" s="1189"/>
      <c r="QOK108" s="900"/>
      <c r="QOL108" s="318"/>
      <c r="QOM108" s="900"/>
      <c r="QON108" s="900"/>
      <c r="QOO108" s="900"/>
      <c r="QOP108" s="900"/>
      <c r="QOQ108" s="1171"/>
      <c r="QOR108" s="910"/>
      <c r="QOS108" s="1191"/>
      <c r="QOT108" s="1189"/>
      <c r="QOU108" s="900"/>
      <c r="QOV108" s="318"/>
      <c r="QOW108" s="900"/>
      <c r="QOX108" s="900"/>
      <c r="QOY108" s="900"/>
      <c r="QOZ108" s="900"/>
      <c r="QPA108" s="1171"/>
      <c r="QPB108" s="910"/>
      <c r="QPC108" s="1191"/>
      <c r="QPD108" s="1189"/>
      <c r="QPE108" s="900"/>
      <c r="QPF108" s="318"/>
      <c r="QPG108" s="900"/>
      <c r="QPH108" s="900"/>
      <c r="QPI108" s="900"/>
      <c r="QPJ108" s="900"/>
      <c r="QPK108" s="1171"/>
      <c r="QPL108" s="910"/>
      <c r="QPM108" s="1191"/>
      <c r="QPN108" s="1189"/>
      <c r="QPO108" s="900"/>
      <c r="QPP108" s="318"/>
      <c r="QPQ108" s="900"/>
      <c r="QPR108" s="900"/>
      <c r="QPS108" s="900"/>
      <c r="QPT108" s="900"/>
      <c r="QPU108" s="1171"/>
      <c r="QPV108" s="910"/>
      <c r="QPW108" s="1191"/>
      <c r="QPX108" s="1189"/>
      <c r="QPY108" s="900"/>
      <c r="QPZ108" s="318"/>
      <c r="QQA108" s="900"/>
      <c r="QQB108" s="900"/>
      <c r="QQC108" s="900"/>
      <c r="QQD108" s="900"/>
      <c r="QQE108" s="1171"/>
      <c r="QQF108" s="910"/>
      <c r="QQG108" s="1191"/>
      <c r="QQH108" s="1189"/>
      <c r="QQI108" s="900"/>
      <c r="QQJ108" s="318"/>
      <c r="QQK108" s="900"/>
      <c r="QQL108" s="900"/>
      <c r="QQM108" s="900"/>
      <c r="QQN108" s="900"/>
      <c r="QQO108" s="1171"/>
      <c r="QQP108" s="910"/>
      <c r="QQQ108" s="1191"/>
      <c r="QQR108" s="1189"/>
      <c r="QQS108" s="900"/>
      <c r="QQT108" s="318"/>
      <c r="QQU108" s="900"/>
      <c r="QQV108" s="900"/>
      <c r="QQW108" s="900"/>
      <c r="QQX108" s="900"/>
      <c r="QQY108" s="1171"/>
      <c r="QQZ108" s="910"/>
      <c r="QRA108" s="1191"/>
      <c r="QRB108" s="1189"/>
      <c r="QRC108" s="900"/>
      <c r="QRD108" s="318"/>
      <c r="QRE108" s="900"/>
      <c r="QRF108" s="900"/>
      <c r="QRG108" s="900"/>
      <c r="QRH108" s="900"/>
      <c r="QRI108" s="1171"/>
      <c r="QRJ108" s="910"/>
      <c r="QRK108" s="1191"/>
      <c r="QRL108" s="1189"/>
      <c r="QRM108" s="900"/>
      <c r="QRN108" s="318"/>
      <c r="QRO108" s="900"/>
      <c r="QRP108" s="900"/>
      <c r="QRQ108" s="900"/>
      <c r="QRR108" s="900"/>
      <c r="QRS108" s="1171"/>
      <c r="QRT108" s="910"/>
      <c r="QRU108" s="1191"/>
      <c r="QRV108" s="1189"/>
      <c r="QRW108" s="900"/>
      <c r="QRX108" s="318"/>
      <c r="QRY108" s="900"/>
      <c r="QRZ108" s="900"/>
      <c r="QSA108" s="900"/>
      <c r="QSB108" s="900"/>
      <c r="QSC108" s="1171"/>
      <c r="QSD108" s="910"/>
      <c r="QSE108" s="1191"/>
      <c r="QSF108" s="1189"/>
      <c r="QSG108" s="900"/>
      <c r="QSH108" s="318"/>
      <c r="QSI108" s="900"/>
      <c r="QSJ108" s="900"/>
      <c r="QSK108" s="900"/>
      <c r="QSL108" s="900"/>
      <c r="QSM108" s="1171"/>
      <c r="QSN108" s="910"/>
      <c r="QSO108" s="1191"/>
      <c r="QSP108" s="1189"/>
      <c r="QSQ108" s="900"/>
      <c r="QSR108" s="318"/>
      <c r="QSS108" s="900"/>
      <c r="QST108" s="900"/>
      <c r="QSU108" s="900"/>
      <c r="QSV108" s="900"/>
      <c r="QSW108" s="1171"/>
      <c r="QSX108" s="910"/>
      <c r="QSY108" s="1191"/>
      <c r="QSZ108" s="1189"/>
      <c r="QTA108" s="900"/>
      <c r="QTB108" s="318"/>
      <c r="QTC108" s="900"/>
      <c r="QTD108" s="900"/>
      <c r="QTE108" s="900"/>
      <c r="QTF108" s="900"/>
      <c r="QTG108" s="1171"/>
      <c r="QTH108" s="910"/>
      <c r="QTI108" s="1191"/>
      <c r="QTJ108" s="1189"/>
      <c r="QTK108" s="900"/>
      <c r="QTL108" s="318"/>
      <c r="QTM108" s="900"/>
      <c r="QTN108" s="900"/>
      <c r="QTO108" s="900"/>
      <c r="QTP108" s="900"/>
      <c r="QTQ108" s="1171"/>
      <c r="QTR108" s="910"/>
      <c r="QTS108" s="1191"/>
      <c r="QTT108" s="1189"/>
      <c r="QTU108" s="900"/>
      <c r="QTV108" s="318"/>
      <c r="QTW108" s="900"/>
      <c r="QTX108" s="900"/>
      <c r="QTY108" s="900"/>
      <c r="QTZ108" s="900"/>
      <c r="QUA108" s="1171"/>
      <c r="QUB108" s="910"/>
      <c r="QUC108" s="1191"/>
      <c r="QUD108" s="1189"/>
      <c r="QUE108" s="900"/>
      <c r="QUF108" s="318"/>
      <c r="QUG108" s="900"/>
      <c r="QUH108" s="900"/>
      <c r="QUI108" s="900"/>
      <c r="QUJ108" s="900"/>
      <c r="QUK108" s="1171"/>
      <c r="QUL108" s="910"/>
      <c r="QUM108" s="1191"/>
      <c r="QUN108" s="1189"/>
      <c r="QUO108" s="900"/>
      <c r="QUP108" s="318"/>
      <c r="QUQ108" s="900"/>
      <c r="QUR108" s="900"/>
      <c r="QUS108" s="900"/>
      <c r="QUT108" s="900"/>
      <c r="QUU108" s="1171"/>
      <c r="QUV108" s="910"/>
      <c r="QUW108" s="1191"/>
      <c r="QUX108" s="1189"/>
      <c r="QUY108" s="900"/>
      <c r="QUZ108" s="318"/>
      <c r="QVA108" s="900"/>
      <c r="QVB108" s="900"/>
      <c r="QVC108" s="900"/>
      <c r="QVD108" s="900"/>
      <c r="QVE108" s="1171"/>
      <c r="QVF108" s="910"/>
      <c r="QVG108" s="1191"/>
      <c r="QVH108" s="1189"/>
      <c r="QVI108" s="900"/>
      <c r="QVJ108" s="318"/>
      <c r="QVK108" s="900"/>
      <c r="QVL108" s="900"/>
      <c r="QVM108" s="900"/>
      <c r="QVN108" s="900"/>
      <c r="QVO108" s="1171"/>
      <c r="QVP108" s="910"/>
      <c r="QVQ108" s="1191"/>
      <c r="QVR108" s="1189"/>
      <c r="QVS108" s="900"/>
      <c r="QVT108" s="318"/>
      <c r="QVU108" s="900"/>
      <c r="QVV108" s="900"/>
      <c r="QVW108" s="900"/>
      <c r="QVX108" s="900"/>
      <c r="QVY108" s="1171"/>
      <c r="QVZ108" s="910"/>
      <c r="QWA108" s="1191"/>
      <c r="QWB108" s="1189"/>
      <c r="QWC108" s="900"/>
      <c r="QWD108" s="318"/>
      <c r="QWE108" s="900"/>
      <c r="QWF108" s="900"/>
      <c r="QWG108" s="900"/>
      <c r="QWH108" s="900"/>
      <c r="QWI108" s="1171"/>
      <c r="QWJ108" s="910"/>
      <c r="QWK108" s="1191"/>
      <c r="QWL108" s="1189"/>
      <c r="QWM108" s="900"/>
      <c r="QWN108" s="318"/>
      <c r="QWO108" s="900"/>
      <c r="QWP108" s="900"/>
      <c r="QWQ108" s="900"/>
      <c r="QWR108" s="900"/>
      <c r="QWS108" s="1171"/>
      <c r="QWT108" s="910"/>
      <c r="QWU108" s="1191"/>
      <c r="QWV108" s="1189"/>
      <c r="QWW108" s="900"/>
      <c r="QWX108" s="318"/>
      <c r="QWY108" s="900"/>
      <c r="QWZ108" s="900"/>
      <c r="QXA108" s="900"/>
      <c r="QXB108" s="900"/>
      <c r="QXC108" s="1171"/>
      <c r="QXD108" s="910"/>
      <c r="QXE108" s="1191"/>
      <c r="QXF108" s="1189"/>
      <c r="QXG108" s="900"/>
      <c r="QXH108" s="318"/>
      <c r="QXI108" s="900"/>
      <c r="QXJ108" s="900"/>
      <c r="QXK108" s="900"/>
      <c r="QXL108" s="900"/>
      <c r="QXM108" s="1171"/>
      <c r="QXN108" s="910"/>
      <c r="QXO108" s="1191"/>
      <c r="QXP108" s="1189"/>
      <c r="QXQ108" s="900"/>
      <c r="QXR108" s="318"/>
      <c r="QXS108" s="900"/>
      <c r="QXT108" s="900"/>
      <c r="QXU108" s="900"/>
      <c r="QXV108" s="900"/>
      <c r="QXW108" s="1171"/>
      <c r="QXX108" s="910"/>
      <c r="QXY108" s="1191"/>
      <c r="QXZ108" s="1189"/>
      <c r="QYA108" s="900"/>
      <c r="QYB108" s="318"/>
      <c r="QYC108" s="900"/>
      <c r="QYD108" s="900"/>
      <c r="QYE108" s="900"/>
      <c r="QYF108" s="900"/>
      <c r="QYG108" s="1171"/>
      <c r="QYH108" s="910"/>
      <c r="QYI108" s="1191"/>
      <c r="QYJ108" s="1189"/>
      <c r="QYK108" s="900"/>
      <c r="QYL108" s="318"/>
      <c r="QYM108" s="900"/>
      <c r="QYN108" s="900"/>
      <c r="QYO108" s="900"/>
      <c r="QYP108" s="900"/>
      <c r="QYQ108" s="1171"/>
      <c r="QYR108" s="910"/>
      <c r="QYS108" s="1191"/>
      <c r="QYT108" s="1189"/>
      <c r="QYU108" s="900"/>
      <c r="QYV108" s="318"/>
      <c r="QYW108" s="900"/>
      <c r="QYX108" s="900"/>
      <c r="QYY108" s="900"/>
      <c r="QYZ108" s="900"/>
      <c r="QZA108" s="1171"/>
      <c r="QZB108" s="910"/>
      <c r="QZC108" s="1191"/>
      <c r="QZD108" s="1189"/>
      <c r="QZE108" s="900"/>
      <c r="QZF108" s="318"/>
      <c r="QZG108" s="900"/>
      <c r="QZH108" s="900"/>
      <c r="QZI108" s="900"/>
      <c r="QZJ108" s="900"/>
      <c r="QZK108" s="1171"/>
      <c r="QZL108" s="910"/>
      <c r="QZM108" s="1191"/>
      <c r="QZN108" s="1189"/>
      <c r="QZO108" s="900"/>
      <c r="QZP108" s="318"/>
      <c r="QZQ108" s="900"/>
      <c r="QZR108" s="900"/>
      <c r="QZS108" s="900"/>
      <c r="QZT108" s="900"/>
      <c r="QZU108" s="1171"/>
      <c r="QZV108" s="910"/>
      <c r="QZW108" s="1191"/>
      <c r="QZX108" s="1189"/>
      <c r="QZY108" s="900"/>
      <c r="QZZ108" s="318"/>
      <c r="RAA108" s="900"/>
      <c r="RAB108" s="900"/>
      <c r="RAC108" s="900"/>
      <c r="RAD108" s="900"/>
      <c r="RAE108" s="1171"/>
      <c r="RAF108" s="910"/>
      <c r="RAG108" s="1191"/>
      <c r="RAH108" s="1189"/>
      <c r="RAI108" s="900"/>
      <c r="RAJ108" s="318"/>
      <c r="RAK108" s="900"/>
      <c r="RAL108" s="900"/>
      <c r="RAM108" s="900"/>
      <c r="RAN108" s="900"/>
      <c r="RAO108" s="1171"/>
      <c r="RAP108" s="910"/>
      <c r="RAQ108" s="1191"/>
      <c r="RAR108" s="1189"/>
      <c r="RAS108" s="900"/>
      <c r="RAT108" s="318"/>
      <c r="RAU108" s="900"/>
      <c r="RAV108" s="900"/>
      <c r="RAW108" s="900"/>
      <c r="RAX108" s="900"/>
      <c r="RAY108" s="1171"/>
      <c r="RAZ108" s="910"/>
      <c r="RBA108" s="1191"/>
      <c r="RBB108" s="1189"/>
      <c r="RBC108" s="900"/>
      <c r="RBD108" s="318"/>
      <c r="RBE108" s="900"/>
      <c r="RBF108" s="900"/>
      <c r="RBG108" s="900"/>
      <c r="RBH108" s="900"/>
      <c r="RBI108" s="1171"/>
      <c r="RBJ108" s="910"/>
      <c r="RBK108" s="1191"/>
      <c r="RBL108" s="1189"/>
      <c r="RBM108" s="900"/>
      <c r="RBN108" s="318"/>
      <c r="RBO108" s="900"/>
      <c r="RBP108" s="900"/>
      <c r="RBQ108" s="900"/>
      <c r="RBR108" s="900"/>
      <c r="RBS108" s="1171"/>
      <c r="RBT108" s="910"/>
      <c r="RBU108" s="1191"/>
      <c r="RBV108" s="1189"/>
      <c r="RBW108" s="900"/>
      <c r="RBX108" s="318"/>
      <c r="RBY108" s="900"/>
      <c r="RBZ108" s="900"/>
      <c r="RCA108" s="900"/>
      <c r="RCB108" s="900"/>
      <c r="RCC108" s="1171"/>
      <c r="RCD108" s="910"/>
      <c r="RCE108" s="1191"/>
      <c r="RCF108" s="1189"/>
      <c r="RCG108" s="900"/>
      <c r="RCH108" s="318"/>
      <c r="RCI108" s="900"/>
      <c r="RCJ108" s="900"/>
      <c r="RCK108" s="900"/>
      <c r="RCL108" s="900"/>
      <c r="RCM108" s="1171"/>
      <c r="RCN108" s="910"/>
      <c r="RCO108" s="1191"/>
      <c r="RCP108" s="1189"/>
      <c r="RCQ108" s="900"/>
      <c r="RCR108" s="318"/>
      <c r="RCS108" s="900"/>
      <c r="RCT108" s="900"/>
      <c r="RCU108" s="900"/>
      <c r="RCV108" s="900"/>
      <c r="RCW108" s="1171"/>
      <c r="RCX108" s="910"/>
      <c r="RCY108" s="1191"/>
      <c r="RCZ108" s="1189"/>
      <c r="RDA108" s="900"/>
      <c r="RDB108" s="318"/>
      <c r="RDC108" s="900"/>
      <c r="RDD108" s="900"/>
      <c r="RDE108" s="900"/>
      <c r="RDF108" s="900"/>
      <c r="RDG108" s="1171"/>
      <c r="RDH108" s="910"/>
      <c r="RDI108" s="1191"/>
      <c r="RDJ108" s="1189"/>
      <c r="RDK108" s="900"/>
      <c r="RDL108" s="318"/>
      <c r="RDM108" s="900"/>
      <c r="RDN108" s="900"/>
      <c r="RDO108" s="900"/>
      <c r="RDP108" s="900"/>
      <c r="RDQ108" s="1171"/>
      <c r="RDR108" s="910"/>
      <c r="RDS108" s="1191"/>
      <c r="RDT108" s="1189"/>
      <c r="RDU108" s="900"/>
      <c r="RDV108" s="318"/>
      <c r="RDW108" s="900"/>
      <c r="RDX108" s="900"/>
      <c r="RDY108" s="900"/>
      <c r="RDZ108" s="900"/>
      <c r="REA108" s="1171"/>
      <c r="REB108" s="910"/>
      <c r="REC108" s="1191"/>
      <c r="RED108" s="1189"/>
      <c r="REE108" s="900"/>
      <c r="REF108" s="318"/>
      <c r="REG108" s="900"/>
      <c r="REH108" s="900"/>
      <c r="REI108" s="900"/>
      <c r="REJ108" s="900"/>
      <c r="REK108" s="1171"/>
      <c r="REL108" s="910"/>
      <c r="REM108" s="1191"/>
      <c r="REN108" s="1189"/>
      <c r="REO108" s="900"/>
      <c r="REP108" s="318"/>
      <c r="REQ108" s="900"/>
      <c r="RER108" s="900"/>
      <c r="RES108" s="900"/>
      <c r="RET108" s="900"/>
      <c r="REU108" s="1171"/>
      <c r="REV108" s="910"/>
      <c r="REW108" s="1191"/>
      <c r="REX108" s="1189"/>
      <c r="REY108" s="900"/>
      <c r="REZ108" s="318"/>
      <c r="RFA108" s="900"/>
      <c r="RFB108" s="900"/>
      <c r="RFC108" s="900"/>
      <c r="RFD108" s="900"/>
      <c r="RFE108" s="1171"/>
      <c r="RFF108" s="910"/>
      <c r="RFG108" s="1191"/>
      <c r="RFH108" s="1189"/>
      <c r="RFI108" s="900"/>
      <c r="RFJ108" s="318"/>
      <c r="RFK108" s="900"/>
      <c r="RFL108" s="900"/>
      <c r="RFM108" s="900"/>
      <c r="RFN108" s="900"/>
      <c r="RFO108" s="1171"/>
      <c r="RFP108" s="910"/>
      <c r="RFQ108" s="1191"/>
      <c r="RFR108" s="1189"/>
      <c r="RFS108" s="900"/>
      <c r="RFT108" s="318"/>
      <c r="RFU108" s="900"/>
      <c r="RFV108" s="900"/>
      <c r="RFW108" s="900"/>
      <c r="RFX108" s="900"/>
      <c r="RFY108" s="1171"/>
      <c r="RFZ108" s="910"/>
      <c r="RGA108" s="1191"/>
      <c r="RGB108" s="1189"/>
      <c r="RGC108" s="900"/>
      <c r="RGD108" s="318"/>
      <c r="RGE108" s="900"/>
      <c r="RGF108" s="900"/>
      <c r="RGG108" s="900"/>
      <c r="RGH108" s="900"/>
      <c r="RGI108" s="1171"/>
      <c r="RGJ108" s="910"/>
      <c r="RGK108" s="1191"/>
      <c r="RGL108" s="1189"/>
      <c r="RGM108" s="900"/>
      <c r="RGN108" s="318"/>
      <c r="RGO108" s="900"/>
      <c r="RGP108" s="900"/>
      <c r="RGQ108" s="900"/>
      <c r="RGR108" s="900"/>
      <c r="RGS108" s="1171"/>
      <c r="RGT108" s="910"/>
      <c r="RGU108" s="1191"/>
      <c r="RGV108" s="1189"/>
      <c r="RGW108" s="900"/>
      <c r="RGX108" s="318"/>
      <c r="RGY108" s="900"/>
      <c r="RGZ108" s="900"/>
      <c r="RHA108" s="900"/>
      <c r="RHB108" s="900"/>
      <c r="RHC108" s="1171"/>
      <c r="RHD108" s="910"/>
      <c r="RHE108" s="1191"/>
      <c r="RHF108" s="1189"/>
      <c r="RHG108" s="900"/>
      <c r="RHH108" s="318"/>
      <c r="RHI108" s="900"/>
      <c r="RHJ108" s="900"/>
      <c r="RHK108" s="900"/>
      <c r="RHL108" s="900"/>
      <c r="RHM108" s="1171"/>
      <c r="RHN108" s="910"/>
      <c r="RHO108" s="1191"/>
      <c r="RHP108" s="1189"/>
      <c r="RHQ108" s="900"/>
      <c r="RHR108" s="318"/>
      <c r="RHS108" s="900"/>
      <c r="RHT108" s="900"/>
      <c r="RHU108" s="900"/>
      <c r="RHV108" s="900"/>
      <c r="RHW108" s="1171"/>
      <c r="RHX108" s="910"/>
      <c r="RHY108" s="1191"/>
      <c r="RHZ108" s="1189"/>
      <c r="RIA108" s="900"/>
      <c r="RIB108" s="318"/>
      <c r="RIC108" s="900"/>
      <c r="RID108" s="900"/>
      <c r="RIE108" s="900"/>
      <c r="RIF108" s="900"/>
      <c r="RIG108" s="1171"/>
      <c r="RIH108" s="910"/>
      <c r="RII108" s="1191"/>
      <c r="RIJ108" s="1189"/>
      <c r="RIK108" s="900"/>
      <c r="RIL108" s="318"/>
      <c r="RIM108" s="900"/>
      <c r="RIN108" s="900"/>
      <c r="RIO108" s="900"/>
      <c r="RIP108" s="900"/>
      <c r="RIQ108" s="1171"/>
      <c r="RIR108" s="910"/>
      <c r="RIS108" s="1191"/>
      <c r="RIT108" s="1189"/>
      <c r="RIU108" s="900"/>
      <c r="RIV108" s="318"/>
      <c r="RIW108" s="900"/>
      <c r="RIX108" s="900"/>
      <c r="RIY108" s="900"/>
      <c r="RIZ108" s="900"/>
      <c r="RJA108" s="1171"/>
      <c r="RJB108" s="910"/>
      <c r="RJC108" s="1191"/>
      <c r="RJD108" s="1189"/>
      <c r="RJE108" s="900"/>
      <c r="RJF108" s="318"/>
      <c r="RJG108" s="900"/>
      <c r="RJH108" s="900"/>
      <c r="RJI108" s="900"/>
      <c r="RJJ108" s="900"/>
      <c r="RJK108" s="1171"/>
      <c r="RJL108" s="910"/>
      <c r="RJM108" s="1191"/>
      <c r="RJN108" s="1189"/>
      <c r="RJO108" s="900"/>
      <c r="RJP108" s="318"/>
      <c r="RJQ108" s="900"/>
      <c r="RJR108" s="900"/>
      <c r="RJS108" s="900"/>
      <c r="RJT108" s="900"/>
      <c r="RJU108" s="1171"/>
      <c r="RJV108" s="910"/>
      <c r="RJW108" s="1191"/>
      <c r="RJX108" s="1189"/>
      <c r="RJY108" s="900"/>
      <c r="RJZ108" s="318"/>
      <c r="RKA108" s="900"/>
      <c r="RKB108" s="900"/>
      <c r="RKC108" s="900"/>
      <c r="RKD108" s="900"/>
      <c r="RKE108" s="1171"/>
      <c r="RKF108" s="910"/>
      <c r="RKG108" s="1191"/>
      <c r="RKH108" s="1189"/>
      <c r="RKI108" s="900"/>
      <c r="RKJ108" s="318"/>
      <c r="RKK108" s="900"/>
      <c r="RKL108" s="900"/>
      <c r="RKM108" s="900"/>
      <c r="RKN108" s="900"/>
      <c r="RKO108" s="1171"/>
      <c r="RKP108" s="910"/>
      <c r="RKQ108" s="1191"/>
      <c r="RKR108" s="1189"/>
      <c r="RKS108" s="900"/>
      <c r="RKT108" s="318"/>
      <c r="RKU108" s="900"/>
      <c r="RKV108" s="900"/>
      <c r="RKW108" s="900"/>
      <c r="RKX108" s="900"/>
      <c r="RKY108" s="1171"/>
      <c r="RKZ108" s="910"/>
      <c r="RLA108" s="1191"/>
      <c r="RLB108" s="1189"/>
      <c r="RLC108" s="900"/>
      <c r="RLD108" s="318"/>
      <c r="RLE108" s="900"/>
      <c r="RLF108" s="900"/>
      <c r="RLG108" s="900"/>
      <c r="RLH108" s="900"/>
      <c r="RLI108" s="1171"/>
      <c r="RLJ108" s="910"/>
      <c r="RLK108" s="1191"/>
      <c r="RLL108" s="1189"/>
      <c r="RLM108" s="900"/>
      <c r="RLN108" s="318"/>
      <c r="RLO108" s="900"/>
      <c r="RLP108" s="900"/>
      <c r="RLQ108" s="900"/>
      <c r="RLR108" s="900"/>
      <c r="RLS108" s="1171"/>
      <c r="RLT108" s="910"/>
      <c r="RLU108" s="1191"/>
      <c r="RLV108" s="1189"/>
      <c r="RLW108" s="900"/>
      <c r="RLX108" s="318"/>
      <c r="RLY108" s="900"/>
      <c r="RLZ108" s="900"/>
      <c r="RMA108" s="900"/>
      <c r="RMB108" s="900"/>
      <c r="RMC108" s="1171"/>
      <c r="RMD108" s="910"/>
      <c r="RME108" s="1191"/>
      <c r="RMF108" s="1189"/>
      <c r="RMG108" s="900"/>
      <c r="RMH108" s="318"/>
      <c r="RMI108" s="900"/>
      <c r="RMJ108" s="900"/>
      <c r="RMK108" s="900"/>
      <c r="RML108" s="900"/>
      <c r="RMM108" s="1171"/>
      <c r="RMN108" s="910"/>
      <c r="RMO108" s="1191"/>
      <c r="RMP108" s="1189"/>
      <c r="RMQ108" s="900"/>
      <c r="RMR108" s="318"/>
      <c r="RMS108" s="900"/>
      <c r="RMT108" s="900"/>
      <c r="RMU108" s="900"/>
      <c r="RMV108" s="900"/>
      <c r="RMW108" s="1171"/>
      <c r="RMX108" s="910"/>
      <c r="RMY108" s="1191"/>
      <c r="RMZ108" s="1189"/>
      <c r="RNA108" s="900"/>
      <c r="RNB108" s="318"/>
      <c r="RNC108" s="900"/>
      <c r="RND108" s="900"/>
      <c r="RNE108" s="900"/>
      <c r="RNF108" s="900"/>
      <c r="RNG108" s="1171"/>
      <c r="RNH108" s="910"/>
      <c r="RNI108" s="1191"/>
      <c r="RNJ108" s="1189"/>
      <c r="RNK108" s="900"/>
      <c r="RNL108" s="318"/>
      <c r="RNM108" s="900"/>
      <c r="RNN108" s="900"/>
      <c r="RNO108" s="900"/>
      <c r="RNP108" s="900"/>
      <c r="RNQ108" s="1171"/>
      <c r="RNR108" s="910"/>
      <c r="RNS108" s="1191"/>
      <c r="RNT108" s="1189"/>
      <c r="RNU108" s="900"/>
      <c r="RNV108" s="318"/>
      <c r="RNW108" s="900"/>
      <c r="RNX108" s="900"/>
      <c r="RNY108" s="900"/>
      <c r="RNZ108" s="900"/>
      <c r="ROA108" s="1171"/>
      <c r="ROB108" s="910"/>
      <c r="ROC108" s="1191"/>
      <c r="ROD108" s="1189"/>
      <c r="ROE108" s="900"/>
      <c r="ROF108" s="318"/>
      <c r="ROG108" s="900"/>
      <c r="ROH108" s="900"/>
      <c r="ROI108" s="900"/>
      <c r="ROJ108" s="900"/>
      <c r="ROK108" s="1171"/>
      <c r="ROL108" s="910"/>
      <c r="ROM108" s="1191"/>
      <c r="RON108" s="1189"/>
      <c r="ROO108" s="900"/>
      <c r="ROP108" s="318"/>
      <c r="ROQ108" s="900"/>
      <c r="ROR108" s="900"/>
      <c r="ROS108" s="900"/>
      <c r="ROT108" s="900"/>
      <c r="ROU108" s="1171"/>
      <c r="ROV108" s="910"/>
      <c r="ROW108" s="1191"/>
      <c r="ROX108" s="1189"/>
      <c r="ROY108" s="900"/>
      <c r="ROZ108" s="318"/>
      <c r="RPA108" s="900"/>
      <c r="RPB108" s="900"/>
      <c r="RPC108" s="900"/>
      <c r="RPD108" s="900"/>
      <c r="RPE108" s="1171"/>
      <c r="RPF108" s="910"/>
      <c r="RPG108" s="1191"/>
      <c r="RPH108" s="1189"/>
      <c r="RPI108" s="900"/>
      <c r="RPJ108" s="318"/>
      <c r="RPK108" s="900"/>
      <c r="RPL108" s="900"/>
      <c r="RPM108" s="900"/>
      <c r="RPN108" s="900"/>
      <c r="RPO108" s="1171"/>
      <c r="RPP108" s="910"/>
      <c r="RPQ108" s="1191"/>
      <c r="RPR108" s="1189"/>
      <c r="RPS108" s="900"/>
      <c r="RPT108" s="318"/>
      <c r="RPU108" s="900"/>
      <c r="RPV108" s="900"/>
      <c r="RPW108" s="900"/>
      <c r="RPX108" s="900"/>
      <c r="RPY108" s="1171"/>
      <c r="RPZ108" s="910"/>
      <c r="RQA108" s="1191"/>
      <c r="RQB108" s="1189"/>
      <c r="RQC108" s="900"/>
      <c r="RQD108" s="318"/>
      <c r="RQE108" s="900"/>
      <c r="RQF108" s="900"/>
      <c r="RQG108" s="900"/>
      <c r="RQH108" s="900"/>
      <c r="RQI108" s="1171"/>
      <c r="RQJ108" s="910"/>
      <c r="RQK108" s="1191"/>
      <c r="RQL108" s="1189"/>
      <c r="RQM108" s="900"/>
      <c r="RQN108" s="318"/>
      <c r="RQO108" s="900"/>
      <c r="RQP108" s="900"/>
      <c r="RQQ108" s="900"/>
      <c r="RQR108" s="900"/>
      <c r="RQS108" s="1171"/>
      <c r="RQT108" s="910"/>
      <c r="RQU108" s="1191"/>
      <c r="RQV108" s="1189"/>
      <c r="RQW108" s="900"/>
      <c r="RQX108" s="318"/>
      <c r="RQY108" s="900"/>
      <c r="RQZ108" s="900"/>
      <c r="RRA108" s="900"/>
      <c r="RRB108" s="900"/>
      <c r="RRC108" s="1171"/>
      <c r="RRD108" s="910"/>
      <c r="RRE108" s="1191"/>
      <c r="RRF108" s="1189"/>
      <c r="RRG108" s="900"/>
      <c r="RRH108" s="318"/>
      <c r="RRI108" s="900"/>
      <c r="RRJ108" s="900"/>
      <c r="RRK108" s="900"/>
      <c r="RRL108" s="900"/>
      <c r="RRM108" s="1171"/>
      <c r="RRN108" s="910"/>
      <c r="RRO108" s="1191"/>
      <c r="RRP108" s="1189"/>
      <c r="RRQ108" s="900"/>
      <c r="RRR108" s="318"/>
      <c r="RRS108" s="900"/>
      <c r="RRT108" s="900"/>
      <c r="RRU108" s="900"/>
      <c r="RRV108" s="900"/>
      <c r="RRW108" s="1171"/>
      <c r="RRX108" s="910"/>
      <c r="RRY108" s="1191"/>
      <c r="RRZ108" s="1189"/>
      <c r="RSA108" s="900"/>
      <c r="RSB108" s="318"/>
      <c r="RSC108" s="900"/>
      <c r="RSD108" s="900"/>
      <c r="RSE108" s="900"/>
      <c r="RSF108" s="900"/>
      <c r="RSG108" s="1171"/>
      <c r="RSH108" s="910"/>
      <c r="RSI108" s="1191"/>
      <c r="RSJ108" s="1189"/>
      <c r="RSK108" s="900"/>
      <c r="RSL108" s="318"/>
      <c r="RSM108" s="900"/>
      <c r="RSN108" s="900"/>
      <c r="RSO108" s="900"/>
      <c r="RSP108" s="900"/>
      <c r="RSQ108" s="1171"/>
      <c r="RSR108" s="910"/>
      <c r="RSS108" s="1191"/>
      <c r="RST108" s="1189"/>
      <c r="RSU108" s="900"/>
      <c r="RSV108" s="318"/>
      <c r="RSW108" s="900"/>
      <c r="RSX108" s="900"/>
      <c r="RSY108" s="900"/>
      <c r="RSZ108" s="900"/>
      <c r="RTA108" s="1171"/>
      <c r="RTB108" s="910"/>
      <c r="RTC108" s="1191"/>
      <c r="RTD108" s="1189"/>
      <c r="RTE108" s="900"/>
      <c r="RTF108" s="318"/>
      <c r="RTG108" s="900"/>
      <c r="RTH108" s="900"/>
      <c r="RTI108" s="900"/>
      <c r="RTJ108" s="900"/>
      <c r="RTK108" s="1171"/>
      <c r="RTL108" s="910"/>
      <c r="RTM108" s="1191"/>
      <c r="RTN108" s="1189"/>
      <c r="RTO108" s="900"/>
      <c r="RTP108" s="318"/>
      <c r="RTQ108" s="900"/>
      <c r="RTR108" s="900"/>
      <c r="RTS108" s="900"/>
      <c r="RTT108" s="900"/>
      <c r="RTU108" s="1171"/>
      <c r="RTV108" s="910"/>
      <c r="RTW108" s="1191"/>
      <c r="RTX108" s="1189"/>
      <c r="RTY108" s="900"/>
      <c r="RTZ108" s="318"/>
      <c r="RUA108" s="900"/>
      <c r="RUB108" s="900"/>
      <c r="RUC108" s="900"/>
      <c r="RUD108" s="900"/>
      <c r="RUE108" s="1171"/>
      <c r="RUF108" s="910"/>
      <c r="RUG108" s="1191"/>
      <c r="RUH108" s="1189"/>
      <c r="RUI108" s="900"/>
      <c r="RUJ108" s="318"/>
      <c r="RUK108" s="900"/>
      <c r="RUL108" s="900"/>
      <c r="RUM108" s="900"/>
      <c r="RUN108" s="900"/>
      <c r="RUO108" s="1171"/>
      <c r="RUP108" s="910"/>
      <c r="RUQ108" s="1191"/>
      <c r="RUR108" s="1189"/>
      <c r="RUS108" s="900"/>
      <c r="RUT108" s="318"/>
      <c r="RUU108" s="900"/>
      <c r="RUV108" s="900"/>
      <c r="RUW108" s="900"/>
      <c r="RUX108" s="900"/>
      <c r="RUY108" s="1171"/>
      <c r="RUZ108" s="910"/>
      <c r="RVA108" s="1191"/>
      <c r="RVB108" s="1189"/>
      <c r="RVC108" s="900"/>
      <c r="RVD108" s="318"/>
      <c r="RVE108" s="900"/>
      <c r="RVF108" s="900"/>
      <c r="RVG108" s="900"/>
      <c r="RVH108" s="900"/>
      <c r="RVI108" s="1171"/>
      <c r="RVJ108" s="910"/>
      <c r="RVK108" s="1191"/>
      <c r="RVL108" s="1189"/>
      <c r="RVM108" s="900"/>
      <c r="RVN108" s="318"/>
      <c r="RVO108" s="900"/>
      <c r="RVP108" s="900"/>
      <c r="RVQ108" s="900"/>
      <c r="RVR108" s="900"/>
      <c r="RVS108" s="1171"/>
      <c r="RVT108" s="910"/>
      <c r="RVU108" s="1191"/>
      <c r="RVV108" s="1189"/>
      <c r="RVW108" s="900"/>
      <c r="RVX108" s="318"/>
      <c r="RVY108" s="900"/>
      <c r="RVZ108" s="900"/>
      <c r="RWA108" s="900"/>
      <c r="RWB108" s="900"/>
      <c r="RWC108" s="1171"/>
      <c r="RWD108" s="910"/>
      <c r="RWE108" s="1191"/>
      <c r="RWF108" s="1189"/>
      <c r="RWG108" s="900"/>
      <c r="RWH108" s="318"/>
      <c r="RWI108" s="900"/>
      <c r="RWJ108" s="900"/>
      <c r="RWK108" s="900"/>
      <c r="RWL108" s="900"/>
      <c r="RWM108" s="1171"/>
      <c r="RWN108" s="910"/>
      <c r="RWO108" s="1191"/>
      <c r="RWP108" s="1189"/>
      <c r="RWQ108" s="900"/>
      <c r="RWR108" s="318"/>
      <c r="RWS108" s="900"/>
      <c r="RWT108" s="900"/>
      <c r="RWU108" s="900"/>
      <c r="RWV108" s="900"/>
      <c r="RWW108" s="1171"/>
      <c r="RWX108" s="910"/>
      <c r="RWY108" s="1191"/>
      <c r="RWZ108" s="1189"/>
      <c r="RXA108" s="900"/>
      <c r="RXB108" s="318"/>
      <c r="RXC108" s="900"/>
      <c r="RXD108" s="900"/>
      <c r="RXE108" s="900"/>
      <c r="RXF108" s="900"/>
      <c r="RXG108" s="1171"/>
      <c r="RXH108" s="910"/>
      <c r="RXI108" s="1191"/>
      <c r="RXJ108" s="1189"/>
      <c r="RXK108" s="900"/>
      <c r="RXL108" s="318"/>
      <c r="RXM108" s="900"/>
      <c r="RXN108" s="900"/>
      <c r="RXO108" s="900"/>
      <c r="RXP108" s="900"/>
      <c r="RXQ108" s="1171"/>
      <c r="RXR108" s="910"/>
      <c r="RXS108" s="1191"/>
      <c r="RXT108" s="1189"/>
      <c r="RXU108" s="900"/>
      <c r="RXV108" s="318"/>
      <c r="RXW108" s="900"/>
      <c r="RXX108" s="900"/>
      <c r="RXY108" s="900"/>
      <c r="RXZ108" s="900"/>
      <c r="RYA108" s="1171"/>
      <c r="RYB108" s="910"/>
      <c r="RYC108" s="1191"/>
      <c r="RYD108" s="1189"/>
      <c r="RYE108" s="900"/>
      <c r="RYF108" s="318"/>
      <c r="RYG108" s="900"/>
      <c r="RYH108" s="900"/>
      <c r="RYI108" s="900"/>
      <c r="RYJ108" s="900"/>
      <c r="RYK108" s="1171"/>
      <c r="RYL108" s="910"/>
      <c r="RYM108" s="1191"/>
      <c r="RYN108" s="1189"/>
      <c r="RYO108" s="900"/>
      <c r="RYP108" s="318"/>
      <c r="RYQ108" s="900"/>
      <c r="RYR108" s="900"/>
      <c r="RYS108" s="900"/>
      <c r="RYT108" s="900"/>
      <c r="RYU108" s="1171"/>
      <c r="RYV108" s="910"/>
      <c r="RYW108" s="1191"/>
      <c r="RYX108" s="1189"/>
      <c r="RYY108" s="900"/>
      <c r="RYZ108" s="318"/>
      <c r="RZA108" s="900"/>
      <c r="RZB108" s="900"/>
      <c r="RZC108" s="900"/>
      <c r="RZD108" s="900"/>
      <c r="RZE108" s="1171"/>
      <c r="RZF108" s="910"/>
      <c r="RZG108" s="1191"/>
      <c r="RZH108" s="1189"/>
      <c r="RZI108" s="900"/>
      <c r="RZJ108" s="318"/>
      <c r="RZK108" s="900"/>
      <c r="RZL108" s="900"/>
      <c r="RZM108" s="900"/>
      <c r="RZN108" s="900"/>
      <c r="RZO108" s="1171"/>
      <c r="RZP108" s="910"/>
      <c r="RZQ108" s="1191"/>
      <c r="RZR108" s="1189"/>
      <c r="RZS108" s="900"/>
      <c r="RZT108" s="318"/>
      <c r="RZU108" s="900"/>
      <c r="RZV108" s="900"/>
      <c r="RZW108" s="900"/>
      <c r="RZX108" s="900"/>
      <c r="RZY108" s="1171"/>
      <c r="RZZ108" s="910"/>
      <c r="SAA108" s="1191"/>
      <c r="SAB108" s="1189"/>
      <c r="SAC108" s="900"/>
      <c r="SAD108" s="318"/>
      <c r="SAE108" s="900"/>
      <c r="SAF108" s="900"/>
      <c r="SAG108" s="900"/>
      <c r="SAH108" s="900"/>
      <c r="SAI108" s="1171"/>
      <c r="SAJ108" s="910"/>
      <c r="SAK108" s="1191"/>
      <c r="SAL108" s="1189"/>
      <c r="SAM108" s="900"/>
      <c r="SAN108" s="318"/>
      <c r="SAO108" s="900"/>
      <c r="SAP108" s="900"/>
      <c r="SAQ108" s="900"/>
      <c r="SAR108" s="900"/>
      <c r="SAS108" s="1171"/>
      <c r="SAT108" s="910"/>
      <c r="SAU108" s="1191"/>
      <c r="SAV108" s="1189"/>
      <c r="SAW108" s="900"/>
      <c r="SAX108" s="318"/>
      <c r="SAY108" s="900"/>
      <c r="SAZ108" s="900"/>
      <c r="SBA108" s="900"/>
      <c r="SBB108" s="900"/>
      <c r="SBC108" s="1171"/>
      <c r="SBD108" s="910"/>
      <c r="SBE108" s="1191"/>
      <c r="SBF108" s="1189"/>
      <c r="SBG108" s="900"/>
      <c r="SBH108" s="318"/>
      <c r="SBI108" s="900"/>
      <c r="SBJ108" s="900"/>
      <c r="SBK108" s="900"/>
      <c r="SBL108" s="900"/>
      <c r="SBM108" s="1171"/>
      <c r="SBN108" s="910"/>
      <c r="SBO108" s="1191"/>
      <c r="SBP108" s="1189"/>
      <c r="SBQ108" s="900"/>
      <c r="SBR108" s="318"/>
      <c r="SBS108" s="900"/>
      <c r="SBT108" s="900"/>
      <c r="SBU108" s="900"/>
      <c r="SBV108" s="900"/>
      <c r="SBW108" s="1171"/>
      <c r="SBX108" s="910"/>
      <c r="SBY108" s="1191"/>
      <c r="SBZ108" s="1189"/>
      <c r="SCA108" s="900"/>
      <c r="SCB108" s="318"/>
      <c r="SCC108" s="900"/>
      <c r="SCD108" s="900"/>
      <c r="SCE108" s="900"/>
      <c r="SCF108" s="900"/>
      <c r="SCG108" s="1171"/>
      <c r="SCH108" s="910"/>
      <c r="SCI108" s="1191"/>
      <c r="SCJ108" s="1189"/>
      <c r="SCK108" s="900"/>
      <c r="SCL108" s="318"/>
      <c r="SCM108" s="900"/>
      <c r="SCN108" s="900"/>
      <c r="SCO108" s="900"/>
      <c r="SCP108" s="900"/>
      <c r="SCQ108" s="1171"/>
      <c r="SCR108" s="910"/>
      <c r="SCS108" s="1191"/>
      <c r="SCT108" s="1189"/>
      <c r="SCU108" s="900"/>
      <c r="SCV108" s="318"/>
      <c r="SCW108" s="900"/>
      <c r="SCX108" s="900"/>
      <c r="SCY108" s="900"/>
      <c r="SCZ108" s="900"/>
      <c r="SDA108" s="1171"/>
      <c r="SDB108" s="910"/>
      <c r="SDC108" s="1191"/>
      <c r="SDD108" s="1189"/>
      <c r="SDE108" s="900"/>
      <c r="SDF108" s="318"/>
      <c r="SDG108" s="900"/>
      <c r="SDH108" s="900"/>
      <c r="SDI108" s="900"/>
      <c r="SDJ108" s="900"/>
      <c r="SDK108" s="1171"/>
      <c r="SDL108" s="910"/>
      <c r="SDM108" s="1191"/>
      <c r="SDN108" s="1189"/>
      <c r="SDO108" s="900"/>
      <c r="SDP108" s="318"/>
      <c r="SDQ108" s="900"/>
      <c r="SDR108" s="900"/>
      <c r="SDS108" s="900"/>
      <c r="SDT108" s="900"/>
      <c r="SDU108" s="1171"/>
      <c r="SDV108" s="910"/>
      <c r="SDW108" s="1191"/>
      <c r="SDX108" s="1189"/>
      <c r="SDY108" s="900"/>
      <c r="SDZ108" s="318"/>
      <c r="SEA108" s="900"/>
      <c r="SEB108" s="900"/>
      <c r="SEC108" s="900"/>
      <c r="SED108" s="900"/>
      <c r="SEE108" s="1171"/>
      <c r="SEF108" s="910"/>
      <c r="SEG108" s="1191"/>
      <c r="SEH108" s="1189"/>
      <c r="SEI108" s="900"/>
      <c r="SEJ108" s="318"/>
      <c r="SEK108" s="900"/>
      <c r="SEL108" s="900"/>
      <c r="SEM108" s="900"/>
      <c r="SEN108" s="900"/>
      <c r="SEO108" s="1171"/>
      <c r="SEP108" s="910"/>
      <c r="SEQ108" s="1191"/>
      <c r="SER108" s="1189"/>
      <c r="SES108" s="900"/>
      <c r="SET108" s="318"/>
      <c r="SEU108" s="900"/>
      <c r="SEV108" s="900"/>
      <c r="SEW108" s="900"/>
      <c r="SEX108" s="900"/>
      <c r="SEY108" s="1171"/>
      <c r="SEZ108" s="910"/>
      <c r="SFA108" s="1191"/>
      <c r="SFB108" s="1189"/>
      <c r="SFC108" s="900"/>
      <c r="SFD108" s="318"/>
      <c r="SFE108" s="900"/>
      <c r="SFF108" s="900"/>
      <c r="SFG108" s="900"/>
      <c r="SFH108" s="900"/>
      <c r="SFI108" s="1171"/>
      <c r="SFJ108" s="910"/>
      <c r="SFK108" s="1191"/>
      <c r="SFL108" s="1189"/>
      <c r="SFM108" s="900"/>
      <c r="SFN108" s="318"/>
      <c r="SFO108" s="900"/>
      <c r="SFP108" s="900"/>
      <c r="SFQ108" s="900"/>
      <c r="SFR108" s="900"/>
      <c r="SFS108" s="1171"/>
      <c r="SFT108" s="910"/>
      <c r="SFU108" s="1191"/>
      <c r="SFV108" s="1189"/>
      <c r="SFW108" s="900"/>
      <c r="SFX108" s="318"/>
      <c r="SFY108" s="900"/>
      <c r="SFZ108" s="900"/>
      <c r="SGA108" s="900"/>
      <c r="SGB108" s="900"/>
      <c r="SGC108" s="1171"/>
      <c r="SGD108" s="910"/>
      <c r="SGE108" s="1191"/>
      <c r="SGF108" s="1189"/>
      <c r="SGG108" s="900"/>
      <c r="SGH108" s="318"/>
      <c r="SGI108" s="900"/>
      <c r="SGJ108" s="900"/>
      <c r="SGK108" s="900"/>
      <c r="SGL108" s="900"/>
      <c r="SGM108" s="1171"/>
      <c r="SGN108" s="910"/>
      <c r="SGO108" s="1191"/>
      <c r="SGP108" s="1189"/>
      <c r="SGQ108" s="900"/>
      <c r="SGR108" s="318"/>
      <c r="SGS108" s="900"/>
      <c r="SGT108" s="900"/>
      <c r="SGU108" s="900"/>
      <c r="SGV108" s="900"/>
      <c r="SGW108" s="1171"/>
      <c r="SGX108" s="910"/>
      <c r="SGY108" s="1191"/>
      <c r="SGZ108" s="1189"/>
      <c r="SHA108" s="900"/>
      <c r="SHB108" s="318"/>
      <c r="SHC108" s="900"/>
      <c r="SHD108" s="900"/>
      <c r="SHE108" s="900"/>
      <c r="SHF108" s="900"/>
      <c r="SHG108" s="1171"/>
      <c r="SHH108" s="910"/>
      <c r="SHI108" s="1191"/>
      <c r="SHJ108" s="1189"/>
      <c r="SHK108" s="900"/>
      <c r="SHL108" s="318"/>
      <c r="SHM108" s="900"/>
      <c r="SHN108" s="900"/>
      <c r="SHO108" s="900"/>
      <c r="SHP108" s="900"/>
      <c r="SHQ108" s="1171"/>
      <c r="SHR108" s="910"/>
      <c r="SHS108" s="1191"/>
      <c r="SHT108" s="1189"/>
      <c r="SHU108" s="900"/>
      <c r="SHV108" s="318"/>
      <c r="SHW108" s="900"/>
      <c r="SHX108" s="900"/>
      <c r="SHY108" s="900"/>
      <c r="SHZ108" s="900"/>
      <c r="SIA108" s="1171"/>
      <c r="SIB108" s="910"/>
      <c r="SIC108" s="1191"/>
      <c r="SID108" s="1189"/>
      <c r="SIE108" s="900"/>
      <c r="SIF108" s="318"/>
      <c r="SIG108" s="900"/>
      <c r="SIH108" s="900"/>
      <c r="SII108" s="900"/>
      <c r="SIJ108" s="900"/>
      <c r="SIK108" s="1171"/>
      <c r="SIL108" s="910"/>
      <c r="SIM108" s="1191"/>
      <c r="SIN108" s="1189"/>
      <c r="SIO108" s="900"/>
      <c r="SIP108" s="318"/>
      <c r="SIQ108" s="900"/>
      <c r="SIR108" s="900"/>
      <c r="SIS108" s="900"/>
      <c r="SIT108" s="900"/>
      <c r="SIU108" s="1171"/>
      <c r="SIV108" s="910"/>
      <c r="SIW108" s="1191"/>
      <c r="SIX108" s="1189"/>
      <c r="SIY108" s="900"/>
      <c r="SIZ108" s="318"/>
      <c r="SJA108" s="900"/>
      <c r="SJB108" s="900"/>
      <c r="SJC108" s="900"/>
      <c r="SJD108" s="900"/>
      <c r="SJE108" s="1171"/>
      <c r="SJF108" s="910"/>
      <c r="SJG108" s="1191"/>
      <c r="SJH108" s="1189"/>
      <c r="SJI108" s="900"/>
      <c r="SJJ108" s="318"/>
      <c r="SJK108" s="900"/>
      <c r="SJL108" s="900"/>
      <c r="SJM108" s="900"/>
      <c r="SJN108" s="900"/>
      <c r="SJO108" s="1171"/>
      <c r="SJP108" s="910"/>
      <c r="SJQ108" s="1191"/>
      <c r="SJR108" s="1189"/>
      <c r="SJS108" s="900"/>
      <c r="SJT108" s="318"/>
      <c r="SJU108" s="900"/>
      <c r="SJV108" s="900"/>
      <c r="SJW108" s="900"/>
      <c r="SJX108" s="900"/>
      <c r="SJY108" s="1171"/>
      <c r="SJZ108" s="910"/>
      <c r="SKA108" s="1191"/>
      <c r="SKB108" s="1189"/>
      <c r="SKC108" s="900"/>
      <c r="SKD108" s="318"/>
      <c r="SKE108" s="900"/>
      <c r="SKF108" s="900"/>
      <c r="SKG108" s="900"/>
      <c r="SKH108" s="900"/>
      <c r="SKI108" s="1171"/>
      <c r="SKJ108" s="910"/>
      <c r="SKK108" s="1191"/>
      <c r="SKL108" s="1189"/>
      <c r="SKM108" s="900"/>
      <c r="SKN108" s="318"/>
      <c r="SKO108" s="900"/>
      <c r="SKP108" s="900"/>
      <c r="SKQ108" s="900"/>
      <c r="SKR108" s="900"/>
      <c r="SKS108" s="1171"/>
      <c r="SKT108" s="910"/>
      <c r="SKU108" s="1191"/>
      <c r="SKV108" s="1189"/>
      <c r="SKW108" s="900"/>
      <c r="SKX108" s="318"/>
      <c r="SKY108" s="900"/>
      <c r="SKZ108" s="900"/>
      <c r="SLA108" s="900"/>
      <c r="SLB108" s="900"/>
      <c r="SLC108" s="1171"/>
      <c r="SLD108" s="910"/>
      <c r="SLE108" s="1191"/>
      <c r="SLF108" s="1189"/>
      <c r="SLG108" s="900"/>
      <c r="SLH108" s="318"/>
      <c r="SLI108" s="900"/>
      <c r="SLJ108" s="900"/>
      <c r="SLK108" s="900"/>
      <c r="SLL108" s="900"/>
      <c r="SLM108" s="1171"/>
      <c r="SLN108" s="910"/>
      <c r="SLO108" s="1191"/>
      <c r="SLP108" s="1189"/>
      <c r="SLQ108" s="900"/>
      <c r="SLR108" s="318"/>
      <c r="SLS108" s="900"/>
      <c r="SLT108" s="900"/>
      <c r="SLU108" s="900"/>
      <c r="SLV108" s="900"/>
      <c r="SLW108" s="1171"/>
      <c r="SLX108" s="910"/>
      <c r="SLY108" s="1191"/>
      <c r="SLZ108" s="1189"/>
      <c r="SMA108" s="900"/>
      <c r="SMB108" s="318"/>
      <c r="SMC108" s="900"/>
      <c r="SMD108" s="900"/>
      <c r="SME108" s="900"/>
      <c r="SMF108" s="900"/>
      <c r="SMG108" s="1171"/>
      <c r="SMH108" s="910"/>
      <c r="SMI108" s="1191"/>
      <c r="SMJ108" s="1189"/>
      <c r="SMK108" s="900"/>
      <c r="SML108" s="318"/>
      <c r="SMM108" s="900"/>
      <c r="SMN108" s="900"/>
      <c r="SMO108" s="900"/>
      <c r="SMP108" s="900"/>
      <c r="SMQ108" s="1171"/>
      <c r="SMR108" s="910"/>
      <c r="SMS108" s="1191"/>
      <c r="SMT108" s="1189"/>
      <c r="SMU108" s="900"/>
      <c r="SMV108" s="318"/>
      <c r="SMW108" s="900"/>
      <c r="SMX108" s="900"/>
      <c r="SMY108" s="900"/>
      <c r="SMZ108" s="900"/>
      <c r="SNA108" s="1171"/>
      <c r="SNB108" s="910"/>
      <c r="SNC108" s="1191"/>
      <c r="SND108" s="1189"/>
      <c r="SNE108" s="900"/>
      <c r="SNF108" s="318"/>
      <c r="SNG108" s="900"/>
      <c r="SNH108" s="900"/>
      <c r="SNI108" s="900"/>
      <c r="SNJ108" s="900"/>
      <c r="SNK108" s="1171"/>
      <c r="SNL108" s="910"/>
      <c r="SNM108" s="1191"/>
      <c r="SNN108" s="1189"/>
      <c r="SNO108" s="900"/>
      <c r="SNP108" s="318"/>
      <c r="SNQ108" s="900"/>
      <c r="SNR108" s="900"/>
      <c r="SNS108" s="900"/>
      <c r="SNT108" s="900"/>
      <c r="SNU108" s="1171"/>
      <c r="SNV108" s="910"/>
      <c r="SNW108" s="1191"/>
      <c r="SNX108" s="1189"/>
      <c r="SNY108" s="900"/>
      <c r="SNZ108" s="318"/>
      <c r="SOA108" s="900"/>
      <c r="SOB108" s="900"/>
      <c r="SOC108" s="900"/>
      <c r="SOD108" s="900"/>
      <c r="SOE108" s="1171"/>
      <c r="SOF108" s="910"/>
      <c r="SOG108" s="1191"/>
      <c r="SOH108" s="1189"/>
      <c r="SOI108" s="900"/>
      <c r="SOJ108" s="318"/>
      <c r="SOK108" s="900"/>
      <c r="SOL108" s="900"/>
      <c r="SOM108" s="900"/>
      <c r="SON108" s="900"/>
      <c r="SOO108" s="1171"/>
      <c r="SOP108" s="910"/>
      <c r="SOQ108" s="1191"/>
      <c r="SOR108" s="1189"/>
      <c r="SOS108" s="900"/>
      <c r="SOT108" s="318"/>
      <c r="SOU108" s="900"/>
      <c r="SOV108" s="900"/>
      <c r="SOW108" s="900"/>
      <c r="SOX108" s="900"/>
      <c r="SOY108" s="1171"/>
      <c r="SOZ108" s="910"/>
      <c r="SPA108" s="1191"/>
      <c r="SPB108" s="1189"/>
      <c r="SPC108" s="900"/>
      <c r="SPD108" s="318"/>
      <c r="SPE108" s="900"/>
      <c r="SPF108" s="900"/>
      <c r="SPG108" s="900"/>
      <c r="SPH108" s="900"/>
      <c r="SPI108" s="1171"/>
      <c r="SPJ108" s="910"/>
      <c r="SPK108" s="1191"/>
      <c r="SPL108" s="1189"/>
      <c r="SPM108" s="900"/>
      <c r="SPN108" s="318"/>
      <c r="SPO108" s="900"/>
      <c r="SPP108" s="900"/>
      <c r="SPQ108" s="900"/>
      <c r="SPR108" s="900"/>
      <c r="SPS108" s="1171"/>
      <c r="SPT108" s="910"/>
      <c r="SPU108" s="1191"/>
      <c r="SPV108" s="1189"/>
      <c r="SPW108" s="900"/>
      <c r="SPX108" s="318"/>
      <c r="SPY108" s="900"/>
      <c r="SPZ108" s="900"/>
      <c r="SQA108" s="900"/>
      <c r="SQB108" s="900"/>
      <c r="SQC108" s="1171"/>
      <c r="SQD108" s="910"/>
      <c r="SQE108" s="1191"/>
      <c r="SQF108" s="1189"/>
      <c r="SQG108" s="900"/>
      <c r="SQH108" s="318"/>
      <c r="SQI108" s="900"/>
      <c r="SQJ108" s="900"/>
      <c r="SQK108" s="900"/>
      <c r="SQL108" s="900"/>
      <c r="SQM108" s="1171"/>
      <c r="SQN108" s="910"/>
      <c r="SQO108" s="1191"/>
      <c r="SQP108" s="1189"/>
      <c r="SQQ108" s="900"/>
      <c r="SQR108" s="318"/>
      <c r="SQS108" s="900"/>
      <c r="SQT108" s="900"/>
      <c r="SQU108" s="900"/>
      <c r="SQV108" s="900"/>
      <c r="SQW108" s="1171"/>
      <c r="SQX108" s="910"/>
      <c r="SQY108" s="1191"/>
      <c r="SQZ108" s="1189"/>
      <c r="SRA108" s="900"/>
      <c r="SRB108" s="318"/>
      <c r="SRC108" s="900"/>
      <c r="SRD108" s="900"/>
      <c r="SRE108" s="900"/>
      <c r="SRF108" s="900"/>
      <c r="SRG108" s="1171"/>
      <c r="SRH108" s="910"/>
      <c r="SRI108" s="1191"/>
      <c r="SRJ108" s="1189"/>
      <c r="SRK108" s="900"/>
      <c r="SRL108" s="318"/>
      <c r="SRM108" s="900"/>
      <c r="SRN108" s="900"/>
      <c r="SRO108" s="900"/>
      <c r="SRP108" s="900"/>
      <c r="SRQ108" s="1171"/>
      <c r="SRR108" s="910"/>
      <c r="SRS108" s="1191"/>
      <c r="SRT108" s="1189"/>
      <c r="SRU108" s="900"/>
      <c r="SRV108" s="318"/>
      <c r="SRW108" s="900"/>
      <c r="SRX108" s="900"/>
      <c r="SRY108" s="900"/>
      <c r="SRZ108" s="900"/>
      <c r="SSA108" s="1171"/>
      <c r="SSB108" s="910"/>
      <c r="SSC108" s="1191"/>
      <c r="SSD108" s="1189"/>
      <c r="SSE108" s="900"/>
      <c r="SSF108" s="318"/>
      <c r="SSG108" s="900"/>
      <c r="SSH108" s="900"/>
      <c r="SSI108" s="900"/>
      <c r="SSJ108" s="900"/>
      <c r="SSK108" s="1171"/>
      <c r="SSL108" s="910"/>
      <c r="SSM108" s="1191"/>
      <c r="SSN108" s="1189"/>
      <c r="SSO108" s="900"/>
      <c r="SSP108" s="318"/>
      <c r="SSQ108" s="900"/>
      <c r="SSR108" s="900"/>
      <c r="SSS108" s="900"/>
      <c r="SST108" s="900"/>
      <c r="SSU108" s="1171"/>
      <c r="SSV108" s="910"/>
      <c r="SSW108" s="1191"/>
      <c r="SSX108" s="1189"/>
      <c r="SSY108" s="900"/>
      <c r="SSZ108" s="318"/>
      <c r="STA108" s="900"/>
      <c r="STB108" s="900"/>
      <c r="STC108" s="900"/>
      <c r="STD108" s="900"/>
      <c r="STE108" s="1171"/>
      <c r="STF108" s="910"/>
      <c r="STG108" s="1191"/>
      <c r="STH108" s="1189"/>
      <c r="STI108" s="900"/>
      <c r="STJ108" s="318"/>
      <c r="STK108" s="900"/>
      <c r="STL108" s="900"/>
      <c r="STM108" s="900"/>
      <c r="STN108" s="900"/>
      <c r="STO108" s="1171"/>
      <c r="STP108" s="910"/>
      <c r="STQ108" s="1191"/>
      <c r="STR108" s="1189"/>
      <c r="STS108" s="900"/>
      <c r="STT108" s="318"/>
      <c r="STU108" s="900"/>
      <c r="STV108" s="900"/>
      <c r="STW108" s="900"/>
      <c r="STX108" s="900"/>
      <c r="STY108" s="1171"/>
      <c r="STZ108" s="910"/>
      <c r="SUA108" s="1191"/>
      <c r="SUB108" s="1189"/>
      <c r="SUC108" s="900"/>
      <c r="SUD108" s="318"/>
      <c r="SUE108" s="900"/>
      <c r="SUF108" s="900"/>
      <c r="SUG108" s="900"/>
      <c r="SUH108" s="900"/>
      <c r="SUI108" s="1171"/>
      <c r="SUJ108" s="910"/>
      <c r="SUK108" s="1191"/>
      <c r="SUL108" s="1189"/>
      <c r="SUM108" s="900"/>
      <c r="SUN108" s="318"/>
      <c r="SUO108" s="900"/>
      <c r="SUP108" s="900"/>
      <c r="SUQ108" s="900"/>
      <c r="SUR108" s="900"/>
      <c r="SUS108" s="1171"/>
      <c r="SUT108" s="910"/>
      <c r="SUU108" s="1191"/>
      <c r="SUV108" s="1189"/>
      <c r="SUW108" s="900"/>
      <c r="SUX108" s="318"/>
      <c r="SUY108" s="900"/>
      <c r="SUZ108" s="900"/>
      <c r="SVA108" s="900"/>
      <c r="SVB108" s="900"/>
      <c r="SVC108" s="1171"/>
      <c r="SVD108" s="910"/>
      <c r="SVE108" s="1191"/>
      <c r="SVF108" s="1189"/>
      <c r="SVG108" s="900"/>
      <c r="SVH108" s="318"/>
      <c r="SVI108" s="900"/>
      <c r="SVJ108" s="900"/>
      <c r="SVK108" s="900"/>
      <c r="SVL108" s="900"/>
      <c r="SVM108" s="1171"/>
      <c r="SVN108" s="910"/>
      <c r="SVO108" s="1191"/>
      <c r="SVP108" s="1189"/>
      <c r="SVQ108" s="900"/>
      <c r="SVR108" s="318"/>
      <c r="SVS108" s="900"/>
      <c r="SVT108" s="900"/>
      <c r="SVU108" s="900"/>
      <c r="SVV108" s="900"/>
      <c r="SVW108" s="1171"/>
      <c r="SVX108" s="910"/>
      <c r="SVY108" s="1191"/>
      <c r="SVZ108" s="1189"/>
      <c r="SWA108" s="900"/>
      <c r="SWB108" s="318"/>
      <c r="SWC108" s="900"/>
      <c r="SWD108" s="900"/>
      <c r="SWE108" s="900"/>
      <c r="SWF108" s="900"/>
      <c r="SWG108" s="1171"/>
      <c r="SWH108" s="910"/>
      <c r="SWI108" s="1191"/>
      <c r="SWJ108" s="1189"/>
      <c r="SWK108" s="900"/>
      <c r="SWL108" s="318"/>
      <c r="SWM108" s="900"/>
      <c r="SWN108" s="900"/>
      <c r="SWO108" s="900"/>
      <c r="SWP108" s="900"/>
      <c r="SWQ108" s="1171"/>
      <c r="SWR108" s="910"/>
      <c r="SWS108" s="1191"/>
      <c r="SWT108" s="1189"/>
      <c r="SWU108" s="900"/>
      <c r="SWV108" s="318"/>
      <c r="SWW108" s="900"/>
      <c r="SWX108" s="900"/>
      <c r="SWY108" s="900"/>
      <c r="SWZ108" s="900"/>
      <c r="SXA108" s="1171"/>
      <c r="SXB108" s="910"/>
      <c r="SXC108" s="1191"/>
      <c r="SXD108" s="1189"/>
      <c r="SXE108" s="900"/>
      <c r="SXF108" s="318"/>
      <c r="SXG108" s="900"/>
      <c r="SXH108" s="900"/>
      <c r="SXI108" s="900"/>
      <c r="SXJ108" s="900"/>
      <c r="SXK108" s="1171"/>
      <c r="SXL108" s="910"/>
      <c r="SXM108" s="1191"/>
      <c r="SXN108" s="1189"/>
      <c r="SXO108" s="900"/>
      <c r="SXP108" s="318"/>
      <c r="SXQ108" s="900"/>
      <c r="SXR108" s="900"/>
      <c r="SXS108" s="900"/>
      <c r="SXT108" s="900"/>
      <c r="SXU108" s="1171"/>
      <c r="SXV108" s="910"/>
      <c r="SXW108" s="1191"/>
      <c r="SXX108" s="1189"/>
      <c r="SXY108" s="900"/>
      <c r="SXZ108" s="318"/>
      <c r="SYA108" s="900"/>
      <c r="SYB108" s="900"/>
      <c r="SYC108" s="900"/>
      <c r="SYD108" s="900"/>
      <c r="SYE108" s="1171"/>
      <c r="SYF108" s="910"/>
      <c r="SYG108" s="1191"/>
      <c r="SYH108" s="1189"/>
      <c r="SYI108" s="900"/>
      <c r="SYJ108" s="318"/>
      <c r="SYK108" s="900"/>
      <c r="SYL108" s="900"/>
      <c r="SYM108" s="900"/>
      <c r="SYN108" s="900"/>
      <c r="SYO108" s="1171"/>
      <c r="SYP108" s="910"/>
      <c r="SYQ108" s="1191"/>
      <c r="SYR108" s="1189"/>
      <c r="SYS108" s="900"/>
      <c r="SYT108" s="318"/>
      <c r="SYU108" s="900"/>
      <c r="SYV108" s="900"/>
      <c r="SYW108" s="900"/>
      <c r="SYX108" s="900"/>
      <c r="SYY108" s="1171"/>
      <c r="SYZ108" s="910"/>
      <c r="SZA108" s="1191"/>
      <c r="SZB108" s="1189"/>
      <c r="SZC108" s="900"/>
      <c r="SZD108" s="318"/>
      <c r="SZE108" s="900"/>
      <c r="SZF108" s="900"/>
      <c r="SZG108" s="900"/>
      <c r="SZH108" s="900"/>
      <c r="SZI108" s="1171"/>
      <c r="SZJ108" s="910"/>
      <c r="SZK108" s="1191"/>
      <c r="SZL108" s="1189"/>
      <c r="SZM108" s="900"/>
      <c r="SZN108" s="318"/>
      <c r="SZO108" s="900"/>
      <c r="SZP108" s="900"/>
      <c r="SZQ108" s="900"/>
      <c r="SZR108" s="900"/>
      <c r="SZS108" s="1171"/>
      <c r="SZT108" s="910"/>
      <c r="SZU108" s="1191"/>
      <c r="SZV108" s="1189"/>
      <c r="SZW108" s="900"/>
      <c r="SZX108" s="318"/>
      <c r="SZY108" s="900"/>
      <c r="SZZ108" s="900"/>
      <c r="TAA108" s="900"/>
      <c r="TAB108" s="900"/>
      <c r="TAC108" s="1171"/>
      <c r="TAD108" s="910"/>
      <c r="TAE108" s="1191"/>
      <c r="TAF108" s="1189"/>
      <c r="TAG108" s="900"/>
      <c r="TAH108" s="318"/>
      <c r="TAI108" s="900"/>
      <c r="TAJ108" s="900"/>
      <c r="TAK108" s="900"/>
      <c r="TAL108" s="900"/>
      <c r="TAM108" s="1171"/>
      <c r="TAN108" s="910"/>
      <c r="TAO108" s="1191"/>
      <c r="TAP108" s="1189"/>
      <c r="TAQ108" s="900"/>
      <c r="TAR108" s="318"/>
      <c r="TAS108" s="900"/>
      <c r="TAT108" s="900"/>
      <c r="TAU108" s="900"/>
      <c r="TAV108" s="900"/>
      <c r="TAW108" s="1171"/>
      <c r="TAX108" s="910"/>
      <c r="TAY108" s="1191"/>
      <c r="TAZ108" s="1189"/>
      <c r="TBA108" s="900"/>
      <c r="TBB108" s="318"/>
      <c r="TBC108" s="900"/>
      <c r="TBD108" s="900"/>
      <c r="TBE108" s="900"/>
      <c r="TBF108" s="900"/>
      <c r="TBG108" s="1171"/>
      <c r="TBH108" s="910"/>
      <c r="TBI108" s="1191"/>
      <c r="TBJ108" s="1189"/>
      <c r="TBK108" s="900"/>
      <c r="TBL108" s="318"/>
      <c r="TBM108" s="900"/>
      <c r="TBN108" s="900"/>
      <c r="TBO108" s="900"/>
      <c r="TBP108" s="900"/>
      <c r="TBQ108" s="1171"/>
      <c r="TBR108" s="910"/>
      <c r="TBS108" s="1191"/>
      <c r="TBT108" s="1189"/>
      <c r="TBU108" s="900"/>
      <c r="TBV108" s="318"/>
      <c r="TBW108" s="900"/>
      <c r="TBX108" s="900"/>
      <c r="TBY108" s="900"/>
      <c r="TBZ108" s="900"/>
      <c r="TCA108" s="1171"/>
      <c r="TCB108" s="910"/>
      <c r="TCC108" s="1191"/>
      <c r="TCD108" s="1189"/>
      <c r="TCE108" s="900"/>
      <c r="TCF108" s="318"/>
      <c r="TCG108" s="900"/>
      <c r="TCH108" s="900"/>
      <c r="TCI108" s="900"/>
      <c r="TCJ108" s="900"/>
      <c r="TCK108" s="1171"/>
      <c r="TCL108" s="910"/>
      <c r="TCM108" s="1191"/>
      <c r="TCN108" s="1189"/>
      <c r="TCO108" s="900"/>
      <c r="TCP108" s="318"/>
      <c r="TCQ108" s="900"/>
      <c r="TCR108" s="900"/>
      <c r="TCS108" s="900"/>
      <c r="TCT108" s="900"/>
      <c r="TCU108" s="1171"/>
      <c r="TCV108" s="910"/>
      <c r="TCW108" s="1191"/>
      <c r="TCX108" s="1189"/>
      <c r="TCY108" s="900"/>
      <c r="TCZ108" s="318"/>
      <c r="TDA108" s="900"/>
      <c r="TDB108" s="900"/>
      <c r="TDC108" s="900"/>
      <c r="TDD108" s="900"/>
      <c r="TDE108" s="1171"/>
      <c r="TDF108" s="910"/>
      <c r="TDG108" s="1191"/>
      <c r="TDH108" s="1189"/>
      <c r="TDI108" s="900"/>
      <c r="TDJ108" s="318"/>
      <c r="TDK108" s="900"/>
      <c r="TDL108" s="900"/>
      <c r="TDM108" s="900"/>
      <c r="TDN108" s="900"/>
      <c r="TDO108" s="1171"/>
      <c r="TDP108" s="910"/>
      <c r="TDQ108" s="1191"/>
      <c r="TDR108" s="1189"/>
      <c r="TDS108" s="900"/>
      <c r="TDT108" s="318"/>
      <c r="TDU108" s="900"/>
      <c r="TDV108" s="900"/>
      <c r="TDW108" s="900"/>
      <c r="TDX108" s="900"/>
      <c r="TDY108" s="1171"/>
      <c r="TDZ108" s="910"/>
      <c r="TEA108" s="1191"/>
      <c r="TEB108" s="1189"/>
      <c r="TEC108" s="900"/>
      <c r="TED108" s="318"/>
      <c r="TEE108" s="900"/>
      <c r="TEF108" s="900"/>
      <c r="TEG108" s="900"/>
      <c r="TEH108" s="900"/>
      <c r="TEI108" s="1171"/>
      <c r="TEJ108" s="910"/>
      <c r="TEK108" s="1191"/>
      <c r="TEL108" s="1189"/>
      <c r="TEM108" s="900"/>
      <c r="TEN108" s="318"/>
      <c r="TEO108" s="900"/>
      <c r="TEP108" s="900"/>
      <c r="TEQ108" s="900"/>
      <c r="TER108" s="900"/>
      <c r="TES108" s="1171"/>
      <c r="TET108" s="910"/>
      <c r="TEU108" s="1191"/>
      <c r="TEV108" s="1189"/>
      <c r="TEW108" s="900"/>
      <c r="TEX108" s="318"/>
      <c r="TEY108" s="900"/>
      <c r="TEZ108" s="900"/>
      <c r="TFA108" s="900"/>
      <c r="TFB108" s="900"/>
      <c r="TFC108" s="1171"/>
      <c r="TFD108" s="910"/>
      <c r="TFE108" s="1191"/>
      <c r="TFF108" s="1189"/>
      <c r="TFG108" s="900"/>
      <c r="TFH108" s="318"/>
      <c r="TFI108" s="900"/>
      <c r="TFJ108" s="900"/>
      <c r="TFK108" s="900"/>
      <c r="TFL108" s="900"/>
      <c r="TFM108" s="1171"/>
      <c r="TFN108" s="910"/>
      <c r="TFO108" s="1191"/>
      <c r="TFP108" s="1189"/>
      <c r="TFQ108" s="900"/>
      <c r="TFR108" s="318"/>
      <c r="TFS108" s="900"/>
      <c r="TFT108" s="900"/>
      <c r="TFU108" s="900"/>
      <c r="TFV108" s="900"/>
      <c r="TFW108" s="1171"/>
      <c r="TFX108" s="910"/>
      <c r="TFY108" s="1191"/>
      <c r="TFZ108" s="1189"/>
      <c r="TGA108" s="900"/>
      <c r="TGB108" s="318"/>
      <c r="TGC108" s="900"/>
      <c r="TGD108" s="900"/>
      <c r="TGE108" s="900"/>
      <c r="TGF108" s="900"/>
      <c r="TGG108" s="1171"/>
      <c r="TGH108" s="910"/>
      <c r="TGI108" s="1191"/>
      <c r="TGJ108" s="1189"/>
      <c r="TGK108" s="900"/>
      <c r="TGL108" s="318"/>
      <c r="TGM108" s="900"/>
      <c r="TGN108" s="900"/>
      <c r="TGO108" s="900"/>
      <c r="TGP108" s="900"/>
      <c r="TGQ108" s="1171"/>
      <c r="TGR108" s="910"/>
      <c r="TGS108" s="1191"/>
      <c r="TGT108" s="1189"/>
      <c r="TGU108" s="900"/>
      <c r="TGV108" s="318"/>
      <c r="TGW108" s="900"/>
      <c r="TGX108" s="900"/>
      <c r="TGY108" s="900"/>
      <c r="TGZ108" s="900"/>
      <c r="THA108" s="1171"/>
      <c r="THB108" s="910"/>
      <c r="THC108" s="1191"/>
      <c r="THD108" s="1189"/>
      <c r="THE108" s="900"/>
      <c r="THF108" s="318"/>
      <c r="THG108" s="900"/>
      <c r="THH108" s="900"/>
      <c r="THI108" s="900"/>
      <c r="THJ108" s="900"/>
      <c r="THK108" s="1171"/>
      <c r="THL108" s="910"/>
      <c r="THM108" s="1191"/>
      <c r="THN108" s="1189"/>
      <c r="THO108" s="900"/>
      <c r="THP108" s="318"/>
      <c r="THQ108" s="900"/>
      <c r="THR108" s="900"/>
      <c r="THS108" s="900"/>
      <c r="THT108" s="900"/>
      <c r="THU108" s="1171"/>
      <c r="THV108" s="910"/>
      <c r="THW108" s="1191"/>
      <c r="THX108" s="1189"/>
      <c r="THY108" s="900"/>
      <c r="THZ108" s="318"/>
      <c r="TIA108" s="900"/>
      <c r="TIB108" s="900"/>
      <c r="TIC108" s="900"/>
      <c r="TID108" s="900"/>
      <c r="TIE108" s="1171"/>
      <c r="TIF108" s="910"/>
      <c r="TIG108" s="1191"/>
      <c r="TIH108" s="1189"/>
      <c r="TII108" s="900"/>
      <c r="TIJ108" s="318"/>
      <c r="TIK108" s="900"/>
      <c r="TIL108" s="900"/>
      <c r="TIM108" s="900"/>
      <c r="TIN108" s="900"/>
      <c r="TIO108" s="1171"/>
      <c r="TIP108" s="910"/>
      <c r="TIQ108" s="1191"/>
      <c r="TIR108" s="1189"/>
      <c r="TIS108" s="900"/>
      <c r="TIT108" s="318"/>
      <c r="TIU108" s="900"/>
      <c r="TIV108" s="900"/>
      <c r="TIW108" s="900"/>
      <c r="TIX108" s="900"/>
      <c r="TIY108" s="1171"/>
      <c r="TIZ108" s="910"/>
      <c r="TJA108" s="1191"/>
      <c r="TJB108" s="1189"/>
      <c r="TJC108" s="900"/>
      <c r="TJD108" s="318"/>
      <c r="TJE108" s="900"/>
      <c r="TJF108" s="900"/>
      <c r="TJG108" s="900"/>
      <c r="TJH108" s="900"/>
      <c r="TJI108" s="1171"/>
      <c r="TJJ108" s="910"/>
      <c r="TJK108" s="1191"/>
      <c r="TJL108" s="1189"/>
      <c r="TJM108" s="900"/>
      <c r="TJN108" s="318"/>
      <c r="TJO108" s="900"/>
      <c r="TJP108" s="900"/>
      <c r="TJQ108" s="900"/>
      <c r="TJR108" s="900"/>
      <c r="TJS108" s="1171"/>
      <c r="TJT108" s="910"/>
      <c r="TJU108" s="1191"/>
      <c r="TJV108" s="1189"/>
      <c r="TJW108" s="900"/>
      <c r="TJX108" s="318"/>
      <c r="TJY108" s="900"/>
      <c r="TJZ108" s="900"/>
      <c r="TKA108" s="900"/>
      <c r="TKB108" s="900"/>
      <c r="TKC108" s="1171"/>
      <c r="TKD108" s="910"/>
      <c r="TKE108" s="1191"/>
      <c r="TKF108" s="1189"/>
      <c r="TKG108" s="900"/>
      <c r="TKH108" s="318"/>
      <c r="TKI108" s="900"/>
      <c r="TKJ108" s="900"/>
      <c r="TKK108" s="900"/>
      <c r="TKL108" s="900"/>
      <c r="TKM108" s="1171"/>
      <c r="TKN108" s="910"/>
      <c r="TKO108" s="1191"/>
      <c r="TKP108" s="1189"/>
      <c r="TKQ108" s="900"/>
      <c r="TKR108" s="318"/>
      <c r="TKS108" s="900"/>
      <c r="TKT108" s="900"/>
      <c r="TKU108" s="900"/>
      <c r="TKV108" s="900"/>
      <c r="TKW108" s="1171"/>
      <c r="TKX108" s="910"/>
      <c r="TKY108" s="1191"/>
      <c r="TKZ108" s="1189"/>
      <c r="TLA108" s="900"/>
      <c r="TLB108" s="318"/>
      <c r="TLC108" s="900"/>
      <c r="TLD108" s="900"/>
      <c r="TLE108" s="900"/>
      <c r="TLF108" s="900"/>
      <c r="TLG108" s="1171"/>
      <c r="TLH108" s="910"/>
      <c r="TLI108" s="1191"/>
      <c r="TLJ108" s="1189"/>
      <c r="TLK108" s="900"/>
      <c r="TLL108" s="318"/>
      <c r="TLM108" s="900"/>
      <c r="TLN108" s="900"/>
      <c r="TLO108" s="900"/>
      <c r="TLP108" s="900"/>
      <c r="TLQ108" s="1171"/>
      <c r="TLR108" s="910"/>
      <c r="TLS108" s="1191"/>
      <c r="TLT108" s="1189"/>
      <c r="TLU108" s="900"/>
      <c r="TLV108" s="318"/>
      <c r="TLW108" s="900"/>
      <c r="TLX108" s="900"/>
      <c r="TLY108" s="900"/>
      <c r="TLZ108" s="900"/>
      <c r="TMA108" s="1171"/>
      <c r="TMB108" s="910"/>
      <c r="TMC108" s="1191"/>
      <c r="TMD108" s="1189"/>
      <c r="TME108" s="900"/>
      <c r="TMF108" s="318"/>
      <c r="TMG108" s="900"/>
      <c r="TMH108" s="900"/>
      <c r="TMI108" s="900"/>
      <c r="TMJ108" s="900"/>
      <c r="TMK108" s="1171"/>
      <c r="TML108" s="910"/>
      <c r="TMM108" s="1191"/>
      <c r="TMN108" s="1189"/>
      <c r="TMO108" s="900"/>
      <c r="TMP108" s="318"/>
      <c r="TMQ108" s="900"/>
      <c r="TMR108" s="900"/>
      <c r="TMS108" s="900"/>
      <c r="TMT108" s="900"/>
      <c r="TMU108" s="1171"/>
      <c r="TMV108" s="910"/>
      <c r="TMW108" s="1191"/>
      <c r="TMX108" s="1189"/>
      <c r="TMY108" s="900"/>
      <c r="TMZ108" s="318"/>
      <c r="TNA108" s="900"/>
      <c r="TNB108" s="900"/>
      <c r="TNC108" s="900"/>
      <c r="TND108" s="900"/>
      <c r="TNE108" s="1171"/>
      <c r="TNF108" s="910"/>
      <c r="TNG108" s="1191"/>
      <c r="TNH108" s="1189"/>
      <c r="TNI108" s="900"/>
      <c r="TNJ108" s="318"/>
      <c r="TNK108" s="900"/>
      <c r="TNL108" s="900"/>
      <c r="TNM108" s="900"/>
      <c r="TNN108" s="900"/>
      <c r="TNO108" s="1171"/>
      <c r="TNP108" s="910"/>
      <c r="TNQ108" s="1191"/>
      <c r="TNR108" s="1189"/>
      <c r="TNS108" s="900"/>
      <c r="TNT108" s="318"/>
      <c r="TNU108" s="900"/>
      <c r="TNV108" s="900"/>
      <c r="TNW108" s="900"/>
      <c r="TNX108" s="900"/>
      <c r="TNY108" s="1171"/>
      <c r="TNZ108" s="910"/>
      <c r="TOA108" s="1191"/>
      <c r="TOB108" s="1189"/>
      <c r="TOC108" s="900"/>
      <c r="TOD108" s="318"/>
      <c r="TOE108" s="900"/>
      <c r="TOF108" s="900"/>
      <c r="TOG108" s="900"/>
      <c r="TOH108" s="900"/>
      <c r="TOI108" s="1171"/>
      <c r="TOJ108" s="910"/>
      <c r="TOK108" s="1191"/>
      <c r="TOL108" s="1189"/>
      <c r="TOM108" s="900"/>
      <c r="TON108" s="318"/>
      <c r="TOO108" s="900"/>
      <c r="TOP108" s="900"/>
      <c r="TOQ108" s="900"/>
      <c r="TOR108" s="900"/>
      <c r="TOS108" s="1171"/>
      <c r="TOT108" s="910"/>
      <c r="TOU108" s="1191"/>
      <c r="TOV108" s="1189"/>
      <c r="TOW108" s="900"/>
      <c r="TOX108" s="318"/>
      <c r="TOY108" s="900"/>
      <c r="TOZ108" s="900"/>
      <c r="TPA108" s="900"/>
      <c r="TPB108" s="900"/>
      <c r="TPC108" s="1171"/>
      <c r="TPD108" s="910"/>
      <c r="TPE108" s="1191"/>
      <c r="TPF108" s="1189"/>
      <c r="TPG108" s="900"/>
      <c r="TPH108" s="318"/>
      <c r="TPI108" s="900"/>
      <c r="TPJ108" s="900"/>
      <c r="TPK108" s="900"/>
      <c r="TPL108" s="900"/>
      <c r="TPM108" s="1171"/>
      <c r="TPN108" s="910"/>
      <c r="TPO108" s="1191"/>
      <c r="TPP108" s="1189"/>
      <c r="TPQ108" s="900"/>
      <c r="TPR108" s="318"/>
      <c r="TPS108" s="900"/>
      <c r="TPT108" s="900"/>
      <c r="TPU108" s="900"/>
      <c r="TPV108" s="900"/>
      <c r="TPW108" s="1171"/>
      <c r="TPX108" s="910"/>
      <c r="TPY108" s="1191"/>
      <c r="TPZ108" s="1189"/>
      <c r="TQA108" s="900"/>
      <c r="TQB108" s="318"/>
      <c r="TQC108" s="900"/>
      <c r="TQD108" s="900"/>
      <c r="TQE108" s="900"/>
      <c r="TQF108" s="900"/>
      <c r="TQG108" s="1171"/>
      <c r="TQH108" s="910"/>
      <c r="TQI108" s="1191"/>
      <c r="TQJ108" s="1189"/>
      <c r="TQK108" s="900"/>
      <c r="TQL108" s="318"/>
      <c r="TQM108" s="900"/>
      <c r="TQN108" s="900"/>
      <c r="TQO108" s="900"/>
      <c r="TQP108" s="900"/>
      <c r="TQQ108" s="1171"/>
      <c r="TQR108" s="910"/>
      <c r="TQS108" s="1191"/>
      <c r="TQT108" s="1189"/>
      <c r="TQU108" s="900"/>
      <c r="TQV108" s="318"/>
      <c r="TQW108" s="900"/>
      <c r="TQX108" s="900"/>
      <c r="TQY108" s="900"/>
      <c r="TQZ108" s="900"/>
      <c r="TRA108" s="1171"/>
      <c r="TRB108" s="910"/>
      <c r="TRC108" s="1191"/>
      <c r="TRD108" s="1189"/>
      <c r="TRE108" s="900"/>
      <c r="TRF108" s="318"/>
      <c r="TRG108" s="900"/>
      <c r="TRH108" s="900"/>
      <c r="TRI108" s="900"/>
      <c r="TRJ108" s="900"/>
      <c r="TRK108" s="1171"/>
      <c r="TRL108" s="910"/>
      <c r="TRM108" s="1191"/>
      <c r="TRN108" s="1189"/>
      <c r="TRO108" s="900"/>
      <c r="TRP108" s="318"/>
      <c r="TRQ108" s="900"/>
      <c r="TRR108" s="900"/>
      <c r="TRS108" s="900"/>
      <c r="TRT108" s="900"/>
      <c r="TRU108" s="1171"/>
      <c r="TRV108" s="910"/>
      <c r="TRW108" s="1191"/>
      <c r="TRX108" s="1189"/>
      <c r="TRY108" s="900"/>
      <c r="TRZ108" s="318"/>
      <c r="TSA108" s="900"/>
      <c r="TSB108" s="900"/>
      <c r="TSC108" s="900"/>
      <c r="TSD108" s="900"/>
      <c r="TSE108" s="1171"/>
      <c r="TSF108" s="910"/>
      <c r="TSG108" s="1191"/>
      <c r="TSH108" s="1189"/>
      <c r="TSI108" s="900"/>
      <c r="TSJ108" s="318"/>
      <c r="TSK108" s="900"/>
      <c r="TSL108" s="900"/>
      <c r="TSM108" s="900"/>
      <c r="TSN108" s="900"/>
      <c r="TSO108" s="1171"/>
      <c r="TSP108" s="910"/>
      <c r="TSQ108" s="1191"/>
      <c r="TSR108" s="1189"/>
      <c r="TSS108" s="900"/>
      <c r="TST108" s="318"/>
      <c r="TSU108" s="900"/>
      <c r="TSV108" s="900"/>
      <c r="TSW108" s="900"/>
      <c r="TSX108" s="900"/>
      <c r="TSY108" s="1171"/>
      <c r="TSZ108" s="910"/>
      <c r="TTA108" s="1191"/>
      <c r="TTB108" s="1189"/>
      <c r="TTC108" s="900"/>
      <c r="TTD108" s="318"/>
      <c r="TTE108" s="900"/>
      <c r="TTF108" s="900"/>
      <c r="TTG108" s="900"/>
      <c r="TTH108" s="900"/>
      <c r="TTI108" s="1171"/>
      <c r="TTJ108" s="910"/>
      <c r="TTK108" s="1191"/>
      <c r="TTL108" s="1189"/>
      <c r="TTM108" s="900"/>
      <c r="TTN108" s="318"/>
      <c r="TTO108" s="900"/>
      <c r="TTP108" s="900"/>
      <c r="TTQ108" s="900"/>
      <c r="TTR108" s="900"/>
      <c r="TTS108" s="1171"/>
      <c r="TTT108" s="910"/>
      <c r="TTU108" s="1191"/>
      <c r="TTV108" s="1189"/>
      <c r="TTW108" s="900"/>
      <c r="TTX108" s="318"/>
      <c r="TTY108" s="900"/>
      <c r="TTZ108" s="900"/>
      <c r="TUA108" s="900"/>
      <c r="TUB108" s="900"/>
      <c r="TUC108" s="1171"/>
      <c r="TUD108" s="910"/>
      <c r="TUE108" s="1191"/>
      <c r="TUF108" s="1189"/>
      <c r="TUG108" s="900"/>
      <c r="TUH108" s="318"/>
      <c r="TUI108" s="900"/>
      <c r="TUJ108" s="900"/>
      <c r="TUK108" s="900"/>
      <c r="TUL108" s="900"/>
      <c r="TUM108" s="1171"/>
      <c r="TUN108" s="910"/>
      <c r="TUO108" s="1191"/>
      <c r="TUP108" s="1189"/>
      <c r="TUQ108" s="900"/>
      <c r="TUR108" s="318"/>
      <c r="TUS108" s="900"/>
      <c r="TUT108" s="900"/>
      <c r="TUU108" s="900"/>
      <c r="TUV108" s="900"/>
      <c r="TUW108" s="1171"/>
      <c r="TUX108" s="910"/>
      <c r="TUY108" s="1191"/>
      <c r="TUZ108" s="1189"/>
      <c r="TVA108" s="900"/>
      <c r="TVB108" s="318"/>
      <c r="TVC108" s="900"/>
      <c r="TVD108" s="900"/>
      <c r="TVE108" s="900"/>
      <c r="TVF108" s="900"/>
      <c r="TVG108" s="1171"/>
      <c r="TVH108" s="910"/>
      <c r="TVI108" s="1191"/>
      <c r="TVJ108" s="1189"/>
      <c r="TVK108" s="900"/>
      <c r="TVL108" s="318"/>
      <c r="TVM108" s="900"/>
      <c r="TVN108" s="900"/>
      <c r="TVO108" s="900"/>
      <c r="TVP108" s="900"/>
      <c r="TVQ108" s="1171"/>
      <c r="TVR108" s="910"/>
      <c r="TVS108" s="1191"/>
      <c r="TVT108" s="1189"/>
      <c r="TVU108" s="900"/>
      <c r="TVV108" s="318"/>
      <c r="TVW108" s="900"/>
      <c r="TVX108" s="900"/>
      <c r="TVY108" s="900"/>
      <c r="TVZ108" s="900"/>
      <c r="TWA108" s="1171"/>
      <c r="TWB108" s="910"/>
      <c r="TWC108" s="1191"/>
      <c r="TWD108" s="1189"/>
      <c r="TWE108" s="900"/>
      <c r="TWF108" s="318"/>
      <c r="TWG108" s="900"/>
      <c r="TWH108" s="900"/>
      <c r="TWI108" s="900"/>
      <c r="TWJ108" s="900"/>
      <c r="TWK108" s="1171"/>
      <c r="TWL108" s="910"/>
      <c r="TWM108" s="1191"/>
      <c r="TWN108" s="1189"/>
      <c r="TWO108" s="900"/>
      <c r="TWP108" s="318"/>
      <c r="TWQ108" s="900"/>
      <c r="TWR108" s="900"/>
      <c r="TWS108" s="900"/>
      <c r="TWT108" s="900"/>
      <c r="TWU108" s="1171"/>
      <c r="TWV108" s="910"/>
      <c r="TWW108" s="1191"/>
      <c r="TWX108" s="1189"/>
      <c r="TWY108" s="900"/>
      <c r="TWZ108" s="318"/>
      <c r="TXA108" s="900"/>
      <c r="TXB108" s="900"/>
      <c r="TXC108" s="900"/>
      <c r="TXD108" s="900"/>
      <c r="TXE108" s="1171"/>
      <c r="TXF108" s="910"/>
      <c r="TXG108" s="1191"/>
      <c r="TXH108" s="1189"/>
      <c r="TXI108" s="900"/>
      <c r="TXJ108" s="318"/>
      <c r="TXK108" s="900"/>
      <c r="TXL108" s="900"/>
      <c r="TXM108" s="900"/>
      <c r="TXN108" s="900"/>
      <c r="TXO108" s="1171"/>
      <c r="TXP108" s="910"/>
      <c r="TXQ108" s="1191"/>
      <c r="TXR108" s="1189"/>
      <c r="TXS108" s="900"/>
      <c r="TXT108" s="318"/>
      <c r="TXU108" s="900"/>
      <c r="TXV108" s="900"/>
      <c r="TXW108" s="900"/>
      <c r="TXX108" s="900"/>
      <c r="TXY108" s="1171"/>
      <c r="TXZ108" s="910"/>
      <c r="TYA108" s="1191"/>
      <c r="TYB108" s="1189"/>
      <c r="TYC108" s="900"/>
      <c r="TYD108" s="318"/>
      <c r="TYE108" s="900"/>
      <c r="TYF108" s="900"/>
      <c r="TYG108" s="900"/>
      <c r="TYH108" s="900"/>
      <c r="TYI108" s="1171"/>
      <c r="TYJ108" s="910"/>
      <c r="TYK108" s="1191"/>
      <c r="TYL108" s="1189"/>
      <c r="TYM108" s="900"/>
      <c r="TYN108" s="318"/>
      <c r="TYO108" s="900"/>
      <c r="TYP108" s="900"/>
      <c r="TYQ108" s="900"/>
      <c r="TYR108" s="900"/>
      <c r="TYS108" s="1171"/>
      <c r="TYT108" s="910"/>
      <c r="TYU108" s="1191"/>
      <c r="TYV108" s="1189"/>
      <c r="TYW108" s="900"/>
      <c r="TYX108" s="318"/>
      <c r="TYY108" s="900"/>
      <c r="TYZ108" s="900"/>
      <c r="TZA108" s="900"/>
      <c r="TZB108" s="900"/>
      <c r="TZC108" s="1171"/>
      <c r="TZD108" s="910"/>
      <c r="TZE108" s="1191"/>
      <c r="TZF108" s="1189"/>
      <c r="TZG108" s="900"/>
      <c r="TZH108" s="318"/>
      <c r="TZI108" s="900"/>
      <c r="TZJ108" s="900"/>
      <c r="TZK108" s="900"/>
      <c r="TZL108" s="900"/>
      <c r="TZM108" s="1171"/>
      <c r="TZN108" s="910"/>
      <c r="TZO108" s="1191"/>
      <c r="TZP108" s="1189"/>
      <c r="TZQ108" s="900"/>
      <c r="TZR108" s="318"/>
      <c r="TZS108" s="900"/>
      <c r="TZT108" s="900"/>
      <c r="TZU108" s="900"/>
      <c r="TZV108" s="900"/>
      <c r="TZW108" s="1171"/>
      <c r="TZX108" s="910"/>
      <c r="TZY108" s="1191"/>
      <c r="TZZ108" s="1189"/>
      <c r="UAA108" s="900"/>
      <c r="UAB108" s="318"/>
      <c r="UAC108" s="900"/>
      <c r="UAD108" s="900"/>
      <c r="UAE108" s="900"/>
      <c r="UAF108" s="900"/>
      <c r="UAG108" s="1171"/>
      <c r="UAH108" s="910"/>
      <c r="UAI108" s="1191"/>
      <c r="UAJ108" s="1189"/>
      <c r="UAK108" s="900"/>
      <c r="UAL108" s="318"/>
      <c r="UAM108" s="900"/>
      <c r="UAN108" s="900"/>
      <c r="UAO108" s="900"/>
      <c r="UAP108" s="900"/>
      <c r="UAQ108" s="1171"/>
      <c r="UAR108" s="910"/>
      <c r="UAS108" s="1191"/>
      <c r="UAT108" s="1189"/>
      <c r="UAU108" s="900"/>
      <c r="UAV108" s="318"/>
      <c r="UAW108" s="900"/>
      <c r="UAX108" s="900"/>
      <c r="UAY108" s="900"/>
      <c r="UAZ108" s="900"/>
      <c r="UBA108" s="1171"/>
      <c r="UBB108" s="910"/>
      <c r="UBC108" s="1191"/>
      <c r="UBD108" s="1189"/>
      <c r="UBE108" s="900"/>
      <c r="UBF108" s="318"/>
      <c r="UBG108" s="900"/>
      <c r="UBH108" s="900"/>
      <c r="UBI108" s="900"/>
      <c r="UBJ108" s="900"/>
      <c r="UBK108" s="1171"/>
      <c r="UBL108" s="910"/>
      <c r="UBM108" s="1191"/>
      <c r="UBN108" s="1189"/>
      <c r="UBO108" s="900"/>
      <c r="UBP108" s="318"/>
      <c r="UBQ108" s="900"/>
      <c r="UBR108" s="900"/>
      <c r="UBS108" s="900"/>
      <c r="UBT108" s="900"/>
      <c r="UBU108" s="1171"/>
      <c r="UBV108" s="910"/>
      <c r="UBW108" s="1191"/>
      <c r="UBX108" s="1189"/>
      <c r="UBY108" s="900"/>
      <c r="UBZ108" s="318"/>
      <c r="UCA108" s="900"/>
      <c r="UCB108" s="900"/>
      <c r="UCC108" s="900"/>
      <c r="UCD108" s="900"/>
      <c r="UCE108" s="1171"/>
      <c r="UCF108" s="910"/>
      <c r="UCG108" s="1191"/>
      <c r="UCH108" s="1189"/>
      <c r="UCI108" s="900"/>
      <c r="UCJ108" s="318"/>
      <c r="UCK108" s="900"/>
      <c r="UCL108" s="900"/>
      <c r="UCM108" s="900"/>
      <c r="UCN108" s="900"/>
      <c r="UCO108" s="1171"/>
      <c r="UCP108" s="910"/>
      <c r="UCQ108" s="1191"/>
      <c r="UCR108" s="1189"/>
      <c r="UCS108" s="900"/>
      <c r="UCT108" s="318"/>
      <c r="UCU108" s="900"/>
      <c r="UCV108" s="900"/>
      <c r="UCW108" s="900"/>
      <c r="UCX108" s="900"/>
      <c r="UCY108" s="1171"/>
      <c r="UCZ108" s="910"/>
      <c r="UDA108" s="1191"/>
      <c r="UDB108" s="1189"/>
      <c r="UDC108" s="900"/>
      <c r="UDD108" s="318"/>
      <c r="UDE108" s="900"/>
      <c r="UDF108" s="900"/>
      <c r="UDG108" s="900"/>
      <c r="UDH108" s="900"/>
      <c r="UDI108" s="1171"/>
      <c r="UDJ108" s="910"/>
      <c r="UDK108" s="1191"/>
      <c r="UDL108" s="1189"/>
      <c r="UDM108" s="900"/>
      <c r="UDN108" s="318"/>
      <c r="UDO108" s="900"/>
      <c r="UDP108" s="900"/>
      <c r="UDQ108" s="900"/>
      <c r="UDR108" s="900"/>
      <c r="UDS108" s="1171"/>
      <c r="UDT108" s="910"/>
      <c r="UDU108" s="1191"/>
      <c r="UDV108" s="1189"/>
      <c r="UDW108" s="900"/>
      <c r="UDX108" s="318"/>
      <c r="UDY108" s="900"/>
      <c r="UDZ108" s="900"/>
      <c r="UEA108" s="900"/>
      <c r="UEB108" s="900"/>
      <c r="UEC108" s="1171"/>
      <c r="UED108" s="910"/>
      <c r="UEE108" s="1191"/>
      <c r="UEF108" s="1189"/>
      <c r="UEG108" s="900"/>
      <c r="UEH108" s="318"/>
      <c r="UEI108" s="900"/>
      <c r="UEJ108" s="900"/>
      <c r="UEK108" s="900"/>
      <c r="UEL108" s="900"/>
      <c r="UEM108" s="1171"/>
      <c r="UEN108" s="910"/>
      <c r="UEO108" s="1191"/>
      <c r="UEP108" s="1189"/>
      <c r="UEQ108" s="900"/>
      <c r="UER108" s="318"/>
      <c r="UES108" s="900"/>
      <c r="UET108" s="900"/>
      <c r="UEU108" s="900"/>
      <c r="UEV108" s="900"/>
      <c r="UEW108" s="1171"/>
      <c r="UEX108" s="910"/>
      <c r="UEY108" s="1191"/>
      <c r="UEZ108" s="1189"/>
      <c r="UFA108" s="900"/>
      <c r="UFB108" s="318"/>
      <c r="UFC108" s="900"/>
      <c r="UFD108" s="900"/>
      <c r="UFE108" s="900"/>
      <c r="UFF108" s="900"/>
      <c r="UFG108" s="1171"/>
      <c r="UFH108" s="910"/>
      <c r="UFI108" s="1191"/>
      <c r="UFJ108" s="1189"/>
      <c r="UFK108" s="900"/>
      <c r="UFL108" s="318"/>
      <c r="UFM108" s="900"/>
      <c r="UFN108" s="900"/>
      <c r="UFO108" s="900"/>
      <c r="UFP108" s="900"/>
      <c r="UFQ108" s="1171"/>
      <c r="UFR108" s="910"/>
      <c r="UFS108" s="1191"/>
      <c r="UFT108" s="1189"/>
      <c r="UFU108" s="900"/>
      <c r="UFV108" s="318"/>
      <c r="UFW108" s="900"/>
      <c r="UFX108" s="900"/>
      <c r="UFY108" s="900"/>
      <c r="UFZ108" s="900"/>
      <c r="UGA108" s="1171"/>
      <c r="UGB108" s="910"/>
      <c r="UGC108" s="1191"/>
      <c r="UGD108" s="1189"/>
      <c r="UGE108" s="900"/>
      <c r="UGF108" s="318"/>
      <c r="UGG108" s="900"/>
      <c r="UGH108" s="900"/>
      <c r="UGI108" s="900"/>
      <c r="UGJ108" s="900"/>
      <c r="UGK108" s="1171"/>
      <c r="UGL108" s="910"/>
      <c r="UGM108" s="1191"/>
      <c r="UGN108" s="1189"/>
      <c r="UGO108" s="900"/>
      <c r="UGP108" s="318"/>
      <c r="UGQ108" s="900"/>
      <c r="UGR108" s="900"/>
      <c r="UGS108" s="900"/>
      <c r="UGT108" s="900"/>
      <c r="UGU108" s="1171"/>
      <c r="UGV108" s="910"/>
      <c r="UGW108" s="1191"/>
      <c r="UGX108" s="1189"/>
      <c r="UGY108" s="900"/>
      <c r="UGZ108" s="318"/>
      <c r="UHA108" s="900"/>
      <c r="UHB108" s="900"/>
      <c r="UHC108" s="900"/>
      <c r="UHD108" s="900"/>
      <c r="UHE108" s="1171"/>
      <c r="UHF108" s="910"/>
      <c r="UHG108" s="1191"/>
      <c r="UHH108" s="1189"/>
      <c r="UHI108" s="900"/>
      <c r="UHJ108" s="318"/>
      <c r="UHK108" s="900"/>
      <c r="UHL108" s="900"/>
      <c r="UHM108" s="900"/>
      <c r="UHN108" s="900"/>
      <c r="UHO108" s="1171"/>
      <c r="UHP108" s="910"/>
      <c r="UHQ108" s="1191"/>
      <c r="UHR108" s="1189"/>
      <c r="UHS108" s="900"/>
      <c r="UHT108" s="318"/>
      <c r="UHU108" s="900"/>
      <c r="UHV108" s="900"/>
      <c r="UHW108" s="900"/>
      <c r="UHX108" s="900"/>
      <c r="UHY108" s="1171"/>
      <c r="UHZ108" s="910"/>
      <c r="UIA108" s="1191"/>
      <c r="UIB108" s="1189"/>
      <c r="UIC108" s="900"/>
      <c r="UID108" s="318"/>
      <c r="UIE108" s="900"/>
      <c r="UIF108" s="900"/>
      <c r="UIG108" s="900"/>
      <c r="UIH108" s="900"/>
      <c r="UII108" s="1171"/>
      <c r="UIJ108" s="910"/>
      <c r="UIK108" s="1191"/>
      <c r="UIL108" s="1189"/>
      <c r="UIM108" s="900"/>
      <c r="UIN108" s="318"/>
      <c r="UIO108" s="900"/>
      <c r="UIP108" s="900"/>
      <c r="UIQ108" s="900"/>
      <c r="UIR108" s="900"/>
      <c r="UIS108" s="1171"/>
      <c r="UIT108" s="910"/>
      <c r="UIU108" s="1191"/>
      <c r="UIV108" s="1189"/>
      <c r="UIW108" s="900"/>
      <c r="UIX108" s="318"/>
      <c r="UIY108" s="900"/>
      <c r="UIZ108" s="900"/>
      <c r="UJA108" s="900"/>
      <c r="UJB108" s="900"/>
      <c r="UJC108" s="1171"/>
      <c r="UJD108" s="910"/>
      <c r="UJE108" s="1191"/>
      <c r="UJF108" s="1189"/>
      <c r="UJG108" s="900"/>
      <c r="UJH108" s="318"/>
      <c r="UJI108" s="900"/>
      <c r="UJJ108" s="900"/>
      <c r="UJK108" s="900"/>
      <c r="UJL108" s="900"/>
      <c r="UJM108" s="1171"/>
      <c r="UJN108" s="910"/>
      <c r="UJO108" s="1191"/>
      <c r="UJP108" s="1189"/>
      <c r="UJQ108" s="900"/>
      <c r="UJR108" s="318"/>
      <c r="UJS108" s="900"/>
      <c r="UJT108" s="900"/>
      <c r="UJU108" s="900"/>
      <c r="UJV108" s="900"/>
      <c r="UJW108" s="1171"/>
      <c r="UJX108" s="910"/>
      <c r="UJY108" s="1191"/>
      <c r="UJZ108" s="1189"/>
      <c r="UKA108" s="900"/>
      <c r="UKB108" s="318"/>
      <c r="UKC108" s="900"/>
      <c r="UKD108" s="900"/>
      <c r="UKE108" s="900"/>
      <c r="UKF108" s="900"/>
      <c r="UKG108" s="1171"/>
      <c r="UKH108" s="910"/>
      <c r="UKI108" s="1191"/>
      <c r="UKJ108" s="1189"/>
      <c r="UKK108" s="900"/>
      <c r="UKL108" s="318"/>
      <c r="UKM108" s="900"/>
      <c r="UKN108" s="900"/>
      <c r="UKO108" s="900"/>
      <c r="UKP108" s="900"/>
      <c r="UKQ108" s="1171"/>
      <c r="UKR108" s="910"/>
      <c r="UKS108" s="1191"/>
      <c r="UKT108" s="1189"/>
      <c r="UKU108" s="900"/>
      <c r="UKV108" s="318"/>
      <c r="UKW108" s="900"/>
      <c r="UKX108" s="900"/>
      <c r="UKY108" s="900"/>
      <c r="UKZ108" s="900"/>
      <c r="ULA108" s="1171"/>
      <c r="ULB108" s="910"/>
      <c r="ULC108" s="1191"/>
      <c r="ULD108" s="1189"/>
      <c r="ULE108" s="900"/>
      <c r="ULF108" s="318"/>
      <c r="ULG108" s="900"/>
      <c r="ULH108" s="900"/>
      <c r="ULI108" s="900"/>
      <c r="ULJ108" s="900"/>
      <c r="ULK108" s="1171"/>
      <c r="ULL108" s="910"/>
      <c r="ULM108" s="1191"/>
      <c r="ULN108" s="1189"/>
      <c r="ULO108" s="900"/>
      <c r="ULP108" s="318"/>
      <c r="ULQ108" s="900"/>
      <c r="ULR108" s="900"/>
      <c r="ULS108" s="900"/>
      <c r="ULT108" s="900"/>
      <c r="ULU108" s="1171"/>
      <c r="ULV108" s="910"/>
      <c r="ULW108" s="1191"/>
      <c r="ULX108" s="1189"/>
      <c r="ULY108" s="900"/>
      <c r="ULZ108" s="318"/>
      <c r="UMA108" s="900"/>
      <c r="UMB108" s="900"/>
      <c r="UMC108" s="900"/>
      <c r="UMD108" s="900"/>
      <c r="UME108" s="1171"/>
      <c r="UMF108" s="910"/>
      <c r="UMG108" s="1191"/>
      <c r="UMH108" s="1189"/>
      <c r="UMI108" s="900"/>
      <c r="UMJ108" s="318"/>
      <c r="UMK108" s="900"/>
      <c r="UML108" s="900"/>
      <c r="UMM108" s="900"/>
      <c r="UMN108" s="900"/>
      <c r="UMO108" s="1171"/>
      <c r="UMP108" s="910"/>
      <c r="UMQ108" s="1191"/>
      <c r="UMR108" s="1189"/>
      <c r="UMS108" s="900"/>
      <c r="UMT108" s="318"/>
      <c r="UMU108" s="900"/>
      <c r="UMV108" s="900"/>
      <c r="UMW108" s="900"/>
      <c r="UMX108" s="900"/>
      <c r="UMY108" s="1171"/>
      <c r="UMZ108" s="910"/>
      <c r="UNA108" s="1191"/>
      <c r="UNB108" s="1189"/>
      <c r="UNC108" s="900"/>
      <c r="UND108" s="318"/>
      <c r="UNE108" s="900"/>
      <c r="UNF108" s="900"/>
      <c r="UNG108" s="900"/>
      <c r="UNH108" s="900"/>
      <c r="UNI108" s="1171"/>
      <c r="UNJ108" s="910"/>
      <c r="UNK108" s="1191"/>
      <c r="UNL108" s="1189"/>
      <c r="UNM108" s="900"/>
      <c r="UNN108" s="318"/>
      <c r="UNO108" s="900"/>
      <c r="UNP108" s="900"/>
      <c r="UNQ108" s="900"/>
      <c r="UNR108" s="900"/>
      <c r="UNS108" s="1171"/>
      <c r="UNT108" s="910"/>
      <c r="UNU108" s="1191"/>
      <c r="UNV108" s="1189"/>
      <c r="UNW108" s="900"/>
      <c r="UNX108" s="318"/>
      <c r="UNY108" s="900"/>
      <c r="UNZ108" s="900"/>
      <c r="UOA108" s="900"/>
      <c r="UOB108" s="900"/>
      <c r="UOC108" s="1171"/>
      <c r="UOD108" s="910"/>
      <c r="UOE108" s="1191"/>
      <c r="UOF108" s="1189"/>
      <c r="UOG108" s="900"/>
      <c r="UOH108" s="318"/>
      <c r="UOI108" s="900"/>
      <c r="UOJ108" s="900"/>
      <c r="UOK108" s="900"/>
      <c r="UOL108" s="900"/>
      <c r="UOM108" s="1171"/>
      <c r="UON108" s="910"/>
      <c r="UOO108" s="1191"/>
      <c r="UOP108" s="1189"/>
      <c r="UOQ108" s="900"/>
      <c r="UOR108" s="318"/>
      <c r="UOS108" s="900"/>
      <c r="UOT108" s="900"/>
      <c r="UOU108" s="900"/>
      <c r="UOV108" s="900"/>
      <c r="UOW108" s="1171"/>
      <c r="UOX108" s="910"/>
      <c r="UOY108" s="1191"/>
      <c r="UOZ108" s="1189"/>
      <c r="UPA108" s="900"/>
      <c r="UPB108" s="318"/>
      <c r="UPC108" s="900"/>
      <c r="UPD108" s="900"/>
      <c r="UPE108" s="900"/>
      <c r="UPF108" s="900"/>
      <c r="UPG108" s="1171"/>
      <c r="UPH108" s="910"/>
      <c r="UPI108" s="1191"/>
      <c r="UPJ108" s="1189"/>
      <c r="UPK108" s="900"/>
      <c r="UPL108" s="318"/>
      <c r="UPM108" s="900"/>
      <c r="UPN108" s="900"/>
      <c r="UPO108" s="900"/>
      <c r="UPP108" s="900"/>
      <c r="UPQ108" s="1171"/>
      <c r="UPR108" s="910"/>
      <c r="UPS108" s="1191"/>
      <c r="UPT108" s="1189"/>
      <c r="UPU108" s="900"/>
      <c r="UPV108" s="318"/>
      <c r="UPW108" s="900"/>
      <c r="UPX108" s="900"/>
      <c r="UPY108" s="900"/>
      <c r="UPZ108" s="900"/>
      <c r="UQA108" s="1171"/>
      <c r="UQB108" s="910"/>
      <c r="UQC108" s="1191"/>
      <c r="UQD108" s="1189"/>
      <c r="UQE108" s="900"/>
      <c r="UQF108" s="318"/>
      <c r="UQG108" s="900"/>
      <c r="UQH108" s="900"/>
      <c r="UQI108" s="900"/>
      <c r="UQJ108" s="900"/>
      <c r="UQK108" s="1171"/>
      <c r="UQL108" s="910"/>
      <c r="UQM108" s="1191"/>
      <c r="UQN108" s="1189"/>
      <c r="UQO108" s="900"/>
      <c r="UQP108" s="318"/>
      <c r="UQQ108" s="900"/>
      <c r="UQR108" s="900"/>
      <c r="UQS108" s="900"/>
      <c r="UQT108" s="900"/>
      <c r="UQU108" s="1171"/>
      <c r="UQV108" s="910"/>
      <c r="UQW108" s="1191"/>
      <c r="UQX108" s="1189"/>
      <c r="UQY108" s="900"/>
      <c r="UQZ108" s="318"/>
      <c r="URA108" s="900"/>
      <c r="URB108" s="900"/>
      <c r="URC108" s="900"/>
      <c r="URD108" s="900"/>
      <c r="URE108" s="1171"/>
      <c r="URF108" s="910"/>
      <c r="URG108" s="1191"/>
      <c r="URH108" s="1189"/>
      <c r="URI108" s="900"/>
      <c r="URJ108" s="318"/>
      <c r="URK108" s="900"/>
      <c r="URL108" s="900"/>
      <c r="URM108" s="900"/>
      <c r="URN108" s="900"/>
      <c r="URO108" s="1171"/>
      <c r="URP108" s="910"/>
      <c r="URQ108" s="1191"/>
      <c r="URR108" s="1189"/>
      <c r="URS108" s="900"/>
      <c r="URT108" s="318"/>
      <c r="URU108" s="900"/>
      <c r="URV108" s="900"/>
      <c r="URW108" s="900"/>
      <c r="URX108" s="900"/>
      <c r="URY108" s="1171"/>
      <c r="URZ108" s="910"/>
      <c r="USA108" s="1191"/>
      <c r="USB108" s="1189"/>
      <c r="USC108" s="900"/>
      <c r="USD108" s="318"/>
      <c r="USE108" s="900"/>
      <c r="USF108" s="900"/>
      <c r="USG108" s="900"/>
      <c r="USH108" s="900"/>
      <c r="USI108" s="1171"/>
      <c r="USJ108" s="910"/>
      <c r="USK108" s="1191"/>
      <c r="USL108" s="1189"/>
      <c r="USM108" s="900"/>
      <c r="USN108" s="318"/>
      <c r="USO108" s="900"/>
      <c r="USP108" s="900"/>
      <c r="USQ108" s="900"/>
      <c r="USR108" s="900"/>
      <c r="USS108" s="1171"/>
      <c r="UST108" s="910"/>
      <c r="USU108" s="1191"/>
      <c r="USV108" s="1189"/>
      <c r="USW108" s="900"/>
      <c r="USX108" s="318"/>
      <c r="USY108" s="900"/>
      <c r="USZ108" s="900"/>
      <c r="UTA108" s="900"/>
      <c r="UTB108" s="900"/>
      <c r="UTC108" s="1171"/>
      <c r="UTD108" s="910"/>
      <c r="UTE108" s="1191"/>
      <c r="UTF108" s="1189"/>
      <c r="UTG108" s="900"/>
      <c r="UTH108" s="318"/>
      <c r="UTI108" s="900"/>
      <c r="UTJ108" s="900"/>
      <c r="UTK108" s="900"/>
      <c r="UTL108" s="900"/>
      <c r="UTM108" s="1171"/>
      <c r="UTN108" s="910"/>
      <c r="UTO108" s="1191"/>
      <c r="UTP108" s="1189"/>
      <c r="UTQ108" s="900"/>
      <c r="UTR108" s="318"/>
      <c r="UTS108" s="900"/>
      <c r="UTT108" s="900"/>
      <c r="UTU108" s="900"/>
      <c r="UTV108" s="900"/>
      <c r="UTW108" s="1171"/>
      <c r="UTX108" s="910"/>
      <c r="UTY108" s="1191"/>
      <c r="UTZ108" s="1189"/>
      <c r="UUA108" s="900"/>
      <c r="UUB108" s="318"/>
      <c r="UUC108" s="900"/>
      <c r="UUD108" s="900"/>
      <c r="UUE108" s="900"/>
      <c r="UUF108" s="900"/>
      <c r="UUG108" s="1171"/>
      <c r="UUH108" s="910"/>
      <c r="UUI108" s="1191"/>
      <c r="UUJ108" s="1189"/>
      <c r="UUK108" s="900"/>
      <c r="UUL108" s="318"/>
      <c r="UUM108" s="900"/>
      <c r="UUN108" s="900"/>
      <c r="UUO108" s="900"/>
      <c r="UUP108" s="900"/>
      <c r="UUQ108" s="1171"/>
      <c r="UUR108" s="910"/>
      <c r="UUS108" s="1191"/>
      <c r="UUT108" s="1189"/>
      <c r="UUU108" s="900"/>
      <c r="UUV108" s="318"/>
      <c r="UUW108" s="900"/>
      <c r="UUX108" s="900"/>
      <c r="UUY108" s="900"/>
      <c r="UUZ108" s="900"/>
      <c r="UVA108" s="1171"/>
      <c r="UVB108" s="910"/>
      <c r="UVC108" s="1191"/>
      <c r="UVD108" s="1189"/>
      <c r="UVE108" s="900"/>
      <c r="UVF108" s="318"/>
      <c r="UVG108" s="900"/>
      <c r="UVH108" s="900"/>
      <c r="UVI108" s="900"/>
      <c r="UVJ108" s="900"/>
      <c r="UVK108" s="1171"/>
      <c r="UVL108" s="910"/>
      <c r="UVM108" s="1191"/>
      <c r="UVN108" s="1189"/>
      <c r="UVO108" s="900"/>
      <c r="UVP108" s="318"/>
      <c r="UVQ108" s="900"/>
      <c r="UVR108" s="900"/>
      <c r="UVS108" s="900"/>
      <c r="UVT108" s="900"/>
      <c r="UVU108" s="1171"/>
      <c r="UVV108" s="910"/>
      <c r="UVW108" s="1191"/>
      <c r="UVX108" s="1189"/>
      <c r="UVY108" s="900"/>
      <c r="UVZ108" s="318"/>
      <c r="UWA108" s="900"/>
      <c r="UWB108" s="900"/>
      <c r="UWC108" s="900"/>
      <c r="UWD108" s="900"/>
      <c r="UWE108" s="1171"/>
      <c r="UWF108" s="910"/>
      <c r="UWG108" s="1191"/>
      <c r="UWH108" s="1189"/>
      <c r="UWI108" s="900"/>
      <c r="UWJ108" s="318"/>
      <c r="UWK108" s="900"/>
      <c r="UWL108" s="900"/>
      <c r="UWM108" s="900"/>
      <c r="UWN108" s="900"/>
      <c r="UWO108" s="1171"/>
      <c r="UWP108" s="910"/>
      <c r="UWQ108" s="1191"/>
      <c r="UWR108" s="1189"/>
      <c r="UWS108" s="900"/>
      <c r="UWT108" s="318"/>
      <c r="UWU108" s="900"/>
      <c r="UWV108" s="900"/>
      <c r="UWW108" s="900"/>
      <c r="UWX108" s="900"/>
      <c r="UWY108" s="1171"/>
      <c r="UWZ108" s="910"/>
      <c r="UXA108" s="1191"/>
      <c r="UXB108" s="1189"/>
      <c r="UXC108" s="900"/>
      <c r="UXD108" s="318"/>
      <c r="UXE108" s="900"/>
      <c r="UXF108" s="900"/>
      <c r="UXG108" s="900"/>
      <c r="UXH108" s="900"/>
      <c r="UXI108" s="1171"/>
      <c r="UXJ108" s="910"/>
      <c r="UXK108" s="1191"/>
      <c r="UXL108" s="1189"/>
      <c r="UXM108" s="900"/>
      <c r="UXN108" s="318"/>
      <c r="UXO108" s="900"/>
      <c r="UXP108" s="900"/>
      <c r="UXQ108" s="900"/>
      <c r="UXR108" s="900"/>
      <c r="UXS108" s="1171"/>
      <c r="UXT108" s="910"/>
      <c r="UXU108" s="1191"/>
      <c r="UXV108" s="1189"/>
      <c r="UXW108" s="900"/>
      <c r="UXX108" s="318"/>
      <c r="UXY108" s="900"/>
      <c r="UXZ108" s="900"/>
      <c r="UYA108" s="900"/>
      <c r="UYB108" s="900"/>
      <c r="UYC108" s="1171"/>
      <c r="UYD108" s="910"/>
      <c r="UYE108" s="1191"/>
      <c r="UYF108" s="1189"/>
      <c r="UYG108" s="900"/>
      <c r="UYH108" s="318"/>
      <c r="UYI108" s="900"/>
      <c r="UYJ108" s="900"/>
      <c r="UYK108" s="900"/>
      <c r="UYL108" s="900"/>
      <c r="UYM108" s="1171"/>
      <c r="UYN108" s="910"/>
      <c r="UYO108" s="1191"/>
      <c r="UYP108" s="1189"/>
      <c r="UYQ108" s="900"/>
      <c r="UYR108" s="318"/>
      <c r="UYS108" s="900"/>
      <c r="UYT108" s="900"/>
      <c r="UYU108" s="900"/>
      <c r="UYV108" s="900"/>
      <c r="UYW108" s="1171"/>
      <c r="UYX108" s="910"/>
      <c r="UYY108" s="1191"/>
      <c r="UYZ108" s="1189"/>
      <c r="UZA108" s="900"/>
      <c r="UZB108" s="318"/>
      <c r="UZC108" s="900"/>
      <c r="UZD108" s="900"/>
      <c r="UZE108" s="900"/>
      <c r="UZF108" s="900"/>
      <c r="UZG108" s="1171"/>
      <c r="UZH108" s="910"/>
      <c r="UZI108" s="1191"/>
      <c r="UZJ108" s="1189"/>
      <c r="UZK108" s="900"/>
      <c r="UZL108" s="318"/>
      <c r="UZM108" s="900"/>
      <c r="UZN108" s="900"/>
      <c r="UZO108" s="900"/>
      <c r="UZP108" s="900"/>
      <c r="UZQ108" s="1171"/>
      <c r="UZR108" s="910"/>
      <c r="UZS108" s="1191"/>
      <c r="UZT108" s="1189"/>
      <c r="UZU108" s="900"/>
      <c r="UZV108" s="318"/>
      <c r="UZW108" s="900"/>
      <c r="UZX108" s="900"/>
      <c r="UZY108" s="900"/>
      <c r="UZZ108" s="900"/>
      <c r="VAA108" s="1171"/>
      <c r="VAB108" s="910"/>
      <c r="VAC108" s="1191"/>
      <c r="VAD108" s="1189"/>
      <c r="VAE108" s="900"/>
      <c r="VAF108" s="318"/>
      <c r="VAG108" s="900"/>
      <c r="VAH108" s="900"/>
      <c r="VAI108" s="900"/>
      <c r="VAJ108" s="900"/>
      <c r="VAK108" s="1171"/>
      <c r="VAL108" s="910"/>
      <c r="VAM108" s="1191"/>
      <c r="VAN108" s="1189"/>
      <c r="VAO108" s="900"/>
      <c r="VAP108" s="318"/>
      <c r="VAQ108" s="900"/>
      <c r="VAR108" s="900"/>
      <c r="VAS108" s="900"/>
      <c r="VAT108" s="900"/>
      <c r="VAU108" s="1171"/>
      <c r="VAV108" s="910"/>
      <c r="VAW108" s="1191"/>
      <c r="VAX108" s="1189"/>
      <c r="VAY108" s="900"/>
      <c r="VAZ108" s="318"/>
      <c r="VBA108" s="900"/>
      <c r="VBB108" s="900"/>
      <c r="VBC108" s="900"/>
      <c r="VBD108" s="900"/>
      <c r="VBE108" s="1171"/>
      <c r="VBF108" s="910"/>
      <c r="VBG108" s="1191"/>
      <c r="VBH108" s="1189"/>
      <c r="VBI108" s="900"/>
      <c r="VBJ108" s="318"/>
      <c r="VBK108" s="900"/>
      <c r="VBL108" s="900"/>
      <c r="VBM108" s="900"/>
      <c r="VBN108" s="900"/>
      <c r="VBO108" s="1171"/>
      <c r="VBP108" s="910"/>
      <c r="VBQ108" s="1191"/>
      <c r="VBR108" s="1189"/>
      <c r="VBS108" s="900"/>
      <c r="VBT108" s="318"/>
      <c r="VBU108" s="900"/>
      <c r="VBV108" s="900"/>
      <c r="VBW108" s="900"/>
      <c r="VBX108" s="900"/>
      <c r="VBY108" s="1171"/>
      <c r="VBZ108" s="910"/>
      <c r="VCA108" s="1191"/>
      <c r="VCB108" s="1189"/>
      <c r="VCC108" s="900"/>
      <c r="VCD108" s="318"/>
      <c r="VCE108" s="900"/>
      <c r="VCF108" s="900"/>
      <c r="VCG108" s="900"/>
      <c r="VCH108" s="900"/>
      <c r="VCI108" s="1171"/>
      <c r="VCJ108" s="910"/>
      <c r="VCK108" s="1191"/>
      <c r="VCL108" s="1189"/>
      <c r="VCM108" s="900"/>
      <c r="VCN108" s="318"/>
      <c r="VCO108" s="900"/>
      <c r="VCP108" s="900"/>
      <c r="VCQ108" s="900"/>
      <c r="VCR108" s="900"/>
      <c r="VCS108" s="1171"/>
      <c r="VCT108" s="910"/>
      <c r="VCU108" s="1191"/>
      <c r="VCV108" s="1189"/>
      <c r="VCW108" s="900"/>
      <c r="VCX108" s="318"/>
      <c r="VCY108" s="900"/>
      <c r="VCZ108" s="900"/>
      <c r="VDA108" s="900"/>
      <c r="VDB108" s="900"/>
      <c r="VDC108" s="1171"/>
      <c r="VDD108" s="910"/>
      <c r="VDE108" s="1191"/>
      <c r="VDF108" s="1189"/>
      <c r="VDG108" s="900"/>
      <c r="VDH108" s="318"/>
      <c r="VDI108" s="900"/>
      <c r="VDJ108" s="900"/>
      <c r="VDK108" s="900"/>
      <c r="VDL108" s="900"/>
      <c r="VDM108" s="1171"/>
      <c r="VDN108" s="910"/>
      <c r="VDO108" s="1191"/>
      <c r="VDP108" s="1189"/>
      <c r="VDQ108" s="900"/>
      <c r="VDR108" s="318"/>
      <c r="VDS108" s="900"/>
      <c r="VDT108" s="900"/>
      <c r="VDU108" s="900"/>
      <c r="VDV108" s="900"/>
      <c r="VDW108" s="1171"/>
      <c r="VDX108" s="910"/>
      <c r="VDY108" s="1191"/>
      <c r="VDZ108" s="1189"/>
      <c r="VEA108" s="900"/>
      <c r="VEB108" s="318"/>
      <c r="VEC108" s="900"/>
      <c r="VED108" s="900"/>
      <c r="VEE108" s="900"/>
      <c r="VEF108" s="900"/>
      <c r="VEG108" s="1171"/>
      <c r="VEH108" s="910"/>
      <c r="VEI108" s="1191"/>
      <c r="VEJ108" s="1189"/>
      <c r="VEK108" s="900"/>
      <c r="VEL108" s="318"/>
      <c r="VEM108" s="900"/>
      <c r="VEN108" s="900"/>
      <c r="VEO108" s="900"/>
      <c r="VEP108" s="900"/>
      <c r="VEQ108" s="1171"/>
      <c r="VER108" s="910"/>
      <c r="VES108" s="1191"/>
      <c r="VET108" s="1189"/>
      <c r="VEU108" s="900"/>
      <c r="VEV108" s="318"/>
      <c r="VEW108" s="900"/>
      <c r="VEX108" s="900"/>
      <c r="VEY108" s="900"/>
      <c r="VEZ108" s="900"/>
      <c r="VFA108" s="1171"/>
      <c r="VFB108" s="910"/>
      <c r="VFC108" s="1191"/>
      <c r="VFD108" s="1189"/>
      <c r="VFE108" s="900"/>
      <c r="VFF108" s="318"/>
      <c r="VFG108" s="900"/>
      <c r="VFH108" s="900"/>
      <c r="VFI108" s="900"/>
      <c r="VFJ108" s="900"/>
      <c r="VFK108" s="1171"/>
      <c r="VFL108" s="910"/>
      <c r="VFM108" s="1191"/>
      <c r="VFN108" s="1189"/>
      <c r="VFO108" s="900"/>
      <c r="VFP108" s="318"/>
      <c r="VFQ108" s="900"/>
      <c r="VFR108" s="900"/>
      <c r="VFS108" s="900"/>
      <c r="VFT108" s="900"/>
      <c r="VFU108" s="1171"/>
      <c r="VFV108" s="910"/>
      <c r="VFW108" s="1191"/>
      <c r="VFX108" s="1189"/>
      <c r="VFY108" s="900"/>
      <c r="VFZ108" s="318"/>
      <c r="VGA108" s="900"/>
      <c r="VGB108" s="900"/>
      <c r="VGC108" s="900"/>
      <c r="VGD108" s="900"/>
      <c r="VGE108" s="1171"/>
      <c r="VGF108" s="910"/>
      <c r="VGG108" s="1191"/>
      <c r="VGH108" s="1189"/>
      <c r="VGI108" s="900"/>
      <c r="VGJ108" s="318"/>
      <c r="VGK108" s="900"/>
      <c r="VGL108" s="900"/>
      <c r="VGM108" s="900"/>
      <c r="VGN108" s="900"/>
      <c r="VGO108" s="1171"/>
      <c r="VGP108" s="910"/>
      <c r="VGQ108" s="1191"/>
      <c r="VGR108" s="1189"/>
      <c r="VGS108" s="900"/>
      <c r="VGT108" s="318"/>
      <c r="VGU108" s="900"/>
      <c r="VGV108" s="900"/>
      <c r="VGW108" s="900"/>
      <c r="VGX108" s="900"/>
      <c r="VGY108" s="1171"/>
      <c r="VGZ108" s="910"/>
      <c r="VHA108" s="1191"/>
      <c r="VHB108" s="1189"/>
      <c r="VHC108" s="900"/>
      <c r="VHD108" s="318"/>
      <c r="VHE108" s="900"/>
      <c r="VHF108" s="900"/>
      <c r="VHG108" s="900"/>
      <c r="VHH108" s="900"/>
      <c r="VHI108" s="1171"/>
      <c r="VHJ108" s="910"/>
      <c r="VHK108" s="1191"/>
      <c r="VHL108" s="1189"/>
      <c r="VHM108" s="900"/>
      <c r="VHN108" s="318"/>
      <c r="VHO108" s="900"/>
      <c r="VHP108" s="900"/>
      <c r="VHQ108" s="900"/>
      <c r="VHR108" s="900"/>
      <c r="VHS108" s="1171"/>
      <c r="VHT108" s="910"/>
      <c r="VHU108" s="1191"/>
      <c r="VHV108" s="1189"/>
      <c r="VHW108" s="900"/>
      <c r="VHX108" s="318"/>
      <c r="VHY108" s="900"/>
      <c r="VHZ108" s="900"/>
      <c r="VIA108" s="900"/>
      <c r="VIB108" s="900"/>
      <c r="VIC108" s="1171"/>
      <c r="VID108" s="910"/>
      <c r="VIE108" s="1191"/>
      <c r="VIF108" s="1189"/>
      <c r="VIG108" s="900"/>
      <c r="VIH108" s="318"/>
      <c r="VII108" s="900"/>
      <c r="VIJ108" s="900"/>
      <c r="VIK108" s="900"/>
      <c r="VIL108" s="900"/>
      <c r="VIM108" s="1171"/>
      <c r="VIN108" s="910"/>
      <c r="VIO108" s="1191"/>
      <c r="VIP108" s="1189"/>
      <c r="VIQ108" s="900"/>
      <c r="VIR108" s="318"/>
      <c r="VIS108" s="900"/>
      <c r="VIT108" s="900"/>
      <c r="VIU108" s="900"/>
      <c r="VIV108" s="900"/>
      <c r="VIW108" s="1171"/>
      <c r="VIX108" s="910"/>
      <c r="VIY108" s="1191"/>
      <c r="VIZ108" s="1189"/>
      <c r="VJA108" s="900"/>
      <c r="VJB108" s="318"/>
      <c r="VJC108" s="900"/>
      <c r="VJD108" s="900"/>
      <c r="VJE108" s="900"/>
      <c r="VJF108" s="900"/>
      <c r="VJG108" s="1171"/>
      <c r="VJH108" s="910"/>
      <c r="VJI108" s="1191"/>
      <c r="VJJ108" s="1189"/>
      <c r="VJK108" s="900"/>
      <c r="VJL108" s="318"/>
      <c r="VJM108" s="900"/>
      <c r="VJN108" s="900"/>
      <c r="VJO108" s="900"/>
      <c r="VJP108" s="900"/>
      <c r="VJQ108" s="1171"/>
      <c r="VJR108" s="910"/>
      <c r="VJS108" s="1191"/>
      <c r="VJT108" s="1189"/>
      <c r="VJU108" s="900"/>
      <c r="VJV108" s="318"/>
      <c r="VJW108" s="900"/>
      <c r="VJX108" s="900"/>
      <c r="VJY108" s="900"/>
      <c r="VJZ108" s="900"/>
      <c r="VKA108" s="1171"/>
      <c r="VKB108" s="910"/>
      <c r="VKC108" s="1191"/>
      <c r="VKD108" s="1189"/>
      <c r="VKE108" s="900"/>
      <c r="VKF108" s="318"/>
      <c r="VKG108" s="900"/>
      <c r="VKH108" s="900"/>
      <c r="VKI108" s="900"/>
      <c r="VKJ108" s="900"/>
      <c r="VKK108" s="1171"/>
      <c r="VKL108" s="910"/>
      <c r="VKM108" s="1191"/>
      <c r="VKN108" s="1189"/>
      <c r="VKO108" s="900"/>
      <c r="VKP108" s="318"/>
      <c r="VKQ108" s="900"/>
      <c r="VKR108" s="900"/>
      <c r="VKS108" s="900"/>
      <c r="VKT108" s="900"/>
      <c r="VKU108" s="1171"/>
      <c r="VKV108" s="910"/>
      <c r="VKW108" s="1191"/>
      <c r="VKX108" s="1189"/>
      <c r="VKY108" s="900"/>
      <c r="VKZ108" s="318"/>
      <c r="VLA108" s="900"/>
      <c r="VLB108" s="900"/>
      <c r="VLC108" s="900"/>
      <c r="VLD108" s="900"/>
      <c r="VLE108" s="1171"/>
      <c r="VLF108" s="910"/>
      <c r="VLG108" s="1191"/>
      <c r="VLH108" s="1189"/>
      <c r="VLI108" s="900"/>
      <c r="VLJ108" s="318"/>
      <c r="VLK108" s="900"/>
      <c r="VLL108" s="900"/>
      <c r="VLM108" s="900"/>
      <c r="VLN108" s="900"/>
      <c r="VLO108" s="1171"/>
      <c r="VLP108" s="910"/>
      <c r="VLQ108" s="1191"/>
      <c r="VLR108" s="1189"/>
      <c r="VLS108" s="900"/>
      <c r="VLT108" s="318"/>
      <c r="VLU108" s="900"/>
      <c r="VLV108" s="900"/>
      <c r="VLW108" s="900"/>
      <c r="VLX108" s="900"/>
      <c r="VLY108" s="1171"/>
      <c r="VLZ108" s="910"/>
      <c r="VMA108" s="1191"/>
      <c r="VMB108" s="1189"/>
      <c r="VMC108" s="900"/>
      <c r="VMD108" s="318"/>
      <c r="VME108" s="900"/>
      <c r="VMF108" s="900"/>
      <c r="VMG108" s="900"/>
      <c r="VMH108" s="900"/>
      <c r="VMI108" s="1171"/>
      <c r="VMJ108" s="910"/>
      <c r="VMK108" s="1191"/>
      <c r="VML108" s="1189"/>
      <c r="VMM108" s="900"/>
      <c r="VMN108" s="318"/>
      <c r="VMO108" s="900"/>
      <c r="VMP108" s="900"/>
      <c r="VMQ108" s="900"/>
      <c r="VMR108" s="900"/>
      <c r="VMS108" s="1171"/>
      <c r="VMT108" s="910"/>
      <c r="VMU108" s="1191"/>
      <c r="VMV108" s="1189"/>
      <c r="VMW108" s="900"/>
      <c r="VMX108" s="318"/>
      <c r="VMY108" s="900"/>
      <c r="VMZ108" s="900"/>
      <c r="VNA108" s="900"/>
      <c r="VNB108" s="900"/>
      <c r="VNC108" s="1171"/>
      <c r="VND108" s="910"/>
      <c r="VNE108" s="1191"/>
      <c r="VNF108" s="1189"/>
      <c r="VNG108" s="900"/>
      <c r="VNH108" s="318"/>
      <c r="VNI108" s="900"/>
      <c r="VNJ108" s="900"/>
      <c r="VNK108" s="900"/>
      <c r="VNL108" s="900"/>
      <c r="VNM108" s="1171"/>
      <c r="VNN108" s="910"/>
      <c r="VNO108" s="1191"/>
      <c r="VNP108" s="1189"/>
      <c r="VNQ108" s="900"/>
      <c r="VNR108" s="318"/>
      <c r="VNS108" s="900"/>
      <c r="VNT108" s="900"/>
      <c r="VNU108" s="900"/>
      <c r="VNV108" s="900"/>
      <c r="VNW108" s="1171"/>
      <c r="VNX108" s="910"/>
      <c r="VNY108" s="1191"/>
      <c r="VNZ108" s="1189"/>
      <c r="VOA108" s="900"/>
      <c r="VOB108" s="318"/>
      <c r="VOC108" s="900"/>
      <c r="VOD108" s="900"/>
      <c r="VOE108" s="900"/>
      <c r="VOF108" s="900"/>
      <c r="VOG108" s="1171"/>
      <c r="VOH108" s="910"/>
      <c r="VOI108" s="1191"/>
      <c r="VOJ108" s="1189"/>
      <c r="VOK108" s="900"/>
      <c r="VOL108" s="318"/>
      <c r="VOM108" s="900"/>
      <c r="VON108" s="900"/>
      <c r="VOO108" s="900"/>
      <c r="VOP108" s="900"/>
      <c r="VOQ108" s="1171"/>
      <c r="VOR108" s="910"/>
      <c r="VOS108" s="1191"/>
      <c r="VOT108" s="1189"/>
      <c r="VOU108" s="900"/>
      <c r="VOV108" s="318"/>
      <c r="VOW108" s="900"/>
      <c r="VOX108" s="900"/>
      <c r="VOY108" s="900"/>
      <c r="VOZ108" s="900"/>
      <c r="VPA108" s="1171"/>
      <c r="VPB108" s="910"/>
      <c r="VPC108" s="1191"/>
      <c r="VPD108" s="1189"/>
      <c r="VPE108" s="900"/>
      <c r="VPF108" s="318"/>
      <c r="VPG108" s="900"/>
      <c r="VPH108" s="900"/>
      <c r="VPI108" s="900"/>
      <c r="VPJ108" s="900"/>
      <c r="VPK108" s="1171"/>
      <c r="VPL108" s="910"/>
      <c r="VPM108" s="1191"/>
      <c r="VPN108" s="1189"/>
      <c r="VPO108" s="900"/>
      <c r="VPP108" s="318"/>
      <c r="VPQ108" s="900"/>
      <c r="VPR108" s="900"/>
      <c r="VPS108" s="900"/>
      <c r="VPT108" s="900"/>
      <c r="VPU108" s="1171"/>
      <c r="VPV108" s="910"/>
      <c r="VPW108" s="1191"/>
      <c r="VPX108" s="1189"/>
      <c r="VPY108" s="900"/>
      <c r="VPZ108" s="318"/>
      <c r="VQA108" s="900"/>
      <c r="VQB108" s="900"/>
      <c r="VQC108" s="900"/>
      <c r="VQD108" s="900"/>
      <c r="VQE108" s="1171"/>
      <c r="VQF108" s="910"/>
      <c r="VQG108" s="1191"/>
      <c r="VQH108" s="1189"/>
      <c r="VQI108" s="900"/>
      <c r="VQJ108" s="318"/>
      <c r="VQK108" s="900"/>
      <c r="VQL108" s="900"/>
      <c r="VQM108" s="900"/>
      <c r="VQN108" s="900"/>
      <c r="VQO108" s="1171"/>
      <c r="VQP108" s="910"/>
      <c r="VQQ108" s="1191"/>
      <c r="VQR108" s="1189"/>
      <c r="VQS108" s="900"/>
      <c r="VQT108" s="318"/>
      <c r="VQU108" s="900"/>
      <c r="VQV108" s="900"/>
      <c r="VQW108" s="900"/>
      <c r="VQX108" s="900"/>
      <c r="VQY108" s="1171"/>
      <c r="VQZ108" s="910"/>
      <c r="VRA108" s="1191"/>
      <c r="VRB108" s="1189"/>
      <c r="VRC108" s="900"/>
      <c r="VRD108" s="318"/>
      <c r="VRE108" s="900"/>
      <c r="VRF108" s="900"/>
      <c r="VRG108" s="900"/>
      <c r="VRH108" s="900"/>
      <c r="VRI108" s="1171"/>
      <c r="VRJ108" s="910"/>
      <c r="VRK108" s="1191"/>
      <c r="VRL108" s="1189"/>
      <c r="VRM108" s="900"/>
      <c r="VRN108" s="318"/>
      <c r="VRO108" s="900"/>
      <c r="VRP108" s="900"/>
      <c r="VRQ108" s="900"/>
      <c r="VRR108" s="900"/>
      <c r="VRS108" s="1171"/>
      <c r="VRT108" s="910"/>
      <c r="VRU108" s="1191"/>
      <c r="VRV108" s="1189"/>
      <c r="VRW108" s="900"/>
      <c r="VRX108" s="318"/>
      <c r="VRY108" s="900"/>
      <c r="VRZ108" s="900"/>
      <c r="VSA108" s="900"/>
      <c r="VSB108" s="900"/>
      <c r="VSC108" s="1171"/>
      <c r="VSD108" s="910"/>
      <c r="VSE108" s="1191"/>
      <c r="VSF108" s="1189"/>
      <c r="VSG108" s="900"/>
      <c r="VSH108" s="318"/>
      <c r="VSI108" s="900"/>
      <c r="VSJ108" s="900"/>
      <c r="VSK108" s="900"/>
      <c r="VSL108" s="900"/>
      <c r="VSM108" s="1171"/>
      <c r="VSN108" s="910"/>
      <c r="VSO108" s="1191"/>
      <c r="VSP108" s="1189"/>
      <c r="VSQ108" s="900"/>
      <c r="VSR108" s="318"/>
      <c r="VSS108" s="900"/>
      <c r="VST108" s="900"/>
      <c r="VSU108" s="900"/>
      <c r="VSV108" s="900"/>
      <c r="VSW108" s="1171"/>
      <c r="VSX108" s="910"/>
      <c r="VSY108" s="1191"/>
      <c r="VSZ108" s="1189"/>
      <c r="VTA108" s="900"/>
      <c r="VTB108" s="318"/>
      <c r="VTC108" s="900"/>
      <c r="VTD108" s="900"/>
      <c r="VTE108" s="900"/>
      <c r="VTF108" s="900"/>
      <c r="VTG108" s="1171"/>
      <c r="VTH108" s="910"/>
      <c r="VTI108" s="1191"/>
      <c r="VTJ108" s="1189"/>
      <c r="VTK108" s="900"/>
      <c r="VTL108" s="318"/>
      <c r="VTM108" s="900"/>
      <c r="VTN108" s="900"/>
      <c r="VTO108" s="900"/>
      <c r="VTP108" s="900"/>
      <c r="VTQ108" s="1171"/>
      <c r="VTR108" s="910"/>
      <c r="VTS108" s="1191"/>
      <c r="VTT108" s="1189"/>
      <c r="VTU108" s="900"/>
      <c r="VTV108" s="318"/>
      <c r="VTW108" s="900"/>
      <c r="VTX108" s="900"/>
      <c r="VTY108" s="900"/>
      <c r="VTZ108" s="900"/>
      <c r="VUA108" s="1171"/>
      <c r="VUB108" s="910"/>
      <c r="VUC108" s="1191"/>
      <c r="VUD108" s="1189"/>
      <c r="VUE108" s="900"/>
      <c r="VUF108" s="318"/>
      <c r="VUG108" s="900"/>
      <c r="VUH108" s="900"/>
      <c r="VUI108" s="900"/>
      <c r="VUJ108" s="900"/>
      <c r="VUK108" s="1171"/>
      <c r="VUL108" s="910"/>
      <c r="VUM108" s="1191"/>
      <c r="VUN108" s="1189"/>
      <c r="VUO108" s="900"/>
      <c r="VUP108" s="318"/>
      <c r="VUQ108" s="900"/>
      <c r="VUR108" s="900"/>
      <c r="VUS108" s="900"/>
      <c r="VUT108" s="900"/>
      <c r="VUU108" s="1171"/>
      <c r="VUV108" s="910"/>
      <c r="VUW108" s="1191"/>
      <c r="VUX108" s="1189"/>
      <c r="VUY108" s="900"/>
      <c r="VUZ108" s="318"/>
      <c r="VVA108" s="900"/>
      <c r="VVB108" s="900"/>
      <c r="VVC108" s="900"/>
      <c r="VVD108" s="900"/>
      <c r="VVE108" s="1171"/>
      <c r="VVF108" s="910"/>
      <c r="VVG108" s="1191"/>
      <c r="VVH108" s="1189"/>
      <c r="VVI108" s="900"/>
      <c r="VVJ108" s="318"/>
      <c r="VVK108" s="900"/>
      <c r="VVL108" s="900"/>
      <c r="VVM108" s="900"/>
      <c r="VVN108" s="900"/>
      <c r="VVO108" s="1171"/>
      <c r="VVP108" s="910"/>
      <c r="VVQ108" s="1191"/>
      <c r="VVR108" s="1189"/>
      <c r="VVS108" s="900"/>
      <c r="VVT108" s="318"/>
      <c r="VVU108" s="900"/>
      <c r="VVV108" s="900"/>
      <c r="VVW108" s="900"/>
      <c r="VVX108" s="900"/>
      <c r="VVY108" s="1171"/>
      <c r="VVZ108" s="910"/>
      <c r="VWA108" s="1191"/>
      <c r="VWB108" s="1189"/>
      <c r="VWC108" s="900"/>
      <c r="VWD108" s="318"/>
      <c r="VWE108" s="900"/>
      <c r="VWF108" s="900"/>
      <c r="VWG108" s="900"/>
      <c r="VWH108" s="900"/>
      <c r="VWI108" s="1171"/>
      <c r="VWJ108" s="910"/>
      <c r="VWK108" s="1191"/>
      <c r="VWL108" s="1189"/>
      <c r="VWM108" s="900"/>
      <c r="VWN108" s="318"/>
      <c r="VWO108" s="900"/>
      <c r="VWP108" s="900"/>
      <c r="VWQ108" s="900"/>
      <c r="VWR108" s="900"/>
      <c r="VWS108" s="1171"/>
      <c r="VWT108" s="910"/>
      <c r="VWU108" s="1191"/>
      <c r="VWV108" s="1189"/>
      <c r="VWW108" s="900"/>
      <c r="VWX108" s="318"/>
      <c r="VWY108" s="900"/>
      <c r="VWZ108" s="900"/>
      <c r="VXA108" s="900"/>
      <c r="VXB108" s="900"/>
      <c r="VXC108" s="1171"/>
      <c r="VXD108" s="910"/>
      <c r="VXE108" s="1191"/>
      <c r="VXF108" s="1189"/>
      <c r="VXG108" s="900"/>
      <c r="VXH108" s="318"/>
      <c r="VXI108" s="900"/>
      <c r="VXJ108" s="900"/>
      <c r="VXK108" s="900"/>
      <c r="VXL108" s="900"/>
      <c r="VXM108" s="1171"/>
      <c r="VXN108" s="910"/>
      <c r="VXO108" s="1191"/>
      <c r="VXP108" s="1189"/>
      <c r="VXQ108" s="900"/>
      <c r="VXR108" s="318"/>
      <c r="VXS108" s="900"/>
      <c r="VXT108" s="900"/>
      <c r="VXU108" s="900"/>
      <c r="VXV108" s="900"/>
      <c r="VXW108" s="1171"/>
      <c r="VXX108" s="910"/>
      <c r="VXY108" s="1191"/>
      <c r="VXZ108" s="1189"/>
      <c r="VYA108" s="900"/>
      <c r="VYB108" s="318"/>
      <c r="VYC108" s="900"/>
      <c r="VYD108" s="900"/>
      <c r="VYE108" s="900"/>
      <c r="VYF108" s="900"/>
      <c r="VYG108" s="1171"/>
      <c r="VYH108" s="910"/>
      <c r="VYI108" s="1191"/>
      <c r="VYJ108" s="1189"/>
      <c r="VYK108" s="900"/>
      <c r="VYL108" s="318"/>
      <c r="VYM108" s="900"/>
      <c r="VYN108" s="900"/>
      <c r="VYO108" s="900"/>
      <c r="VYP108" s="900"/>
      <c r="VYQ108" s="1171"/>
      <c r="VYR108" s="910"/>
      <c r="VYS108" s="1191"/>
      <c r="VYT108" s="1189"/>
      <c r="VYU108" s="900"/>
      <c r="VYV108" s="318"/>
      <c r="VYW108" s="900"/>
      <c r="VYX108" s="900"/>
      <c r="VYY108" s="900"/>
      <c r="VYZ108" s="900"/>
      <c r="VZA108" s="1171"/>
      <c r="VZB108" s="910"/>
      <c r="VZC108" s="1191"/>
      <c r="VZD108" s="1189"/>
      <c r="VZE108" s="900"/>
      <c r="VZF108" s="318"/>
      <c r="VZG108" s="900"/>
      <c r="VZH108" s="900"/>
      <c r="VZI108" s="900"/>
      <c r="VZJ108" s="900"/>
      <c r="VZK108" s="1171"/>
      <c r="VZL108" s="910"/>
      <c r="VZM108" s="1191"/>
      <c r="VZN108" s="1189"/>
      <c r="VZO108" s="900"/>
      <c r="VZP108" s="318"/>
      <c r="VZQ108" s="900"/>
      <c r="VZR108" s="900"/>
      <c r="VZS108" s="900"/>
      <c r="VZT108" s="900"/>
      <c r="VZU108" s="1171"/>
      <c r="VZV108" s="910"/>
      <c r="VZW108" s="1191"/>
      <c r="VZX108" s="1189"/>
      <c r="VZY108" s="900"/>
      <c r="VZZ108" s="318"/>
      <c r="WAA108" s="900"/>
      <c r="WAB108" s="900"/>
      <c r="WAC108" s="900"/>
      <c r="WAD108" s="900"/>
      <c r="WAE108" s="1171"/>
      <c r="WAF108" s="910"/>
      <c r="WAG108" s="1191"/>
      <c r="WAH108" s="1189"/>
      <c r="WAI108" s="900"/>
      <c r="WAJ108" s="318"/>
      <c r="WAK108" s="900"/>
      <c r="WAL108" s="900"/>
      <c r="WAM108" s="900"/>
      <c r="WAN108" s="900"/>
      <c r="WAO108" s="1171"/>
      <c r="WAP108" s="910"/>
      <c r="WAQ108" s="1191"/>
      <c r="WAR108" s="1189"/>
      <c r="WAS108" s="900"/>
      <c r="WAT108" s="318"/>
      <c r="WAU108" s="900"/>
      <c r="WAV108" s="900"/>
      <c r="WAW108" s="900"/>
      <c r="WAX108" s="900"/>
      <c r="WAY108" s="1171"/>
      <c r="WAZ108" s="910"/>
      <c r="WBA108" s="1191"/>
      <c r="WBB108" s="1189"/>
      <c r="WBC108" s="900"/>
      <c r="WBD108" s="318"/>
      <c r="WBE108" s="900"/>
      <c r="WBF108" s="900"/>
      <c r="WBG108" s="900"/>
      <c r="WBH108" s="900"/>
      <c r="WBI108" s="1171"/>
      <c r="WBJ108" s="910"/>
      <c r="WBK108" s="1191"/>
      <c r="WBL108" s="1189"/>
      <c r="WBM108" s="900"/>
      <c r="WBN108" s="318"/>
      <c r="WBO108" s="900"/>
      <c r="WBP108" s="900"/>
      <c r="WBQ108" s="900"/>
      <c r="WBR108" s="900"/>
      <c r="WBS108" s="1171"/>
      <c r="WBT108" s="910"/>
      <c r="WBU108" s="1191"/>
      <c r="WBV108" s="1189"/>
      <c r="WBW108" s="900"/>
      <c r="WBX108" s="318"/>
      <c r="WBY108" s="900"/>
      <c r="WBZ108" s="900"/>
      <c r="WCA108" s="900"/>
      <c r="WCB108" s="900"/>
      <c r="WCC108" s="1171"/>
      <c r="WCD108" s="910"/>
      <c r="WCE108" s="1191"/>
      <c r="WCF108" s="1189"/>
      <c r="WCG108" s="900"/>
      <c r="WCH108" s="318"/>
      <c r="WCI108" s="900"/>
      <c r="WCJ108" s="900"/>
      <c r="WCK108" s="900"/>
      <c r="WCL108" s="900"/>
      <c r="WCM108" s="1171"/>
      <c r="WCN108" s="910"/>
      <c r="WCO108" s="1191"/>
      <c r="WCP108" s="1189"/>
      <c r="WCQ108" s="900"/>
      <c r="WCR108" s="318"/>
      <c r="WCS108" s="900"/>
      <c r="WCT108" s="900"/>
      <c r="WCU108" s="900"/>
      <c r="WCV108" s="900"/>
      <c r="WCW108" s="1171"/>
      <c r="WCX108" s="910"/>
      <c r="WCY108" s="1191"/>
      <c r="WCZ108" s="1189"/>
      <c r="WDA108" s="900"/>
      <c r="WDB108" s="318"/>
      <c r="WDC108" s="900"/>
      <c r="WDD108" s="900"/>
      <c r="WDE108" s="900"/>
      <c r="WDF108" s="900"/>
      <c r="WDG108" s="1171"/>
      <c r="WDH108" s="910"/>
      <c r="WDI108" s="1191"/>
      <c r="WDJ108" s="1189"/>
      <c r="WDK108" s="900"/>
      <c r="WDL108" s="318"/>
      <c r="WDM108" s="900"/>
      <c r="WDN108" s="900"/>
      <c r="WDO108" s="900"/>
      <c r="WDP108" s="900"/>
      <c r="WDQ108" s="1171"/>
      <c r="WDR108" s="910"/>
      <c r="WDS108" s="1191"/>
      <c r="WDT108" s="1189"/>
      <c r="WDU108" s="900"/>
      <c r="WDV108" s="318"/>
      <c r="WDW108" s="900"/>
      <c r="WDX108" s="900"/>
      <c r="WDY108" s="900"/>
      <c r="WDZ108" s="900"/>
      <c r="WEA108" s="1171"/>
      <c r="WEB108" s="910"/>
      <c r="WEC108" s="1191"/>
      <c r="WED108" s="1189"/>
      <c r="WEE108" s="900"/>
      <c r="WEF108" s="318"/>
      <c r="WEG108" s="900"/>
      <c r="WEH108" s="900"/>
      <c r="WEI108" s="900"/>
      <c r="WEJ108" s="900"/>
      <c r="WEK108" s="1171"/>
      <c r="WEL108" s="910"/>
      <c r="WEM108" s="1191"/>
      <c r="WEN108" s="1189"/>
      <c r="WEO108" s="900"/>
      <c r="WEP108" s="318"/>
      <c r="WEQ108" s="900"/>
      <c r="WER108" s="900"/>
      <c r="WES108" s="900"/>
      <c r="WET108" s="900"/>
      <c r="WEU108" s="1171"/>
      <c r="WEV108" s="910"/>
      <c r="WEW108" s="1191"/>
      <c r="WEX108" s="1189"/>
      <c r="WEY108" s="900"/>
      <c r="WEZ108" s="318"/>
      <c r="WFA108" s="900"/>
      <c r="WFB108" s="900"/>
      <c r="WFC108" s="900"/>
      <c r="WFD108" s="900"/>
      <c r="WFE108" s="1171"/>
      <c r="WFF108" s="910"/>
      <c r="WFG108" s="1191"/>
      <c r="WFH108" s="1189"/>
      <c r="WFI108" s="900"/>
      <c r="WFJ108" s="318"/>
      <c r="WFK108" s="900"/>
      <c r="WFL108" s="900"/>
      <c r="WFM108" s="900"/>
      <c r="WFN108" s="900"/>
      <c r="WFO108" s="1171"/>
      <c r="WFP108" s="910"/>
      <c r="WFQ108" s="1191"/>
      <c r="WFR108" s="1189"/>
      <c r="WFS108" s="900"/>
      <c r="WFT108" s="318"/>
      <c r="WFU108" s="900"/>
      <c r="WFV108" s="900"/>
      <c r="WFW108" s="900"/>
      <c r="WFX108" s="900"/>
      <c r="WFY108" s="1171"/>
      <c r="WFZ108" s="910"/>
      <c r="WGA108" s="1191"/>
      <c r="WGB108" s="1189"/>
      <c r="WGC108" s="900"/>
      <c r="WGD108" s="318"/>
      <c r="WGE108" s="900"/>
      <c r="WGF108" s="900"/>
      <c r="WGG108" s="900"/>
      <c r="WGH108" s="900"/>
      <c r="WGI108" s="1171"/>
      <c r="WGJ108" s="910"/>
      <c r="WGK108" s="1191"/>
      <c r="WGL108" s="1189"/>
      <c r="WGM108" s="900"/>
      <c r="WGN108" s="318"/>
      <c r="WGO108" s="900"/>
      <c r="WGP108" s="900"/>
      <c r="WGQ108" s="900"/>
      <c r="WGR108" s="900"/>
      <c r="WGS108" s="1171"/>
      <c r="WGT108" s="910"/>
      <c r="WGU108" s="1191"/>
      <c r="WGV108" s="1189"/>
      <c r="WGW108" s="900"/>
      <c r="WGX108" s="318"/>
      <c r="WGY108" s="900"/>
      <c r="WGZ108" s="900"/>
      <c r="WHA108" s="900"/>
      <c r="WHB108" s="900"/>
      <c r="WHC108" s="1171"/>
      <c r="WHD108" s="910"/>
      <c r="WHE108" s="1191"/>
      <c r="WHF108" s="1189"/>
      <c r="WHG108" s="900"/>
      <c r="WHH108" s="318"/>
      <c r="WHI108" s="900"/>
      <c r="WHJ108" s="900"/>
      <c r="WHK108" s="900"/>
      <c r="WHL108" s="900"/>
      <c r="WHM108" s="1171"/>
      <c r="WHN108" s="910"/>
      <c r="WHO108" s="1191"/>
      <c r="WHP108" s="1189"/>
      <c r="WHQ108" s="900"/>
      <c r="WHR108" s="318"/>
      <c r="WHS108" s="900"/>
      <c r="WHT108" s="900"/>
      <c r="WHU108" s="900"/>
      <c r="WHV108" s="900"/>
      <c r="WHW108" s="1171"/>
      <c r="WHX108" s="910"/>
      <c r="WHY108" s="1191"/>
      <c r="WHZ108" s="1189"/>
      <c r="WIA108" s="900"/>
      <c r="WIB108" s="318"/>
      <c r="WIC108" s="900"/>
      <c r="WID108" s="900"/>
      <c r="WIE108" s="900"/>
      <c r="WIF108" s="900"/>
      <c r="WIG108" s="1171"/>
      <c r="WIH108" s="910"/>
      <c r="WII108" s="1191"/>
      <c r="WIJ108" s="1189"/>
      <c r="WIK108" s="900"/>
      <c r="WIL108" s="318"/>
      <c r="WIM108" s="900"/>
      <c r="WIN108" s="900"/>
      <c r="WIO108" s="900"/>
      <c r="WIP108" s="900"/>
      <c r="WIQ108" s="1171"/>
      <c r="WIR108" s="910"/>
      <c r="WIS108" s="1191"/>
      <c r="WIT108" s="1189"/>
      <c r="WIU108" s="900"/>
      <c r="WIV108" s="318"/>
      <c r="WIW108" s="900"/>
      <c r="WIX108" s="900"/>
      <c r="WIY108" s="900"/>
      <c r="WIZ108" s="900"/>
      <c r="WJA108" s="1171"/>
      <c r="WJB108" s="910"/>
      <c r="WJC108" s="1191"/>
      <c r="WJD108" s="1189"/>
      <c r="WJE108" s="900"/>
      <c r="WJF108" s="318"/>
      <c r="WJG108" s="900"/>
      <c r="WJH108" s="900"/>
      <c r="WJI108" s="900"/>
      <c r="WJJ108" s="900"/>
      <c r="WJK108" s="1171"/>
      <c r="WJL108" s="910"/>
      <c r="WJM108" s="1191"/>
      <c r="WJN108" s="1189"/>
      <c r="WJO108" s="900"/>
      <c r="WJP108" s="318"/>
      <c r="WJQ108" s="900"/>
      <c r="WJR108" s="900"/>
      <c r="WJS108" s="900"/>
      <c r="WJT108" s="900"/>
      <c r="WJU108" s="1171"/>
      <c r="WJV108" s="910"/>
      <c r="WJW108" s="1191"/>
      <c r="WJX108" s="1189"/>
      <c r="WJY108" s="900"/>
      <c r="WJZ108" s="318"/>
      <c r="WKA108" s="900"/>
      <c r="WKB108" s="900"/>
      <c r="WKC108" s="900"/>
      <c r="WKD108" s="900"/>
      <c r="WKE108" s="1171"/>
      <c r="WKF108" s="910"/>
      <c r="WKG108" s="1191"/>
      <c r="WKH108" s="1189"/>
      <c r="WKI108" s="900"/>
      <c r="WKJ108" s="318"/>
      <c r="WKK108" s="900"/>
      <c r="WKL108" s="900"/>
      <c r="WKM108" s="900"/>
      <c r="WKN108" s="900"/>
      <c r="WKO108" s="1171"/>
      <c r="WKP108" s="910"/>
      <c r="WKQ108" s="1191"/>
      <c r="WKR108" s="1189"/>
      <c r="WKS108" s="900"/>
      <c r="WKT108" s="318"/>
      <c r="WKU108" s="900"/>
      <c r="WKV108" s="900"/>
      <c r="WKW108" s="900"/>
      <c r="WKX108" s="900"/>
      <c r="WKY108" s="1171"/>
      <c r="WKZ108" s="910"/>
      <c r="WLA108" s="1191"/>
      <c r="WLB108" s="1189"/>
      <c r="WLC108" s="900"/>
      <c r="WLD108" s="318"/>
      <c r="WLE108" s="900"/>
      <c r="WLF108" s="900"/>
      <c r="WLG108" s="900"/>
      <c r="WLH108" s="900"/>
      <c r="WLI108" s="1171"/>
      <c r="WLJ108" s="910"/>
      <c r="WLK108" s="1191"/>
      <c r="WLL108" s="1189"/>
      <c r="WLM108" s="900"/>
      <c r="WLN108" s="318"/>
      <c r="WLO108" s="900"/>
      <c r="WLP108" s="900"/>
      <c r="WLQ108" s="900"/>
      <c r="WLR108" s="900"/>
      <c r="WLS108" s="1171"/>
      <c r="WLT108" s="910"/>
      <c r="WLU108" s="1191"/>
      <c r="WLV108" s="1189"/>
      <c r="WLW108" s="900"/>
      <c r="WLX108" s="318"/>
      <c r="WLY108" s="900"/>
      <c r="WLZ108" s="900"/>
      <c r="WMA108" s="900"/>
      <c r="WMB108" s="900"/>
      <c r="WMC108" s="1171"/>
      <c r="WMD108" s="910"/>
      <c r="WME108" s="1191"/>
      <c r="WMF108" s="1189"/>
      <c r="WMG108" s="900"/>
      <c r="WMH108" s="318"/>
      <c r="WMI108" s="900"/>
      <c r="WMJ108" s="900"/>
      <c r="WMK108" s="900"/>
      <c r="WML108" s="900"/>
      <c r="WMM108" s="1171"/>
      <c r="WMN108" s="910"/>
      <c r="WMO108" s="1191"/>
      <c r="WMP108" s="1189"/>
      <c r="WMQ108" s="900"/>
      <c r="WMR108" s="318"/>
      <c r="WMS108" s="900"/>
      <c r="WMT108" s="900"/>
      <c r="WMU108" s="900"/>
      <c r="WMV108" s="900"/>
      <c r="WMW108" s="1171"/>
      <c r="WMX108" s="910"/>
      <c r="WMY108" s="1191"/>
      <c r="WMZ108" s="1189"/>
      <c r="WNA108" s="900"/>
      <c r="WNB108" s="318"/>
      <c r="WNC108" s="900"/>
      <c r="WND108" s="900"/>
      <c r="WNE108" s="900"/>
      <c r="WNF108" s="900"/>
      <c r="WNG108" s="1171"/>
      <c r="WNH108" s="910"/>
      <c r="WNI108" s="1191"/>
      <c r="WNJ108" s="1189"/>
      <c r="WNK108" s="900"/>
      <c r="WNL108" s="318"/>
      <c r="WNM108" s="900"/>
      <c r="WNN108" s="900"/>
      <c r="WNO108" s="900"/>
      <c r="WNP108" s="900"/>
      <c r="WNQ108" s="1171"/>
      <c r="WNR108" s="910"/>
      <c r="WNS108" s="1191"/>
      <c r="WNT108" s="1189"/>
      <c r="WNU108" s="900"/>
      <c r="WNV108" s="318"/>
      <c r="WNW108" s="900"/>
      <c r="WNX108" s="900"/>
      <c r="WNY108" s="900"/>
      <c r="WNZ108" s="900"/>
      <c r="WOA108" s="1171"/>
      <c r="WOB108" s="910"/>
      <c r="WOC108" s="1191"/>
      <c r="WOD108" s="1189"/>
      <c r="WOE108" s="900"/>
      <c r="WOF108" s="318"/>
      <c r="WOG108" s="900"/>
      <c r="WOH108" s="900"/>
      <c r="WOI108" s="900"/>
      <c r="WOJ108" s="900"/>
      <c r="WOK108" s="1171"/>
      <c r="WOL108" s="910"/>
      <c r="WOM108" s="1191"/>
      <c r="WON108" s="1189"/>
      <c r="WOO108" s="900"/>
      <c r="WOP108" s="318"/>
      <c r="WOQ108" s="900"/>
      <c r="WOR108" s="900"/>
      <c r="WOS108" s="900"/>
      <c r="WOT108" s="900"/>
      <c r="WOU108" s="1171"/>
      <c r="WOV108" s="910"/>
      <c r="WOW108" s="1191"/>
      <c r="WOX108" s="1189"/>
      <c r="WOY108" s="900"/>
      <c r="WOZ108" s="318"/>
      <c r="WPA108" s="900"/>
      <c r="WPB108" s="900"/>
      <c r="WPC108" s="900"/>
      <c r="WPD108" s="900"/>
      <c r="WPE108" s="1171"/>
      <c r="WPF108" s="910"/>
      <c r="WPG108" s="1191"/>
      <c r="WPH108" s="1189"/>
      <c r="WPI108" s="900"/>
      <c r="WPJ108" s="318"/>
      <c r="WPK108" s="900"/>
      <c r="WPL108" s="900"/>
      <c r="WPM108" s="900"/>
      <c r="WPN108" s="900"/>
      <c r="WPO108" s="1171"/>
      <c r="WPP108" s="910"/>
      <c r="WPQ108" s="1191"/>
      <c r="WPR108" s="1189"/>
      <c r="WPS108" s="900"/>
      <c r="WPT108" s="318"/>
      <c r="WPU108" s="900"/>
      <c r="WPV108" s="900"/>
      <c r="WPW108" s="900"/>
      <c r="WPX108" s="900"/>
      <c r="WPY108" s="1171"/>
      <c r="WPZ108" s="910"/>
      <c r="WQA108" s="1191"/>
      <c r="WQB108" s="1189"/>
      <c r="WQC108" s="900"/>
      <c r="WQD108" s="318"/>
      <c r="WQE108" s="900"/>
      <c r="WQF108" s="900"/>
      <c r="WQG108" s="900"/>
      <c r="WQH108" s="900"/>
      <c r="WQI108" s="1171"/>
      <c r="WQJ108" s="910"/>
      <c r="WQK108" s="1191"/>
      <c r="WQL108" s="1189"/>
      <c r="WQM108" s="900"/>
      <c r="WQN108" s="318"/>
      <c r="WQO108" s="900"/>
      <c r="WQP108" s="900"/>
      <c r="WQQ108" s="900"/>
      <c r="WQR108" s="900"/>
      <c r="WQS108" s="1171"/>
      <c r="WQT108" s="910"/>
      <c r="WQU108" s="1191"/>
      <c r="WQV108" s="1189"/>
      <c r="WQW108" s="900"/>
      <c r="WQX108" s="318"/>
      <c r="WQY108" s="900"/>
      <c r="WQZ108" s="900"/>
      <c r="WRA108" s="900"/>
      <c r="WRB108" s="900"/>
      <c r="WRC108" s="1171"/>
      <c r="WRD108" s="910"/>
      <c r="WRE108" s="1191"/>
      <c r="WRF108" s="1189"/>
      <c r="WRG108" s="900"/>
      <c r="WRH108" s="318"/>
      <c r="WRI108" s="900"/>
      <c r="WRJ108" s="900"/>
      <c r="WRK108" s="900"/>
      <c r="WRL108" s="900"/>
      <c r="WRM108" s="1171"/>
      <c r="WRN108" s="910"/>
      <c r="WRO108" s="1191"/>
      <c r="WRP108" s="1189"/>
      <c r="WRQ108" s="900"/>
      <c r="WRR108" s="318"/>
      <c r="WRS108" s="900"/>
      <c r="WRT108" s="900"/>
      <c r="WRU108" s="900"/>
      <c r="WRV108" s="900"/>
      <c r="WRW108" s="1171"/>
      <c r="WRX108" s="910"/>
      <c r="WRY108" s="1191"/>
      <c r="WRZ108" s="1189"/>
      <c r="WSA108" s="900"/>
      <c r="WSB108" s="318"/>
      <c r="WSC108" s="900"/>
      <c r="WSD108" s="900"/>
      <c r="WSE108" s="900"/>
      <c r="WSF108" s="900"/>
      <c r="WSG108" s="1171"/>
      <c r="WSH108" s="910"/>
      <c r="WSI108" s="1191"/>
      <c r="WSJ108" s="1189"/>
      <c r="WSK108" s="900"/>
      <c r="WSL108" s="318"/>
      <c r="WSM108" s="900"/>
      <c r="WSN108" s="900"/>
      <c r="WSO108" s="900"/>
      <c r="WSP108" s="900"/>
      <c r="WSQ108" s="1171"/>
      <c r="WSR108" s="910"/>
      <c r="WSS108" s="1191"/>
      <c r="WST108" s="1189"/>
      <c r="WSU108" s="900"/>
      <c r="WSV108" s="318"/>
      <c r="WSW108" s="900"/>
      <c r="WSX108" s="900"/>
      <c r="WSY108" s="900"/>
      <c r="WSZ108" s="900"/>
      <c r="WTA108" s="1171"/>
      <c r="WTB108" s="910"/>
      <c r="WTC108" s="1191"/>
      <c r="WTD108" s="1189"/>
      <c r="WTE108" s="900"/>
      <c r="WTF108" s="318"/>
      <c r="WTG108" s="900"/>
      <c r="WTH108" s="900"/>
      <c r="WTI108" s="900"/>
      <c r="WTJ108" s="900"/>
      <c r="WTK108" s="1171"/>
      <c r="WTL108" s="910"/>
      <c r="WTM108" s="1191"/>
      <c r="WTN108" s="1189"/>
      <c r="WTO108" s="900"/>
      <c r="WTP108" s="318"/>
      <c r="WTQ108" s="900"/>
      <c r="WTR108" s="900"/>
      <c r="WTS108" s="900"/>
      <c r="WTT108" s="900"/>
      <c r="WTU108" s="1171"/>
      <c r="WTV108" s="910"/>
      <c r="WTW108" s="1191"/>
      <c r="WTX108" s="1189"/>
      <c r="WTY108" s="900"/>
      <c r="WTZ108" s="318"/>
      <c r="WUA108" s="900"/>
      <c r="WUB108" s="900"/>
      <c r="WUC108" s="900"/>
      <c r="WUD108" s="900"/>
      <c r="WUE108" s="1171"/>
      <c r="WUF108" s="910"/>
      <c r="WUG108" s="1191"/>
      <c r="WUH108" s="1189"/>
      <c r="WUI108" s="900"/>
      <c r="WUJ108" s="318"/>
      <c r="WUK108" s="900"/>
      <c r="WUL108" s="900"/>
      <c r="WUM108" s="900"/>
      <c r="WUN108" s="900"/>
      <c r="WUO108" s="1171"/>
      <c r="WUP108" s="910"/>
      <c r="WUQ108" s="1191"/>
      <c r="WUR108" s="1189"/>
      <c r="WUS108" s="900"/>
      <c r="WUT108" s="318"/>
      <c r="WUU108" s="900"/>
      <c r="WUV108" s="900"/>
      <c r="WUW108" s="900"/>
      <c r="WUX108" s="900"/>
      <c r="WUY108" s="1171"/>
      <c r="WUZ108" s="910"/>
      <c r="WVA108" s="1191"/>
      <c r="WVB108" s="1189"/>
      <c r="WVC108" s="900"/>
      <c r="WVD108" s="318"/>
      <c r="WVE108" s="900"/>
      <c r="WVF108" s="900"/>
      <c r="WVG108" s="900"/>
      <c r="WVH108" s="900"/>
      <c r="WVI108" s="1171"/>
      <c r="WVJ108" s="910"/>
      <c r="WVK108" s="1191"/>
      <c r="WVL108" s="1189"/>
      <c r="WVM108" s="900"/>
      <c r="WVN108" s="318"/>
      <c r="WVO108" s="900"/>
      <c r="WVP108" s="900"/>
      <c r="WVQ108" s="900"/>
      <c r="WVR108" s="900"/>
      <c r="WVS108" s="1171"/>
      <c r="WVT108" s="910"/>
      <c r="WVU108" s="1191"/>
      <c r="WVV108" s="1189"/>
      <c r="WVW108" s="900"/>
      <c r="WVX108" s="318"/>
      <c r="WVY108" s="900"/>
      <c r="WVZ108" s="900"/>
      <c r="WWA108" s="900"/>
      <c r="WWB108" s="900"/>
      <c r="WWC108" s="1171"/>
      <c r="WWD108" s="910"/>
      <c r="WWE108" s="1191"/>
      <c r="WWF108" s="1189"/>
      <c r="WWG108" s="900"/>
      <c r="WWH108" s="318"/>
      <c r="WWI108" s="900"/>
      <c r="WWJ108" s="900"/>
      <c r="WWK108" s="900"/>
      <c r="WWL108" s="900"/>
      <c r="WWM108" s="1171"/>
      <c r="WWN108" s="910"/>
      <c r="WWO108" s="1191"/>
      <c r="WWP108" s="1189"/>
      <c r="WWQ108" s="900"/>
      <c r="WWR108" s="318"/>
      <c r="WWS108" s="900"/>
      <c r="WWT108" s="900"/>
      <c r="WWU108" s="900"/>
      <c r="WWV108" s="900"/>
      <c r="WWW108" s="1171"/>
      <c r="WWX108" s="910"/>
      <c r="WWY108" s="1191"/>
      <c r="WWZ108" s="1189"/>
      <c r="WXA108" s="900"/>
      <c r="WXB108" s="318"/>
      <c r="WXC108" s="900"/>
      <c r="WXD108" s="900"/>
      <c r="WXE108" s="900"/>
      <c r="WXF108" s="900"/>
      <c r="WXG108" s="1171"/>
      <c r="WXH108" s="910"/>
      <c r="WXI108" s="1191"/>
      <c r="WXJ108" s="1189"/>
      <c r="WXK108" s="900"/>
      <c r="WXL108" s="318"/>
      <c r="WXM108" s="900"/>
      <c r="WXN108" s="900"/>
      <c r="WXO108" s="900"/>
      <c r="WXP108" s="900"/>
      <c r="WXQ108" s="1171"/>
      <c r="WXR108" s="910"/>
      <c r="WXS108" s="1191"/>
      <c r="WXT108" s="1189"/>
      <c r="WXU108" s="900"/>
      <c r="WXV108" s="318"/>
      <c r="WXW108" s="900"/>
      <c r="WXX108" s="900"/>
      <c r="WXY108" s="900"/>
      <c r="WXZ108" s="900"/>
      <c r="WYA108" s="1171"/>
      <c r="WYB108" s="910"/>
      <c r="WYC108" s="1191"/>
      <c r="WYD108" s="1189"/>
      <c r="WYE108" s="900"/>
      <c r="WYF108" s="318"/>
      <c r="WYG108" s="900"/>
      <c r="WYH108" s="900"/>
      <c r="WYI108" s="900"/>
      <c r="WYJ108" s="900"/>
      <c r="WYK108" s="1171"/>
      <c r="WYL108" s="910"/>
      <c r="WYM108" s="1191"/>
      <c r="WYN108" s="1189"/>
      <c r="WYO108" s="900"/>
      <c r="WYP108" s="318"/>
      <c r="WYQ108" s="900"/>
      <c r="WYR108" s="900"/>
      <c r="WYS108" s="900"/>
      <c r="WYT108" s="900"/>
      <c r="WYU108" s="1171"/>
      <c r="WYV108" s="910"/>
      <c r="WYW108" s="1191"/>
      <c r="WYX108" s="1189"/>
      <c r="WYY108" s="900"/>
      <c r="WYZ108" s="318"/>
      <c r="WZA108" s="900"/>
      <c r="WZB108" s="900"/>
      <c r="WZC108" s="900"/>
      <c r="WZD108" s="900"/>
      <c r="WZE108" s="1171"/>
      <c r="WZF108" s="910"/>
      <c r="WZG108" s="1191"/>
      <c r="WZH108" s="1189"/>
      <c r="WZI108" s="900"/>
      <c r="WZJ108" s="318"/>
      <c r="WZK108" s="900"/>
      <c r="WZL108" s="900"/>
      <c r="WZM108" s="900"/>
      <c r="WZN108" s="900"/>
      <c r="WZO108" s="1171"/>
      <c r="WZP108" s="910"/>
      <c r="WZQ108" s="1191"/>
      <c r="WZR108" s="1189"/>
      <c r="WZS108" s="900"/>
      <c r="WZT108" s="318"/>
      <c r="WZU108" s="900"/>
      <c r="WZV108" s="900"/>
      <c r="WZW108" s="900"/>
      <c r="WZX108" s="900"/>
      <c r="WZY108" s="1171"/>
      <c r="WZZ108" s="910"/>
      <c r="XAA108" s="1191"/>
      <c r="XAB108" s="1189"/>
      <c r="XAC108" s="900"/>
      <c r="XAD108" s="318"/>
      <c r="XAE108" s="900"/>
      <c r="XAF108" s="900"/>
      <c r="XAG108" s="900"/>
      <c r="XAH108" s="900"/>
      <c r="XAI108" s="1171"/>
      <c r="XAJ108" s="910"/>
      <c r="XAK108" s="1191"/>
      <c r="XAL108" s="1189"/>
      <c r="XAM108" s="900"/>
      <c r="XAN108" s="318"/>
      <c r="XAO108" s="900"/>
      <c r="XAP108" s="900"/>
      <c r="XAQ108" s="900"/>
      <c r="XAR108" s="900"/>
      <c r="XAS108" s="1171"/>
      <c r="XAT108" s="910"/>
      <c r="XAU108" s="1191"/>
      <c r="XAV108" s="1189"/>
      <c r="XAW108" s="900"/>
      <c r="XAX108" s="318"/>
      <c r="XAY108" s="900"/>
      <c r="XAZ108" s="900"/>
      <c r="XBA108" s="900"/>
      <c r="XBB108" s="900"/>
      <c r="XBC108" s="1171"/>
      <c r="XBD108" s="910"/>
      <c r="XBE108" s="1191"/>
      <c r="XBF108" s="1189"/>
      <c r="XBG108" s="900"/>
      <c r="XBH108" s="318"/>
      <c r="XBI108" s="900"/>
      <c r="XBJ108" s="900"/>
      <c r="XBK108" s="900"/>
      <c r="XBL108" s="900"/>
      <c r="XBM108" s="1171"/>
      <c r="XBN108" s="910"/>
      <c r="XBO108" s="1191"/>
      <c r="XBP108" s="1189"/>
      <c r="XBQ108" s="900"/>
      <c r="XBR108" s="318"/>
      <c r="XBS108" s="900"/>
      <c r="XBT108" s="900"/>
      <c r="XBU108" s="900"/>
      <c r="XBV108" s="900"/>
      <c r="XBW108" s="1171"/>
      <c r="XBX108" s="910"/>
      <c r="XBY108" s="1191"/>
      <c r="XBZ108" s="1189"/>
      <c r="XCA108" s="900"/>
      <c r="XCB108" s="318"/>
      <c r="XCC108" s="900"/>
      <c r="XCD108" s="900"/>
      <c r="XCE108" s="900"/>
      <c r="XCF108" s="900"/>
      <c r="XCG108" s="1171"/>
      <c r="XCH108" s="910"/>
      <c r="XCI108" s="1191"/>
      <c r="XCJ108" s="1189"/>
      <c r="XCK108" s="900"/>
      <c r="XCL108" s="318"/>
      <c r="XCM108" s="900"/>
      <c r="XCN108" s="900"/>
      <c r="XCO108" s="900"/>
      <c r="XCP108" s="900"/>
      <c r="XCQ108" s="1171"/>
      <c r="XCR108" s="910"/>
      <c r="XCS108" s="1191"/>
      <c r="XCT108" s="1189"/>
      <c r="XCU108" s="900"/>
      <c r="XCV108" s="318"/>
      <c r="XCW108" s="900"/>
      <c r="XCX108" s="900"/>
      <c r="XCY108" s="900"/>
      <c r="XCZ108" s="900"/>
      <c r="XDA108" s="1171"/>
      <c r="XDB108" s="910"/>
      <c r="XDC108" s="1191"/>
      <c r="XDD108" s="1189"/>
      <c r="XDE108" s="900"/>
      <c r="XDF108" s="318"/>
      <c r="XDG108" s="900"/>
      <c r="XDH108" s="900"/>
      <c r="XDI108" s="900"/>
      <c r="XDJ108" s="900"/>
      <c r="XDK108" s="1171"/>
      <c r="XDL108" s="910"/>
      <c r="XDM108" s="1191"/>
      <c r="XDN108" s="1189"/>
      <c r="XDO108" s="900"/>
      <c r="XDP108" s="318"/>
      <c r="XDQ108" s="900"/>
      <c r="XDR108" s="900"/>
      <c r="XDS108" s="900"/>
      <c r="XDT108" s="900"/>
      <c r="XDU108" s="1171"/>
      <c r="XDV108" s="910"/>
      <c r="XDW108" s="1191"/>
      <c r="XDX108" s="1189"/>
      <c r="XDY108" s="900"/>
      <c r="XDZ108" s="318"/>
      <c r="XEA108" s="900"/>
      <c r="XEB108" s="900"/>
      <c r="XEC108" s="900"/>
      <c r="XED108" s="900"/>
      <c r="XEE108" s="1171"/>
      <c r="XEF108" s="910"/>
      <c r="XEG108" s="1191"/>
      <c r="XEH108" s="1189"/>
      <c r="XEI108" s="900"/>
      <c r="XEJ108" s="318"/>
      <c r="XEK108" s="900"/>
      <c r="XEL108" s="900"/>
      <c r="XEM108" s="900"/>
      <c r="XEN108" s="900"/>
      <c r="XEO108" s="1171"/>
      <c r="XEP108" s="910"/>
      <c r="XEQ108" s="1191"/>
      <c r="XER108" s="1189"/>
      <c r="XES108" s="900"/>
      <c r="XET108" s="318"/>
      <c r="XEU108" s="900"/>
      <c r="XEV108" s="900"/>
      <c r="XEW108" s="900"/>
      <c r="XEX108" s="900"/>
      <c r="XEY108" s="1171"/>
      <c r="XEZ108" s="910"/>
      <c r="XFA108" s="1191"/>
      <c r="XFB108" s="1189"/>
      <c r="XFC108" s="900"/>
      <c r="XFD108" s="318"/>
    </row>
    <row r="109" spans="1:16384" ht="30" x14ac:dyDescent="0.2">
      <c r="A109" s="858" t="str">
        <f>'4 Site'!A114</f>
        <v>S8.01</v>
      </c>
      <c r="B109" s="828" t="s">
        <v>180</v>
      </c>
      <c r="C109" s="894">
        <f>'4 Site'!B114</f>
        <v>2</v>
      </c>
      <c r="D109" s="32">
        <f>'4 Site'!C114</f>
        <v>0</v>
      </c>
      <c r="E109" s="842" t="e">
        <f>'4 Site'!#REF!</f>
        <v>#REF!</v>
      </c>
      <c r="F109" s="842" t="e">
        <f>'4 Site'!#REF!</f>
        <v>#REF!</v>
      </c>
      <c r="G109" s="842" t="e">
        <f>'4 Site'!#REF!</f>
        <v>#REF!</v>
      </c>
      <c r="H109" s="842" t="str">
        <f>'4 Site'!D114</f>
        <v>Bicycle Storage</v>
      </c>
      <c r="I109" s="1168">
        <f>'4 Site'!E114</f>
        <v>0</v>
      </c>
      <c r="J109" s="99" t="str">
        <f>'4 Site'!H114</f>
        <v xml:space="preserve">Site plan identifying bike racks and cut sheet of bike racks selected. </v>
      </c>
    </row>
    <row r="110" spans="1:16384" ht="30" x14ac:dyDescent="0.2">
      <c r="A110" s="858" t="str">
        <f>'4 Site'!A115</f>
        <v>S8.02</v>
      </c>
      <c r="B110" s="828" t="s">
        <v>188</v>
      </c>
      <c r="C110" s="894">
        <f>'4 Site'!B115</f>
        <v>1</v>
      </c>
      <c r="D110" s="32">
        <f>'4 Site'!C115</f>
        <v>0</v>
      </c>
      <c r="E110" s="842" t="e">
        <f>'4 Site'!#REF!</f>
        <v>#REF!</v>
      </c>
      <c r="F110" s="842" t="e">
        <f>'4 Site'!#REF!</f>
        <v>#REF!</v>
      </c>
      <c r="G110" s="842" t="e">
        <f>'4 Site'!#REF!</f>
        <v>#REF!</v>
      </c>
      <c r="H110" s="842" t="str">
        <f>'4 Site'!D115</f>
        <v>Changing Rooms</v>
      </c>
      <c r="I110" s="1168">
        <f>'4 Site'!E115</f>
        <v>0</v>
      </c>
      <c r="J110" s="99" t="str">
        <f>'4 Site'!H115</f>
        <v>Floor plan that identifies changing room.</v>
      </c>
    </row>
    <row r="111" spans="1:16384" ht="30" x14ac:dyDescent="0.2">
      <c r="A111" s="858" t="str">
        <f>'4 Site'!A116</f>
        <v>S8.03</v>
      </c>
      <c r="B111" s="828" t="s">
        <v>884</v>
      </c>
      <c r="C111" s="894">
        <f>'4 Site'!B116</f>
        <v>1</v>
      </c>
      <c r="D111" s="32">
        <f>'4 Site'!C116</f>
        <v>0</v>
      </c>
      <c r="E111" s="842" t="e">
        <f>'4 Site'!#REF!</f>
        <v>#REF!</v>
      </c>
      <c r="F111" s="842" t="e">
        <f>'4 Site'!#REF!</f>
        <v>#REF!</v>
      </c>
      <c r="G111" s="842" t="e">
        <f>'4 Site'!#REF!</f>
        <v>#REF!</v>
      </c>
      <c r="H111" s="842" t="str">
        <f>'4 Site'!D116</f>
        <v>Showering Facility</v>
      </c>
      <c r="I111" s="1168">
        <f>'4 Site'!E116</f>
        <v>0</v>
      </c>
      <c r="J111" s="99" t="str">
        <f>'4 Site'!H116</f>
        <v>Floor plan that identifies the showers.</v>
      </c>
    </row>
    <row r="112" spans="1:16384" ht="60" x14ac:dyDescent="0.2">
      <c r="A112" s="1209" t="str">
        <f>'4 Site'!A117</f>
        <v>S9</v>
      </c>
      <c r="B112" s="1202" t="s">
        <v>818</v>
      </c>
      <c r="C112" s="1198">
        <f>'4 Site'!B117</f>
        <v>6</v>
      </c>
      <c r="D112" s="1197">
        <f>'4 Site'!C117</f>
        <v>0</v>
      </c>
      <c r="E112" s="1198" t="e">
        <f>'4 Site'!#REF!</f>
        <v>#REF!</v>
      </c>
      <c r="F112" s="1198" t="e">
        <f>'4 Site'!#REF!</f>
        <v>#REF!</v>
      </c>
      <c r="G112" s="1198" t="e">
        <f>'4 Site'!#REF!</f>
        <v>#REF!</v>
      </c>
      <c r="H112" s="1198" t="str">
        <f>'4 Site'!D117</f>
        <v>Exterior Lighting (not attached to building)</v>
      </c>
      <c r="I112" s="1200">
        <f>'4 Site'!E117</f>
        <v>0</v>
      </c>
      <c r="J112" s="1207"/>
    </row>
    <row r="113" spans="1:10" ht="45" x14ac:dyDescent="0.2">
      <c r="A113" s="858" t="str">
        <f>'4 Site'!A118</f>
        <v>S9.01</v>
      </c>
      <c r="B113" s="828" t="s">
        <v>886</v>
      </c>
      <c r="C113" s="894">
        <f>'4 Site'!B118</f>
        <v>1</v>
      </c>
      <c r="D113" s="32">
        <f>'4 Site'!C119</f>
        <v>0</v>
      </c>
      <c r="E113" s="842" t="e">
        <f>'4 Site'!#REF!</f>
        <v>#REF!</v>
      </c>
      <c r="F113" s="842" t="e">
        <f>'4 Site'!#REF!</f>
        <v>#REF!</v>
      </c>
      <c r="G113" s="842" t="e">
        <f>'4 Site'!#REF!</f>
        <v>#REF!</v>
      </c>
      <c r="H113" s="842" t="str">
        <f>'4 Site'!D118</f>
        <v>Meets Dark Sky Requirements</v>
      </c>
      <c r="I113" s="1168">
        <f>'4 Site'!E118</f>
        <v>0</v>
      </c>
      <c r="J113" s="99" t="str">
        <f>'4 Site'!H118</f>
        <v xml:space="preserve">Provide signed approved submittal and photos of installed lighting.  </v>
      </c>
    </row>
    <row r="114" spans="1:10" ht="45" x14ac:dyDescent="0.2">
      <c r="A114" s="858" t="str">
        <f>'4 Site'!A119</f>
        <v>S9.02</v>
      </c>
      <c r="B114" s="828" t="s">
        <v>888</v>
      </c>
      <c r="C114" s="894">
        <f>'4 Site'!B119</f>
        <v>1</v>
      </c>
      <c r="D114" s="32" t="e">
        <f>'4 Site'!#REF!</f>
        <v>#REF!</v>
      </c>
      <c r="E114" s="842" t="e">
        <f>'4 Site'!#REF!</f>
        <v>#REF!</v>
      </c>
      <c r="F114" s="842" t="e">
        <f>'4 Site'!#REF!</f>
        <v>#REF!</v>
      </c>
      <c r="G114" s="842" t="e">
        <f>'4 Site'!#REF!</f>
        <v>#REF!</v>
      </c>
      <c r="H114" s="842" t="str">
        <f>'4 Site'!D119</f>
        <v>Lights Provide &gt;95 lumens/watt</v>
      </c>
      <c r="I114" s="1168">
        <f>'4 Site'!E119</f>
        <v>0</v>
      </c>
      <c r="J114" s="99" t="str">
        <f>'4 Site'!H119</f>
        <v xml:space="preserve">Provide signed approved submittal and photos of installed lighting.  </v>
      </c>
    </row>
    <row r="115" spans="1:10" ht="75" x14ac:dyDescent="0.2">
      <c r="A115" s="858" t="str">
        <f>'4 Site'!A120</f>
        <v>S9.03</v>
      </c>
      <c r="B115" s="828" t="s">
        <v>887</v>
      </c>
      <c r="C115" s="894" t="str">
        <f>'4 Site'!B120</f>
        <v>1-3</v>
      </c>
      <c r="D115" s="32">
        <f>'4 Site'!C120</f>
        <v>0</v>
      </c>
      <c r="E115" s="842" t="e">
        <f>'4 Site'!#REF!</f>
        <v>#REF!</v>
      </c>
      <c r="F115" s="842" t="e">
        <f>'4 Site'!#REF!</f>
        <v>#REF!</v>
      </c>
      <c r="G115" s="842" t="e">
        <f>'4 Site'!#REF!</f>
        <v>#REF!</v>
      </c>
      <c r="H115" s="842" t="str">
        <f>'4 Site'!D120</f>
        <v xml:space="preserve">Lights are Solar Powered
	</v>
      </c>
      <c r="I115" s="1168">
        <f>'4 Site'!E120</f>
        <v>0</v>
      </c>
      <c r="J115" s="99" t="str">
        <f>'4 Site'!H120</f>
        <v>Cut sheets of lighting fixtures selected and a copy of the landscape plan that indicates mature growth does not obstruct lights.</v>
      </c>
    </row>
    <row r="116" spans="1:10" ht="76" thickBot="1" x14ac:dyDescent="0.25">
      <c r="A116" s="858" t="str">
        <f>'4 Site'!A124</f>
        <v>S9.04</v>
      </c>
      <c r="B116" s="901" t="s">
        <v>1078</v>
      </c>
      <c r="C116" s="895">
        <f>'4 Site'!B124</f>
        <v>1</v>
      </c>
      <c r="D116" s="76">
        <f>'4 Site'!C124</f>
        <v>0</v>
      </c>
      <c r="E116" s="896" t="e">
        <f>'4 Site'!#REF!</f>
        <v>#REF!</v>
      </c>
      <c r="F116" s="896" t="e">
        <f>'4 Site'!#REF!</f>
        <v>#REF!</v>
      </c>
      <c r="G116" s="896" t="e">
        <f>'4 Site'!#REF!</f>
        <v>#REF!</v>
      </c>
      <c r="H116" s="896" t="str">
        <f>'4 Site'!D124</f>
        <v>Exterior lighting is on timers or daylight sensors</v>
      </c>
      <c r="I116" s="1169">
        <f>'4 Site'!E124</f>
        <v>0</v>
      </c>
      <c r="J116" s="100" t="str">
        <f>'4 Site'!H124</f>
        <v xml:space="preserve">Provide approved submittal of sensors or timer or lighting submittal indicting sensors are integral to lights.  Include Site plan with location of daylight/motion sensors.  Provide photos of installed sensors and installed lighting.   </v>
      </c>
    </row>
    <row r="117" spans="1:10" ht="15" thickBot="1" x14ac:dyDescent="0.25">
      <c r="A117" s="1199"/>
      <c r="B117" s="90"/>
      <c r="C117" s="93"/>
      <c r="D117" s="309"/>
      <c r="E117" s="93"/>
      <c r="F117" s="93"/>
      <c r="G117" s="93"/>
      <c r="H117" s="93"/>
      <c r="I117" s="1172"/>
      <c r="J117" s="200"/>
    </row>
    <row r="118" spans="1:10" x14ac:dyDescent="0.2">
      <c r="A118" s="925"/>
      <c r="B118" s="918"/>
      <c r="C118" s="2582" t="s">
        <v>1710</v>
      </c>
      <c r="D118" s="2392" t="s">
        <v>1704</v>
      </c>
      <c r="E118" s="2392"/>
      <c r="F118" s="786"/>
      <c r="G118" s="786"/>
      <c r="H118" s="786"/>
      <c r="I118" s="1173"/>
      <c r="J118" s="98"/>
    </row>
    <row r="119" spans="1:10" ht="30" x14ac:dyDescent="0.2">
      <c r="A119" s="923"/>
      <c r="B119" s="372"/>
      <c r="C119" s="2583"/>
      <c r="D119" s="32" t="s">
        <v>1704</v>
      </c>
      <c r="E119" s="842" t="s">
        <v>1707</v>
      </c>
      <c r="F119" s="842"/>
      <c r="G119" s="842"/>
      <c r="H119" s="842"/>
      <c r="I119" s="1168"/>
      <c r="J119" s="99"/>
    </row>
    <row r="120" spans="1:10" x14ac:dyDescent="0.2">
      <c r="A120" s="922" t="s">
        <v>1004</v>
      </c>
      <c r="B120" s="911"/>
      <c r="C120" s="912">
        <f>SUM(SUM(C121:C147))</f>
        <v>75</v>
      </c>
      <c r="D120" s="879">
        <f t="shared" ref="D120:E120" si="0">SUM(SUM(D121:D147))</f>
        <v>0</v>
      </c>
      <c r="E120" s="880" t="e">
        <f t="shared" si="0"/>
        <v>#REF!</v>
      </c>
      <c r="F120" s="880"/>
      <c r="G120" s="880"/>
      <c r="H120" s="880"/>
      <c r="I120" s="1170"/>
      <c r="J120" s="914"/>
    </row>
    <row r="121" spans="1:10" ht="75" x14ac:dyDescent="0.2">
      <c r="A121" s="923" t="str">
        <f>'5 Health'!A9</f>
        <v>Prereq 1</v>
      </c>
      <c r="B121" s="893" t="s">
        <v>697</v>
      </c>
      <c r="C121" s="894" t="str">
        <f>'5 Health'!B9</f>
        <v>R</v>
      </c>
      <c r="D121" s="30" t="str">
        <f>'5 Health'!C9</f>
        <v xml:space="preserve"> </v>
      </c>
      <c r="E121" s="842" t="e">
        <f>'5 Health'!#REF!</f>
        <v>#REF!</v>
      </c>
      <c r="F121" s="842" t="e">
        <f>'5 Health'!#REF!</f>
        <v>#REF!</v>
      </c>
      <c r="G121" s="842" t="e">
        <f>'5 Health'!#REF!</f>
        <v>#REF!</v>
      </c>
      <c r="H121" s="842" t="str">
        <f>'5 Health'!D9</f>
        <v>Environmental Tobacco Smoke (ETS) Control</v>
      </c>
      <c r="I121" s="1168">
        <f>'5 Health'!E9</f>
        <v>0</v>
      </c>
      <c r="J121" s="99" t="str">
        <f>'5 Health'!H9</f>
        <v>Photos of no smoking signs installed at all main building entrances are required.  If smoking is allowed on the site, please provide dimensioned site plan indicating designated smoking area indicating the distances to doors and intakes.  If no smoking campus or building, please provide the written policy.</v>
      </c>
    </row>
    <row r="122" spans="1:10" ht="58" customHeight="1" x14ac:dyDescent="0.2">
      <c r="A122" s="923" t="str">
        <f>'5 Health'!A10</f>
        <v>Prereq 2</v>
      </c>
      <c r="B122" s="893" t="s">
        <v>698</v>
      </c>
      <c r="C122" s="894" t="str">
        <f>'5 Health'!B10</f>
        <v>R</v>
      </c>
      <c r="D122" s="30" t="str">
        <f>'5 Health'!C10</f>
        <v xml:space="preserve"> </v>
      </c>
      <c r="E122" s="842" t="e">
        <f>'5 Health'!#REF!</f>
        <v>#REF!</v>
      </c>
      <c r="F122" s="842" t="e">
        <f>'5 Health'!#REF!</f>
        <v>#REF!</v>
      </c>
      <c r="G122" s="842" t="e">
        <f>'5 Health'!#REF!</f>
        <v>#REF!</v>
      </c>
      <c r="H122" s="842" t="str">
        <f>'5 Health'!D10</f>
        <v>Indoor Air Quality (IAQ) Management Plan, During Construction</v>
      </c>
      <c r="I122" s="1168">
        <f>'5 Health'!E10</f>
        <v>0</v>
      </c>
      <c r="J122" s="99" t="str">
        <f>'5 Health'!H10</f>
        <v xml:space="preserve">Provide copy of the specifications indicating use of SMACNA guidelines, a copy of the written Indoor Air Quality Management (IAQ) Plan and photos of the IAQ procedures in place during construction.    </v>
      </c>
    </row>
    <row r="123" spans="1:10" ht="60" x14ac:dyDescent="0.2">
      <c r="A123" s="1209" t="str">
        <f>'5 Health'!A11</f>
        <v>H1</v>
      </c>
      <c r="B123" s="1202" t="s">
        <v>821</v>
      </c>
      <c r="C123" s="1198">
        <f>'5 Health'!B11</f>
        <v>24</v>
      </c>
      <c r="D123" s="1197">
        <f>'5 Health'!C11</f>
        <v>0</v>
      </c>
      <c r="E123" s="1198" t="e">
        <f>'5 Health'!#REF!</f>
        <v>#REF!</v>
      </c>
      <c r="F123" s="1198" t="e">
        <f>'5 Health'!#REF!</f>
        <v>#REF!</v>
      </c>
      <c r="G123" s="1198" t="e">
        <f>'5 Health'!#REF!</f>
        <v>#REF!</v>
      </c>
      <c r="H123" s="1198" t="str">
        <f>'5 Health'!D11</f>
        <v>Protect, Monitor, and Remediate Poor IAQ</v>
      </c>
      <c r="I123" s="1200">
        <f>'5 Health'!E11</f>
        <v>0</v>
      </c>
      <c r="J123" s="1207"/>
    </row>
    <row r="124" spans="1:10" ht="45" x14ac:dyDescent="0.2">
      <c r="A124" s="923" t="str">
        <f>'5 Health'!A12</f>
        <v>H1.01</v>
      </c>
      <c r="B124" s="828" t="s">
        <v>192</v>
      </c>
      <c r="C124" s="894">
        <f>'5 Health'!B12</f>
        <v>1</v>
      </c>
      <c r="D124" s="32">
        <f>'5 Health'!C12</f>
        <v>0</v>
      </c>
      <c r="E124" s="842" t="e">
        <f>'5 Health'!#REF!</f>
        <v>#REF!</v>
      </c>
      <c r="F124" s="842" t="e">
        <f>'5 Health'!#REF!</f>
        <v>#REF!</v>
      </c>
      <c r="G124" s="842" t="e">
        <f>'5 Health'!#REF!</f>
        <v>#REF!</v>
      </c>
      <c r="H124" s="842" t="str">
        <f>'5 Health'!D12</f>
        <v>Carbon Dioxide</v>
      </c>
      <c r="I124" s="1168">
        <f>'5 Health'!E12</f>
        <v>0</v>
      </c>
      <c r="J124" s="99" t="str">
        <f>'5 Health'!H12</f>
        <v>Provide copy of approved submittal of equipment provided, plans indicating installed locations.  Mechanical engineer may provide a brief narrative indicating system design and function.</v>
      </c>
    </row>
    <row r="125" spans="1:10" ht="60" x14ac:dyDescent="0.2">
      <c r="A125" s="923" t="str">
        <f>'5 Health'!A13</f>
        <v>H1.02</v>
      </c>
      <c r="B125" s="828" t="s">
        <v>805</v>
      </c>
      <c r="C125" s="894">
        <f>'5 Health'!B13</f>
        <v>5</v>
      </c>
      <c r="D125" s="32">
        <f>'5 Health'!C13</f>
        <v>0</v>
      </c>
      <c r="E125" s="842" t="e">
        <f>'5 Health'!#REF!</f>
        <v>#REF!</v>
      </c>
      <c r="F125" s="842" t="e">
        <f>'5 Health'!#REF!</f>
        <v>#REF!</v>
      </c>
      <c r="G125" s="842" t="e">
        <f>'5 Health'!#REF!</f>
        <v>#REF!</v>
      </c>
      <c r="H125" s="842" t="str">
        <f>'5 Health'!D13</f>
        <v>Humidity Monitoring &amp; Control</v>
      </c>
      <c r="I125" s="1168">
        <f>'5 Health'!E13</f>
        <v>0</v>
      </c>
      <c r="J125" s="99" t="str">
        <f>'5 Health'!H13</f>
        <v xml:space="preserve">Provide a copy of the signed approved submittal of the equipment used for dehumidification.  The mechanical engineer must provide calculations and narrative describing the removal of latent heat and humidity range that will be maintained by the system.    </v>
      </c>
    </row>
    <row r="126" spans="1:10" ht="60" x14ac:dyDescent="0.2">
      <c r="A126" s="923" t="str">
        <f>'5 Health'!A14</f>
        <v>H1.03</v>
      </c>
      <c r="B126" s="828" t="s">
        <v>1012</v>
      </c>
      <c r="C126" s="894">
        <f>'5 Health'!B14</f>
        <v>1</v>
      </c>
      <c r="D126" s="32">
        <f>'5 Health'!C14</f>
        <v>0</v>
      </c>
      <c r="E126" s="842" t="e">
        <f>'5 Health'!#REF!</f>
        <v>#REF!</v>
      </c>
      <c r="F126" s="842" t="e">
        <f>'5 Health'!#REF!</f>
        <v>#REF!</v>
      </c>
      <c r="G126" s="842" t="e">
        <f>'5 Health'!#REF!</f>
        <v>#REF!</v>
      </c>
      <c r="H126" s="842" t="str">
        <f>'5 Health'!D14</f>
        <v>Building Entrance - Outdoor Pollutants</v>
      </c>
      <c r="I126" s="1168">
        <f>'5 Health'!E14</f>
        <v>0</v>
      </c>
      <c r="J126" s="99" t="str">
        <f>'5 Health'!H14</f>
        <v xml:space="preserve">Provide construction detail of the system installed and photos or photos of installed mats and a copy of the maintenance plan/contract.   </v>
      </c>
    </row>
    <row r="127" spans="1:10" ht="60" x14ac:dyDescent="0.2">
      <c r="A127" s="923" t="str">
        <f>'5 Health'!A15</f>
        <v>H1.04</v>
      </c>
      <c r="B127" s="1192" t="s">
        <v>699</v>
      </c>
      <c r="C127" s="894" t="str">
        <f>'5 Health'!B15</f>
        <v>1-2</v>
      </c>
      <c r="D127" s="32">
        <f>'5 Health'!C15</f>
        <v>0</v>
      </c>
      <c r="E127" s="842" t="e">
        <f>'5 Health'!#REF!</f>
        <v>#REF!</v>
      </c>
      <c r="F127" s="842" t="e">
        <f>'5 Health'!#REF!</f>
        <v>#REF!</v>
      </c>
      <c r="G127" s="842" t="e">
        <f>'5 Health'!#REF!</f>
        <v>#REF!</v>
      </c>
      <c r="H127" s="842" t="str">
        <f>'5 Health'!D15</f>
        <v>Building Entrance - Covered Entrance</v>
      </c>
      <c r="I127" s="1168">
        <f>'5 Health'!E15</f>
        <v>0</v>
      </c>
      <c r="J127" s="99" t="str">
        <f>'5 Health'!H15</f>
        <v>Provide a copy of the dimensioned plan indicating the covered entrance and the square footage of the entrance cover.</v>
      </c>
    </row>
    <row r="128" spans="1:10" ht="45" x14ac:dyDescent="0.2">
      <c r="A128" s="923" t="str">
        <f>'5 Health'!A16</f>
        <v>H1.05</v>
      </c>
      <c r="B128" s="828" t="s">
        <v>264</v>
      </c>
      <c r="C128" s="894" t="str">
        <f>'5 Health'!B16</f>
        <v xml:space="preserve"> </v>
      </c>
      <c r="D128" s="32" t="str">
        <f>'5 Health'!C16</f>
        <v xml:space="preserve"> </v>
      </c>
      <c r="E128" s="842" t="e">
        <f>'5 Health'!#REF!</f>
        <v>#REF!</v>
      </c>
      <c r="F128" s="842" t="e">
        <f>'5 Health'!#REF!</f>
        <v>#REF!</v>
      </c>
      <c r="G128" s="842" t="e">
        <f>'5 Health'!#REF!</f>
        <v>#REF!</v>
      </c>
      <c r="H128" s="842" t="str">
        <f>'5 Health'!D16</f>
        <v>High Efficiency Air Filtration System</v>
      </c>
      <c r="I128" s="1168">
        <f>'5 Health'!E16</f>
        <v>0</v>
      </c>
      <c r="J128" s="99" t="str">
        <f>'5 Health'!H16</f>
        <v>Approved submittal showing filters used and photos of installed filters</v>
      </c>
    </row>
    <row r="129" spans="1:12" ht="60" x14ac:dyDescent="0.2">
      <c r="A129" s="923" t="str">
        <f>'5 Health'!A29</f>
        <v>H1.06</v>
      </c>
      <c r="B129" s="828" t="s">
        <v>1015</v>
      </c>
      <c r="C129" s="894">
        <f>'5 Health'!B29</f>
        <v>1</v>
      </c>
      <c r="D129" s="32">
        <f>'5 Health'!C29</f>
        <v>0</v>
      </c>
      <c r="E129" s="842" t="e">
        <f>'5 Health'!#REF!</f>
        <v>#REF!</v>
      </c>
      <c r="F129" s="842" t="e">
        <f>'5 Health'!#REF!</f>
        <v>#REF!</v>
      </c>
      <c r="G129" s="842" t="e">
        <f>'5 Health'!#REF!</f>
        <v>#REF!</v>
      </c>
      <c r="H129" s="842" t="str">
        <f>'5 Health'!D29</f>
        <v>Chemical and Cleaning Product Storage</v>
      </c>
      <c r="I129" s="1168">
        <f>'5 Health'!E29</f>
        <v>0</v>
      </c>
      <c r="J129" s="99" t="str">
        <f>'5 Health'!H29</f>
        <v>Provide for the effective delivery and mixing of fresh air to support the health, safety, comfort and well-being of building occupants</v>
      </c>
    </row>
    <row r="130" spans="1:12" ht="30" x14ac:dyDescent="0.2">
      <c r="A130" s="923" t="str">
        <f>'5 Health'!A30</f>
        <v>H1.07</v>
      </c>
      <c r="B130" s="828" t="s">
        <v>251</v>
      </c>
      <c r="C130" s="894">
        <f>'5 Health'!B30</f>
        <v>1</v>
      </c>
      <c r="D130" s="32">
        <f>'5 Health'!C30</f>
        <v>0</v>
      </c>
      <c r="E130" s="842" t="e">
        <f>'5 Health'!#REF!</f>
        <v>#REF!</v>
      </c>
      <c r="F130" s="842" t="e">
        <f>'5 Health'!#REF!</f>
        <v>#REF!</v>
      </c>
      <c r="G130" s="842" t="e">
        <f>'5 Health'!#REF!</f>
        <v>#REF!</v>
      </c>
      <c r="H130" s="842" t="str">
        <f>'5 Health'!D30</f>
        <v xml:space="preserve">Radon Mitigation </v>
      </c>
      <c r="I130" s="1168">
        <f>'5 Health'!E30</f>
        <v>0</v>
      </c>
      <c r="J130" s="99" t="str">
        <f>'5 Health'!H30</f>
        <v>Construction detail and photos of installed system</v>
      </c>
    </row>
    <row r="131" spans="1:12" ht="30" x14ac:dyDescent="0.2">
      <c r="A131" s="923" t="str">
        <f>'5 Health'!A31</f>
        <v>H1.08</v>
      </c>
      <c r="B131" s="828" t="s">
        <v>194</v>
      </c>
      <c r="C131" s="894">
        <f>'5 Health'!B31</f>
        <v>1</v>
      </c>
      <c r="D131" s="32">
        <f>'5 Health'!C31</f>
        <v>0</v>
      </c>
      <c r="E131" s="842" t="e">
        <f>'5 Health'!#REF!</f>
        <v>#REF!</v>
      </c>
      <c r="F131" s="842" t="e">
        <f>'5 Health'!#REF!</f>
        <v>#REF!</v>
      </c>
      <c r="G131" s="842" t="e">
        <f>'5 Health'!#REF!</f>
        <v>#REF!</v>
      </c>
      <c r="H131" s="842" t="str">
        <f>'5 Health'!D31</f>
        <v>Pre-Occupancy IAQ testing</v>
      </c>
      <c r="I131" s="1168">
        <f>'5 Health'!E31</f>
        <v>0</v>
      </c>
      <c r="J131" s="99" t="str">
        <f>'5 Health'!H31</f>
        <v>Copy of the IAQ testing results indicating that the maximum chemical contaminant concentration requirements are not exceeded.</v>
      </c>
    </row>
    <row r="132" spans="1:12" ht="30" x14ac:dyDescent="0.2">
      <c r="A132" s="1201" t="str">
        <f>'5 Health'!A32</f>
        <v>H2</v>
      </c>
      <c r="B132" s="1202" t="s">
        <v>191</v>
      </c>
      <c r="C132" s="1198">
        <f>'5 Health'!B32</f>
        <v>13</v>
      </c>
      <c r="D132" s="1197">
        <f>'5 Health'!C32</f>
        <v>0</v>
      </c>
      <c r="E132" s="1198" t="e">
        <f>'5 Health'!#REF!</f>
        <v>#REF!</v>
      </c>
      <c r="F132" s="1198" t="e">
        <f>'5 Health'!#REF!</f>
        <v>#REF!</v>
      </c>
      <c r="G132" s="1198" t="e">
        <f>'5 Health'!#REF!</f>
        <v>#REF!</v>
      </c>
      <c r="H132" s="1198" t="str">
        <f>'5 Health'!D32</f>
        <v>Low Emitting Materials</v>
      </c>
      <c r="I132" s="1200">
        <f>'5 Health'!E32</f>
        <v>0</v>
      </c>
      <c r="J132" s="1207"/>
    </row>
    <row r="133" spans="1:12" ht="45" x14ac:dyDescent="0.2">
      <c r="A133" s="923" t="str">
        <f>'5 Health'!A33</f>
        <v>H2.01</v>
      </c>
      <c r="B133" s="828" t="s">
        <v>889</v>
      </c>
      <c r="C133" s="894">
        <f>'5 Health'!B33</f>
        <v>1</v>
      </c>
      <c r="D133" s="32">
        <f>'5 Health'!C33</f>
        <v>0</v>
      </c>
      <c r="E133" s="842" t="e">
        <f>'5 Health'!#REF!</f>
        <v>#REF!</v>
      </c>
      <c r="F133" s="842" t="e">
        <f>'5 Health'!#REF!</f>
        <v>#REF!</v>
      </c>
      <c r="G133" s="842" t="e">
        <f>'5 Health'!#REF!</f>
        <v>#REF!</v>
      </c>
      <c r="H133" s="842" t="str">
        <f>'5 Health'!D33</f>
        <v>Adhesives &amp; Sealants</v>
      </c>
      <c r="I133" s="1168">
        <f>'5 Health'!E33</f>
        <v>0</v>
      </c>
      <c r="J133" s="770" t="s">
        <v>1592</v>
      </c>
    </row>
    <row r="134" spans="1:12" ht="45" x14ac:dyDescent="0.2">
      <c r="A134" s="923" t="str">
        <f>'5 Health'!A34</f>
        <v>H2.02</v>
      </c>
      <c r="B134" s="828" t="s">
        <v>890</v>
      </c>
      <c r="C134" s="894">
        <f>'5 Health'!B34</f>
        <v>1</v>
      </c>
      <c r="D134" s="32">
        <f>'5 Health'!C34</f>
        <v>0</v>
      </c>
      <c r="E134" s="842" t="e">
        <f>'5 Health'!#REF!</f>
        <v>#REF!</v>
      </c>
      <c r="F134" s="842" t="e">
        <f>'5 Health'!#REF!</f>
        <v>#REF!</v>
      </c>
      <c r="G134" s="842" t="e">
        <f>'5 Health'!#REF!</f>
        <v>#REF!</v>
      </c>
      <c r="H134" s="842" t="str">
        <f>'5 Health'!D34</f>
        <v>Paints &amp; Coatings</v>
      </c>
      <c r="I134" s="1168">
        <f>'5 Health'!E34</f>
        <v>0</v>
      </c>
      <c r="J134" s="770" t="s">
        <v>1675</v>
      </c>
    </row>
    <row r="135" spans="1:12" ht="30" x14ac:dyDescent="0.2">
      <c r="A135" s="923" t="str">
        <f>'5 Health'!A35</f>
        <v>H2.03</v>
      </c>
      <c r="B135" s="828" t="s">
        <v>891</v>
      </c>
      <c r="C135" s="894" t="str">
        <f>'5 Health'!B35</f>
        <v>1-2</v>
      </c>
      <c r="D135" s="32">
        <f>'5 Health'!C35</f>
        <v>0</v>
      </c>
      <c r="E135" s="842" t="e">
        <f>'5 Health'!#REF!</f>
        <v>#REF!</v>
      </c>
      <c r="F135" s="842" t="e">
        <f>'5 Health'!#REF!</f>
        <v>#REF!</v>
      </c>
      <c r="G135" s="842" t="e">
        <f>'5 Health'!#REF!</f>
        <v>#REF!</v>
      </c>
      <c r="H135" s="842" t="str">
        <f>'5 Health'!D35</f>
        <v>Carpet Systems</v>
      </c>
      <c r="I135" s="1168">
        <f>'5 Health'!E35</f>
        <v>0</v>
      </c>
      <c r="J135" s="770" t="s">
        <v>1676</v>
      </c>
    </row>
    <row r="136" spans="1:12" ht="30" x14ac:dyDescent="0.2">
      <c r="A136" s="923" t="str">
        <f>'5 Health'!A36</f>
        <v>H2.04</v>
      </c>
      <c r="B136" s="828" t="s">
        <v>414</v>
      </c>
      <c r="C136" s="894">
        <f>'5 Health'!B36</f>
        <v>1</v>
      </c>
      <c r="D136" s="32">
        <f>'5 Health'!C36</f>
        <v>0</v>
      </c>
      <c r="E136" s="842" t="e">
        <f>'5 Health'!#REF!</f>
        <v>#REF!</v>
      </c>
      <c r="F136" s="842" t="e">
        <f>'5 Health'!#REF!</f>
        <v>#REF!</v>
      </c>
      <c r="G136" s="842" t="e">
        <f>'5 Health'!#REF!</f>
        <v>#REF!</v>
      </c>
      <c r="H136" s="842" t="str">
        <f>'5 Health'!D36</f>
        <v xml:space="preserve">Healthy Flooring </v>
      </c>
      <c r="I136" s="1168">
        <f>'5 Health'!E36</f>
        <v>0</v>
      </c>
      <c r="J136" s="770" t="s">
        <v>1593</v>
      </c>
    </row>
    <row r="137" spans="1:12" ht="75" x14ac:dyDescent="0.2">
      <c r="A137" s="923" t="str">
        <f>'5 Health'!A37</f>
        <v>H2.05</v>
      </c>
      <c r="B137" s="828" t="s">
        <v>892</v>
      </c>
      <c r="C137" s="894">
        <f>'5 Health'!B37</f>
        <v>1</v>
      </c>
      <c r="D137" s="32">
        <f>'5 Health'!C37</f>
        <v>0</v>
      </c>
      <c r="E137" s="842" t="e">
        <f>'5 Health'!#REF!</f>
        <v>#REF!</v>
      </c>
      <c r="F137" s="842" t="e">
        <f>'5 Health'!#REF!</f>
        <v>#REF!</v>
      </c>
      <c r="G137" s="842" t="e">
        <f>'5 Health'!#REF!</f>
        <v>#REF!</v>
      </c>
      <c r="H137" s="842" t="str">
        <f>'5 Health'!D37</f>
        <v>Composite Wood and Agrifiber</v>
      </c>
      <c r="I137" s="1168">
        <f>'5 Health'!E37</f>
        <v>0</v>
      </c>
      <c r="J137" s="770" t="s">
        <v>1677</v>
      </c>
    </row>
    <row r="138" spans="1:12" ht="45" x14ac:dyDescent="0.2">
      <c r="A138" s="923" t="str">
        <f>'5 Health'!A38</f>
        <v>H2.06</v>
      </c>
      <c r="B138" s="828" t="s">
        <v>893</v>
      </c>
      <c r="C138" s="894" t="str">
        <f>'5 Health'!B38</f>
        <v>1-3</v>
      </c>
      <c r="D138" s="32">
        <f>'5 Health'!C38</f>
        <v>0</v>
      </c>
      <c r="E138" s="842" t="e">
        <f>'5 Health'!#REF!</f>
        <v>#REF!</v>
      </c>
      <c r="F138" s="842" t="e">
        <f>'5 Health'!#REF!</f>
        <v>#REF!</v>
      </c>
      <c r="G138" s="842" t="e">
        <f>'5 Health'!#REF!</f>
        <v>#REF!</v>
      </c>
      <c r="H138" s="842" t="str">
        <f>'5 Health'!D38</f>
        <v>Insulation</v>
      </c>
      <c r="I138" s="1168">
        <f>'5 Health'!E38</f>
        <v>0</v>
      </c>
      <c r="J138" s="770" t="s">
        <v>1678</v>
      </c>
    </row>
    <row r="139" spans="1:12" ht="135" x14ac:dyDescent="0.2">
      <c r="A139" s="923" t="str">
        <f>'5 Health'!A39</f>
        <v>H2.07</v>
      </c>
      <c r="B139" s="828" t="s">
        <v>894</v>
      </c>
      <c r="C139" s="894">
        <f>'5 Health'!B39</f>
        <v>2</v>
      </c>
      <c r="D139" s="32">
        <f>'5 Health'!C39</f>
        <v>0</v>
      </c>
      <c r="E139" s="842" t="e">
        <f>'5 Health'!#REF!</f>
        <v>#REF!</v>
      </c>
      <c r="F139" s="842" t="e">
        <f>'5 Health'!#REF!</f>
        <v>#REF!</v>
      </c>
      <c r="G139" s="842" t="e">
        <f>'5 Health'!#REF!</f>
        <v>#REF!</v>
      </c>
      <c r="H139" s="842" t="str">
        <f>'5 Health'!D39</f>
        <v xml:space="preserve">Green Cleaning - Environmentally Friendly Maintenance - Green Cleaning Products in Common Areas </v>
      </c>
      <c r="I139" s="1168">
        <f>'5 Health'!E39</f>
        <v>0</v>
      </c>
      <c r="J139" s="770" t="s">
        <v>1596</v>
      </c>
    </row>
    <row r="140" spans="1:12" ht="30" x14ac:dyDescent="0.2">
      <c r="A140" s="1201" t="str">
        <f>'5 Health'!A41</f>
        <v>H3</v>
      </c>
      <c r="B140" s="1202" t="s">
        <v>718</v>
      </c>
      <c r="C140" s="1198">
        <f>'5 Health'!B41</f>
        <v>8</v>
      </c>
      <c r="D140" s="1197">
        <f>'5 Health'!C41</f>
        <v>0</v>
      </c>
      <c r="E140" s="1198" t="e">
        <f>'5 Health'!#REF!</f>
        <v>#REF!</v>
      </c>
      <c r="F140" s="1198" t="e">
        <f>'5 Health'!#REF!</f>
        <v>#REF!</v>
      </c>
      <c r="G140" s="1198" t="e">
        <f>'5 Health'!#REF!</f>
        <v>#REF!</v>
      </c>
      <c r="H140" s="1198" t="str">
        <f>'5 Health'!D41</f>
        <v>System Controls</v>
      </c>
      <c r="I140" s="1200">
        <f>'5 Health'!E41</f>
        <v>0</v>
      </c>
      <c r="J140" s="1207"/>
    </row>
    <row r="141" spans="1:12" ht="42" customHeight="1" x14ac:dyDescent="0.2">
      <c r="A141" s="923" t="str">
        <f>'5 Health'!A42</f>
        <v>H3.01</v>
      </c>
      <c r="B141" s="1192" t="s">
        <v>162</v>
      </c>
      <c r="C141" s="894" t="str">
        <f>'5 Health'!B42</f>
        <v>1-4</v>
      </c>
      <c r="D141" s="32">
        <f>'5 Health'!C42</f>
        <v>0</v>
      </c>
      <c r="E141" s="842" t="e">
        <f>'5 Health'!#REF!</f>
        <v>#REF!</v>
      </c>
      <c r="F141" s="842" t="e">
        <f>'5 Health'!#REF!</f>
        <v>#REF!</v>
      </c>
      <c r="G141" s="842" t="e">
        <f>'5 Health'!#REF!</f>
        <v>#REF!</v>
      </c>
      <c r="H141" s="842" t="str">
        <f>'5 Health'!D42</f>
        <v>Lighting</v>
      </c>
      <c r="I141" s="1168">
        <f>'5 Health'!E42</f>
        <v>0</v>
      </c>
      <c r="J141" s="99" t="str">
        <f>'5 Health'!H42</f>
        <v xml:space="preserve">Provide the building floorplan indicating lighting controls, a narrative explaining how occupants can control their immediate environment and cut sheets of lighting selections.  </v>
      </c>
      <c r="L141" s="92"/>
    </row>
    <row r="142" spans="1:12" ht="30" x14ac:dyDescent="0.2">
      <c r="A142" s="923" t="str">
        <f>'5 Health'!A48</f>
        <v>H3.02</v>
      </c>
      <c r="B142" s="1192" t="s">
        <v>165</v>
      </c>
      <c r="C142" s="894">
        <f>'5 Health'!B43</f>
        <v>0</v>
      </c>
      <c r="D142" s="32">
        <f>'5 Health'!C43</f>
        <v>0</v>
      </c>
      <c r="E142" s="842" t="e">
        <f>'5 Health'!#REF!</f>
        <v>#REF!</v>
      </c>
      <c r="F142" s="842" t="e">
        <f>'5 Health'!#REF!</f>
        <v>#REF!</v>
      </c>
      <c r="G142" s="842" t="e">
        <f>'5 Health'!#REF!</f>
        <v>#REF!</v>
      </c>
      <c r="H142" s="842">
        <f>'5 Health'!D43</f>
        <v>0</v>
      </c>
      <c r="I142" s="1168" t="str">
        <f>'5 Health'!E43</f>
        <v>Enter the percent of occupants that can directly control their lighting</v>
      </c>
      <c r="J142" s="99" t="str">
        <f>'5 Health'!H48</f>
        <v>Provide a narrative from the mechanical engineer explaining how the project complies with ASHRAE Standard 55-1992, Addenda 1995.</v>
      </c>
      <c r="L142" s="996"/>
    </row>
    <row r="143" spans="1:12" ht="45" x14ac:dyDescent="0.2">
      <c r="A143" s="1201" t="str">
        <f>'5 Health'!A54</f>
        <v>H4</v>
      </c>
      <c r="B143" s="1202" t="s">
        <v>353</v>
      </c>
      <c r="C143" s="1198">
        <f>'5 Health'!B54</f>
        <v>13</v>
      </c>
      <c r="D143" s="1197">
        <f>'5 Health'!C54</f>
        <v>0</v>
      </c>
      <c r="E143" s="1198" t="e">
        <f>'5 Health'!#REF!</f>
        <v>#REF!</v>
      </c>
      <c r="F143" s="1198" t="e">
        <f>'5 Health'!#REF!</f>
        <v>#REF!</v>
      </c>
      <c r="G143" s="1198" t="e">
        <f>'5 Health'!#REF!</f>
        <v>#REF!</v>
      </c>
      <c r="H143" s="1198" t="str">
        <f>'5 Health'!D54</f>
        <v>Productive Work Environment</v>
      </c>
      <c r="I143" s="1200">
        <f>'5 Health'!E54</f>
        <v>0</v>
      </c>
      <c r="J143" s="1207"/>
      <c r="L143" s="996"/>
    </row>
    <row r="144" spans="1:12" ht="45" x14ac:dyDescent="0.2">
      <c r="A144" s="923" t="str">
        <f>'5 Health'!A55</f>
        <v>H4.01</v>
      </c>
      <c r="B144" s="1056" t="s">
        <v>724</v>
      </c>
      <c r="C144" s="894" t="str">
        <f>'5 Health'!B55</f>
        <v>1-4</v>
      </c>
      <c r="D144" s="32">
        <f>'5 Health'!C55</f>
        <v>0</v>
      </c>
      <c r="E144" s="32" t="e">
        <f>'5 Health'!#REF!</f>
        <v>#REF!</v>
      </c>
      <c r="F144" s="32" t="e">
        <f>'5 Health'!#REF!</f>
        <v>#REF!</v>
      </c>
      <c r="G144" s="32" t="e">
        <f>'5 Health'!#REF!</f>
        <v>#REF!</v>
      </c>
      <c r="H144" s="32" t="str">
        <f>'5 Health'!D55</f>
        <v>Daylighting</v>
      </c>
      <c r="I144" s="1168">
        <f>'5 Health'!E55</f>
        <v>0</v>
      </c>
      <c r="J144" s="99" t="str">
        <f>'5 Health'!H55</f>
        <v xml:space="preserve">Provide plans specifying the daylit areas and daylighting calculations for occupied spaces.  For core and shell buildings, provide the window to wall ratio calculations.  </v>
      </c>
      <c r="L144" s="996"/>
    </row>
    <row r="145" spans="1:12" ht="45" x14ac:dyDescent="0.2">
      <c r="A145" s="1055" t="str">
        <f>'5 Health'!A60</f>
        <v>H4.02</v>
      </c>
      <c r="B145" s="1056" t="s">
        <v>267</v>
      </c>
      <c r="C145" s="894" t="str">
        <f>'5 Health'!B60</f>
        <v>1-4</v>
      </c>
      <c r="D145" s="32">
        <f>'5 Health'!C60</f>
        <v>0</v>
      </c>
      <c r="E145" s="842" t="e">
        <f>'5 Health'!#REF!</f>
        <v>#REF!</v>
      </c>
      <c r="F145" s="842" t="e">
        <f>'5 Health'!#REF!</f>
        <v>#REF!</v>
      </c>
      <c r="G145" s="842" t="e">
        <f>'5 Health'!#REF!</f>
        <v>#REF!</v>
      </c>
      <c r="H145" s="842" t="str">
        <f>'5 Health'!D60</f>
        <v>Acoustics</v>
      </c>
      <c r="I145" s="1168">
        <f>'5 Health'!E60</f>
        <v>0</v>
      </c>
      <c r="J145" s="99" t="str">
        <f>'5 Health'!F60</f>
        <v>Earn one point for each assembly: exterior walls, roof, interior walls, and fenestration that complies with the sound transmission coefficient (STC) ratings listed</v>
      </c>
      <c r="L145" s="996"/>
    </row>
    <row r="146" spans="1:12" ht="60" x14ac:dyDescent="0.2">
      <c r="A146" s="1055" t="str">
        <f>'5 Health'!A68</f>
        <v>H4.03</v>
      </c>
      <c r="B146" s="1056" t="s">
        <v>198</v>
      </c>
      <c r="C146" s="894" t="str">
        <f>'5 Health'!B68</f>
        <v>1-4</v>
      </c>
      <c r="D146" s="32">
        <f>'5 Health'!C68</f>
        <v>0</v>
      </c>
      <c r="E146" s="32" t="e">
        <f>'5 Health'!#REF!</f>
        <v>#REF!</v>
      </c>
      <c r="F146" s="32" t="e">
        <f>'5 Health'!#REF!</f>
        <v>#REF!</v>
      </c>
      <c r="G146" s="32" t="e">
        <f>'5 Health'!#REF!</f>
        <v>#REF!</v>
      </c>
      <c r="H146" s="32" t="str">
        <f>'5 Health'!D68</f>
        <v>Views</v>
      </c>
      <c r="I146" s="1168">
        <f>'5 Health'!E68</f>
        <v>0</v>
      </c>
      <c r="J146" s="99" t="str">
        <f>'5 Health'!F68</f>
        <v>To comply with this credit, a minimum of 25% of the full time occupants must have line of sight from their work station to the exterior.  Earn one point for each 25% of the full time occupants that have line of site to the exterior</v>
      </c>
      <c r="L146" s="996"/>
    </row>
    <row r="147" spans="1:12" ht="46" thickBot="1" x14ac:dyDescent="0.25">
      <c r="A147" s="1203" t="str">
        <f>'5 Health'!A74</f>
        <v>H4.04</v>
      </c>
      <c r="B147" s="901" t="s">
        <v>736</v>
      </c>
      <c r="C147" s="895">
        <f>'5 Health'!B74</f>
        <v>1</v>
      </c>
      <c r="D147" s="76">
        <f>'5 Health'!C74</f>
        <v>0</v>
      </c>
      <c r="E147" s="896" t="e">
        <f>'5 Health'!#REF!</f>
        <v>#REF!</v>
      </c>
      <c r="F147" s="896" t="e">
        <f>'5 Health'!#REF!</f>
        <v>#REF!</v>
      </c>
      <c r="G147" s="896" t="e">
        <f>'5 Health'!#REF!</f>
        <v>#REF!</v>
      </c>
      <c r="H147" s="896" t="str">
        <f>'5 Health'!D74</f>
        <v>Outdoor space provided for employees</v>
      </c>
      <c r="I147" s="1169">
        <f>'5 Health'!E74</f>
        <v>0</v>
      </c>
      <c r="J147" s="100" t="str">
        <f>'5 Health'!F74</f>
        <v>Provide a covered and or screened area outdoors for employee meetings or lunch breaks.   To receive credit, this space must be designated non-smoking and be a minimum of 250 SF.</v>
      </c>
    </row>
    <row r="148" spans="1:12" ht="15" thickBot="1" x14ac:dyDescent="0.25">
      <c r="A148" s="1199"/>
      <c r="B148" s="955"/>
      <c r="C148" s="1204"/>
      <c r="D148" s="1205"/>
      <c r="E148" s="1204"/>
      <c r="F148" s="1204"/>
      <c r="G148" s="1204"/>
      <c r="H148" s="1204"/>
      <c r="I148" s="1172"/>
      <c r="J148" s="1206"/>
    </row>
    <row r="149" spans="1:12" x14ac:dyDescent="0.2">
      <c r="A149" s="925"/>
      <c r="B149" s="918"/>
      <c r="C149" s="2582" t="s">
        <v>1710</v>
      </c>
      <c r="D149" s="2392" t="s">
        <v>1704</v>
      </c>
      <c r="E149" s="2392"/>
      <c r="F149" s="786"/>
      <c r="G149" s="786"/>
      <c r="H149" s="786"/>
      <c r="I149" s="1173"/>
      <c r="J149" s="98"/>
    </row>
    <row r="150" spans="1:12" ht="30" x14ac:dyDescent="0.2">
      <c r="A150" s="923"/>
      <c r="B150" s="372"/>
      <c r="C150" s="2583"/>
      <c r="D150" s="32" t="s">
        <v>1704</v>
      </c>
      <c r="E150" s="842" t="s">
        <v>1707</v>
      </c>
      <c r="F150" s="842"/>
      <c r="G150" s="842"/>
      <c r="H150" s="842"/>
      <c r="I150" s="1168"/>
      <c r="J150" s="99"/>
    </row>
    <row r="151" spans="1:12" x14ac:dyDescent="0.2">
      <c r="A151" s="922" t="s">
        <v>1030</v>
      </c>
      <c r="B151" s="911"/>
      <c r="C151" s="912">
        <f>'6 Materials'!B6</f>
        <v>39</v>
      </c>
      <c r="D151" s="1077">
        <f>'6 Materials'!C6</f>
        <v>0</v>
      </c>
      <c r="E151" s="880" t="e">
        <f>'6 Materials'!#REF!</f>
        <v>#REF!</v>
      </c>
      <c r="F151" s="880" t="e">
        <f>'6 Materials'!#REF!</f>
        <v>#REF!</v>
      </c>
      <c r="G151" s="880" t="e">
        <f>'6 Materials'!#REF!</f>
        <v>#REF!</v>
      </c>
      <c r="H151" s="880">
        <f>'6 Materials'!D6</f>
        <v>0</v>
      </c>
      <c r="I151" s="1170">
        <f>'6 Materials'!E6</f>
        <v>0</v>
      </c>
      <c r="J151" s="914">
        <f>'6 Materials'!F6</f>
        <v>0</v>
      </c>
    </row>
    <row r="152" spans="1:12" ht="15" x14ac:dyDescent="0.2">
      <c r="A152" s="923" t="e">
        <f>'6 Materials'!#REF!</f>
        <v>#REF!</v>
      </c>
      <c r="B152" s="893" t="s">
        <v>8</v>
      </c>
      <c r="C152" s="894" t="e">
        <f>'6 Materials'!#REF!</f>
        <v>#REF!</v>
      </c>
      <c r="D152" s="30" t="e">
        <f>'6 Materials'!#REF!</f>
        <v>#REF!</v>
      </c>
      <c r="E152" s="842" t="e">
        <f>'6 Materials'!#REF!</f>
        <v>#REF!</v>
      </c>
      <c r="F152" s="842" t="e">
        <f>'6 Materials'!#REF!</f>
        <v>#REF!</v>
      </c>
      <c r="G152" s="842" t="e">
        <f>'6 Materials'!#REF!</f>
        <v>#REF!</v>
      </c>
      <c r="H152" s="842" t="e">
        <f>'6 Materials'!#REF!</f>
        <v>#REF!</v>
      </c>
      <c r="I152" s="1168" t="e">
        <f>'6 Materials'!#REF!</f>
        <v>#REF!</v>
      </c>
      <c r="J152" s="99" t="e">
        <f>'6 Materials'!#REF!</f>
        <v>#REF!</v>
      </c>
    </row>
    <row r="153" spans="1:12" ht="15" x14ac:dyDescent="0.2">
      <c r="A153" s="1201" t="str">
        <f>'6 Materials'!A7</f>
        <v>M1</v>
      </c>
      <c r="B153" s="1202" t="s">
        <v>756</v>
      </c>
      <c r="C153" s="1198"/>
      <c r="D153" s="1197"/>
      <c r="E153" s="1198"/>
      <c r="F153" s="1198"/>
      <c r="G153" s="1198"/>
      <c r="H153" s="1198"/>
      <c r="I153" s="1200"/>
      <c r="J153" s="1207"/>
    </row>
    <row r="154" spans="1:12" ht="45" x14ac:dyDescent="0.2">
      <c r="A154" s="1188" t="str">
        <f>'6 Materials'!A8</f>
        <v>M1.01</v>
      </c>
      <c r="B154" s="1192" t="s">
        <v>199</v>
      </c>
      <c r="C154" s="894" t="str">
        <f>'6 Materials'!B8</f>
        <v>1-10</v>
      </c>
      <c r="D154" s="32">
        <f>'6 Materials'!C8</f>
        <v>0</v>
      </c>
      <c r="E154" s="842" t="e">
        <f>'6 Materials'!#REF!</f>
        <v>#REF!</v>
      </c>
      <c r="F154" s="842" t="e">
        <f>'6 Materials'!#REF!</f>
        <v>#REF!</v>
      </c>
      <c r="G154" s="842" t="e">
        <f>'6 Materials'!#REF!</f>
        <v>#REF!</v>
      </c>
      <c r="H154" s="842" t="str">
        <f>'6 Materials'!D8</f>
        <v>Remodel Existing Building</v>
      </c>
      <c r="I154" s="1168">
        <f>'6 Materials'!E8</f>
        <v>0</v>
      </c>
      <c r="J154" s="99" t="str">
        <f>'6 Materials'!K9</f>
        <v xml:space="preserve">Submit the completed materials checklist and supporting documentation of the percentages claimed including budget documentation.  </v>
      </c>
    </row>
    <row r="155" spans="1:12" ht="45" x14ac:dyDescent="0.2">
      <c r="A155" s="923" t="str">
        <f>'6 Materials'!A9</f>
        <v>M1.02</v>
      </c>
      <c r="B155" s="828" t="s">
        <v>206</v>
      </c>
      <c r="C155" s="894" t="str">
        <f>'6 Materials'!B9</f>
        <v>1-4</v>
      </c>
      <c r="D155" s="32">
        <f>'6 Materials'!C9</f>
        <v>0</v>
      </c>
      <c r="E155" s="842" t="e">
        <f>'6 Materials'!#REF!</f>
        <v>#REF!</v>
      </c>
      <c r="F155" s="842" t="e">
        <f>'6 Materials'!#REF!</f>
        <v>#REF!</v>
      </c>
      <c r="G155" s="842" t="e">
        <f>'6 Materials'!#REF!</f>
        <v>#REF!</v>
      </c>
      <c r="H155" s="842" t="str">
        <f>'6 Materials'!D9</f>
        <v>Recycled Content</v>
      </c>
      <c r="I155" s="1168">
        <f>'6 Materials'!E9</f>
        <v>0</v>
      </c>
      <c r="J155" s="99" t="str">
        <f>'6 Materials'!K15</f>
        <v xml:space="preserve">Complete the Materials Spreadsheet in the checklist.  Provide approved submittals for materials and documentation of the products rapidly renewable content.  </v>
      </c>
    </row>
    <row r="156" spans="1:12" ht="45" x14ac:dyDescent="0.2">
      <c r="A156" s="923" t="str">
        <f>'6 Materials'!A15</f>
        <v>M1.03</v>
      </c>
      <c r="B156" s="828" t="s">
        <v>210</v>
      </c>
      <c r="C156" s="894">
        <f>'6 Materials'!B15</f>
        <v>1</v>
      </c>
      <c r="D156" s="32">
        <f>'6 Materials'!C15</f>
        <v>0</v>
      </c>
      <c r="E156" s="842" t="e">
        <f>'6 Materials'!#REF!</f>
        <v>#REF!</v>
      </c>
      <c r="F156" s="842" t="e">
        <f>'6 Materials'!#REF!</f>
        <v>#REF!</v>
      </c>
      <c r="G156" s="842" t="e">
        <f>'6 Materials'!#REF!</f>
        <v>#REF!</v>
      </c>
      <c r="H156" s="842" t="str">
        <f>'6 Materials'!D15</f>
        <v>Rapidly Renewable Materials</v>
      </c>
      <c r="I156" s="1168">
        <f>'6 Materials'!E15</f>
        <v>0</v>
      </c>
      <c r="J156" s="99" t="str">
        <f>'6 Materials'!K15</f>
        <v xml:space="preserve">Complete the Materials Spreadsheet in the checklist.  Provide approved submittals for materials and documentation of the products rapidly renewable content.  </v>
      </c>
    </row>
    <row r="157" spans="1:12" ht="60" x14ac:dyDescent="0.2">
      <c r="A157" s="923" t="str">
        <f>'6 Materials'!A17</f>
        <v>M1.04</v>
      </c>
      <c r="B157" s="828" t="s">
        <v>214</v>
      </c>
      <c r="C157" s="894" t="str">
        <f>'6 Materials'!B17</f>
        <v>1-3</v>
      </c>
      <c r="D157" s="32">
        <f>'6 Materials'!C17</f>
        <v>0</v>
      </c>
      <c r="E157" s="842" t="e">
        <f>'6 Materials'!#REF!</f>
        <v>#REF!</v>
      </c>
      <c r="F157" s="842" t="e">
        <f>'6 Materials'!#REF!</f>
        <v>#REF!</v>
      </c>
      <c r="G157" s="842" t="e">
        <f>'6 Materials'!#REF!</f>
        <v>#REF!</v>
      </c>
      <c r="H157" s="842" t="str">
        <f>'6 Materials'!D17</f>
        <v>Certified Wood</v>
      </c>
      <c r="I157" s="1168">
        <f>'6 Materials'!E17</f>
        <v>0</v>
      </c>
      <c r="J157" s="99" t="str">
        <f>'6 Materials'!K17</f>
        <v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v>
      </c>
    </row>
    <row r="158" spans="1:12" ht="30" x14ac:dyDescent="0.2">
      <c r="A158" s="923" t="str">
        <f>'6 Materials'!A22</f>
        <v>M1.05</v>
      </c>
      <c r="B158" s="828" t="s">
        <v>760</v>
      </c>
      <c r="C158" s="894">
        <f>'6 Materials'!B22</f>
        <v>1</v>
      </c>
      <c r="D158" s="32">
        <f>'6 Materials'!C22</f>
        <v>0</v>
      </c>
      <c r="E158" s="842" t="e">
        <f>'6 Materials'!#REF!</f>
        <v>#REF!</v>
      </c>
      <c r="F158" s="842" t="e">
        <f>'6 Materials'!#REF!</f>
        <v>#REF!</v>
      </c>
      <c r="G158" s="842" t="e">
        <f>'6 Materials'!#REF!</f>
        <v>#REF!</v>
      </c>
      <c r="H158" s="842" t="str">
        <f>'6 Materials'!D22</f>
        <v>Biobased Materials</v>
      </c>
      <c r="I158" s="1168">
        <f>'6 Materials'!E22</f>
        <v>0</v>
      </c>
      <c r="J158" s="99" t="str">
        <f>'6 Materials'!H22</f>
        <v xml:space="preserve">Submit signed approved submittal and photos of installed materials.  </v>
      </c>
    </row>
    <row r="159" spans="1:12" ht="30" x14ac:dyDescent="0.2">
      <c r="A159" s="1201" t="str">
        <f>'6 Materials'!A24</f>
        <v>M2</v>
      </c>
      <c r="B159" s="1202" t="s">
        <v>1033</v>
      </c>
      <c r="C159" s="1198">
        <f>'6 Materials'!B24</f>
        <v>9</v>
      </c>
      <c r="D159" s="1197">
        <f>'6 Materials'!C24</f>
        <v>0</v>
      </c>
      <c r="E159" s="1198" t="e">
        <f>'6 Materials'!#REF!</f>
        <v>#REF!</v>
      </c>
      <c r="F159" s="1198" t="e">
        <f>'6 Materials'!#REF!</f>
        <v>#REF!</v>
      </c>
      <c r="G159" s="1198" t="e">
        <f>'6 Materials'!#REF!</f>
        <v>#REF!</v>
      </c>
      <c r="H159" s="1198" t="str">
        <f>'6 Materials'!D24</f>
        <v>Waste Management</v>
      </c>
      <c r="I159" s="1200">
        <f>'6 Materials'!E24</f>
        <v>0</v>
      </c>
      <c r="J159" s="1207"/>
    </row>
    <row r="160" spans="1:12" ht="45" x14ac:dyDescent="0.2">
      <c r="A160" s="858" t="str">
        <f>'6 Materials'!A25</f>
        <v>M2.01</v>
      </c>
      <c r="B160" s="828" t="s">
        <v>745</v>
      </c>
      <c r="C160" s="894" t="str">
        <f>'6 Materials'!B25</f>
        <v>2-4</v>
      </c>
      <c r="D160" s="919">
        <f>'6 Materials'!C25</f>
        <v>0</v>
      </c>
      <c r="E160" s="920" t="e">
        <f>'6 Materials'!#REF!</f>
        <v>#REF!</v>
      </c>
      <c r="F160" s="920" t="e">
        <f>'6 Materials'!#REF!</f>
        <v>#REF!</v>
      </c>
      <c r="G160" s="920" t="e">
        <f>'6 Materials'!#REF!</f>
        <v>#REF!</v>
      </c>
      <c r="H160" s="920" t="str">
        <f>'6 Materials'!D25</f>
        <v>Construction Waste Recycling</v>
      </c>
      <c r="I160" s="1174">
        <f>'6 Materials'!E25</f>
        <v>0</v>
      </c>
      <c r="J160" s="99" t="str">
        <f>'6 Materials'!L25</f>
        <v xml:space="preserve">Provide copies of the monthly waste reports indicating diverted waste and calculate the total waste material diversion rate </v>
      </c>
    </row>
    <row r="161" spans="1:10" ht="48" x14ac:dyDescent="0.2">
      <c r="A161" s="858" t="str">
        <f>'6 Materials'!A29</f>
        <v>M2.02</v>
      </c>
      <c r="B161" s="828" t="s">
        <v>28</v>
      </c>
      <c r="C161" s="894">
        <f>'6 Materials'!B29</f>
        <v>1</v>
      </c>
      <c r="D161" s="32">
        <f>'6 Materials'!C29</f>
        <v>0</v>
      </c>
      <c r="E161" s="842" t="e">
        <f>'6 Materials'!#REF!</f>
        <v>#REF!</v>
      </c>
      <c r="F161" s="842" t="e">
        <f>'6 Materials'!#REF!</f>
        <v>#REF!</v>
      </c>
      <c r="G161" s="842" t="e">
        <f>'6 Materials'!#REF!</f>
        <v>#REF!</v>
      </c>
      <c r="H161" s="842" t="str">
        <f>'6 Materials'!D29</f>
        <v>Recycling for Building and Tenants</v>
      </c>
      <c r="I161" s="1168">
        <f>'6 Materials'!E29</f>
        <v>0</v>
      </c>
      <c r="J161" s="813" t="s">
        <v>1614</v>
      </c>
    </row>
    <row r="162" spans="1:10" ht="64" x14ac:dyDescent="0.2">
      <c r="A162" s="928" t="str">
        <f>'6 Materials'!A30</f>
        <v>M2.03</v>
      </c>
      <c r="B162" s="828" t="s">
        <v>23</v>
      </c>
      <c r="C162" s="894">
        <f>'6 Materials'!B30</f>
        <v>1</v>
      </c>
      <c r="D162" s="32">
        <f>'6 Materials'!C30</f>
        <v>0</v>
      </c>
      <c r="E162" s="842" t="e">
        <f>'6 Materials'!#REF!</f>
        <v>#REF!</v>
      </c>
      <c r="F162" s="842" t="e">
        <f>'6 Materials'!#REF!</f>
        <v>#REF!</v>
      </c>
      <c r="G162" s="842" t="e">
        <f>'6 Materials'!#REF!</f>
        <v>#REF!</v>
      </c>
      <c r="H162" s="842" t="str">
        <f>'6 Materials'!D30</f>
        <v>Recyclable Materials</v>
      </c>
      <c r="I162" s="1168">
        <f>'6 Materials'!E30</f>
        <v>0</v>
      </c>
      <c r="J162" s="833" t="s">
        <v>1688</v>
      </c>
    </row>
    <row r="163" spans="1:10" ht="64" x14ac:dyDescent="0.2">
      <c r="A163" s="928" t="str">
        <f>'6 Materials'!A31</f>
        <v>M2.04</v>
      </c>
      <c r="B163" s="828" t="s">
        <v>25</v>
      </c>
      <c r="C163" s="894">
        <f>'6 Materials'!B47</f>
        <v>1</v>
      </c>
      <c r="D163" s="32">
        <f>'6 Materials'!C47</f>
        <v>0</v>
      </c>
      <c r="E163" s="842" t="e">
        <f>'6 Materials'!#REF!</f>
        <v>#REF!</v>
      </c>
      <c r="F163" s="842" t="e">
        <f>'6 Materials'!#REF!</f>
        <v>#REF!</v>
      </c>
      <c r="G163" s="842" t="e">
        <f>'6 Materials'!#REF!</f>
        <v>#REF!</v>
      </c>
      <c r="H163" s="842" t="str">
        <f>'6 Materials'!D47</f>
        <v xml:space="preserve">Resource Reuse </v>
      </c>
      <c r="I163" s="1168">
        <f>'6 Materials'!E47</f>
        <v>0</v>
      </c>
      <c r="J163" s="833" t="s">
        <v>1689</v>
      </c>
    </row>
    <row r="164" spans="1:10" ht="60" x14ac:dyDescent="0.2">
      <c r="A164" s="928" t="str">
        <f>'6 Materials'!A32</f>
        <v>M2.05</v>
      </c>
      <c r="B164" s="828" t="s">
        <v>205</v>
      </c>
      <c r="C164" s="894">
        <f>'6 Materials'!B32</f>
        <v>1</v>
      </c>
      <c r="D164" s="32">
        <f>'6 Materials'!C32</f>
        <v>0</v>
      </c>
      <c r="E164" s="842" t="e">
        <f>'6 Materials'!#REF!</f>
        <v>#REF!</v>
      </c>
      <c r="F164" s="842" t="e">
        <f>'6 Materials'!#REF!</f>
        <v>#REF!</v>
      </c>
      <c r="G164" s="842" t="e">
        <f>'6 Materials'!#REF!</f>
        <v>#REF!</v>
      </c>
      <c r="H164" s="842" t="str">
        <f>'6 Materials'!D32</f>
        <v>Durable Materials, Exterior Finish Materials</v>
      </c>
      <c r="I164" s="1168">
        <f>'6 Materials'!E32</f>
        <v>0</v>
      </c>
      <c r="J164" s="827" t="s">
        <v>1690</v>
      </c>
    </row>
    <row r="165" spans="1:10" ht="45" x14ac:dyDescent="0.2">
      <c r="A165" s="928" t="str">
        <f>'6 Materials'!A33</f>
        <v>M2.06</v>
      </c>
      <c r="B165" s="828" t="s">
        <v>30</v>
      </c>
      <c r="C165" s="894">
        <f>'6 Materials'!B33</f>
        <v>1</v>
      </c>
      <c r="D165" s="32">
        <f>'6 Materials'!C33</f>
        <v>0</v>
      </c>
      <c r="E165" s="842" t="e">
        <f>'6 Materials'!#REF!</f>
        <v>#REF!</v>
      </c>
      <c r="F165" s="842" t="e">
        <f>'6 Materials'!#REF!</f>
        <v>#REF!</v>
      </c>
      <c r="G165" s="842" t="e">
        <f>'6 Materials'!#REF!</f>
        <v>#REF!</v>
      </c>
      <c r="H165" s="842" t="str">
        <f>'6 Materials'!D33</f>
        <v>Low Maintenance Finishes</v>
      </c>
      <c r="I165" s="1168">
        <f>'6 Materials'!E33</f>
        <v>0</v>
      </c>
      <c r="J165" s="833" t="s">
        <v>1623</v>
      </c>
    </row>
    <row r="166" spans="1:10" ht="30" x14ac:dyDescent="0.2">
      <c r="A166" s="1208" t="str">
        <f>'6 Materials'!A34</f>
        <v>M3</v>
      </c>
      <c r="B166" s="1202" t="s">
        <v>207</v>
      </c>
      <c r="C166" s="1198">
        <f>'6 Materials'!B34</f>
        <v>9</v>
      </c>
      <c r="D166" s="1197">
        <f>'6 Materials'!C34</f>
        <v>0</v>
      </c>
      <c r="E166" s="1198" t="e">
        <f>'6 Materials'!#REF!</f>
        <v>#REF!</v>
      </c>
      <c r="F166" s="1198" t="e">
        <f>'6 Materials'!#REF!</f>
        <v>#REF!</v>
      </c>
      <c r="G166" s="1198" t="e">
        <f>'6 Materials'!#REF!</f>
        <v>#REF!</v>
      </c>
      <c r="H166" s="1198" t="str">
        <f>'6 Materials'!D34</f>
        <v>Local/Regional Materials</v>
      </c>
      <c r="I166" s="1200">
        <f>'6 Materials'!E34</f>
        <v>0</v>
      </c>
      <c r="J166" s="1207"/>
    </row>
    <row r="167" spans="1:10" ht="30" x14ac:dyDescent="0.2">
      <c r="A167" s="928" t="str">
        <f>'6 Materials'!A35</f>
        <v>M3.01</v>
      </c>
      <c r="B167" s="372" t="s">
        <v>208</v>
      </c>
      <c r="C167" s="894" t="str">
        <f>'6 Materials'!B35</f>
        <v>1-4</v>
      </c>
      <c r="D167" s="32">
        <f>'6 Materials'!C35</f>
        <v>0</v>
      </c>
      <c r="E167" s="842" t="e">
        <f>'6 Materials'!#REF!</f>
        <v>#REF!</v>
      </c>
      <c r="F167" s="842" t="e">
        <f>'6 Materials'!#REF!</f>
        <v>#REF!</v>
      </c>
      <c r="G167" s="842" t="e">
        <f>'6 Materials'!#REF!</f>
        <v>#REF!</v>
      </c>
      <c r="H167" s="842" t="str">
        <f>'6 Materials'!D35</f>
        <v>Local Manufacturing</v>
      </c>
      <c r="I167" s="1168">
        <f>'6 Materials'!E35</f>
        <v>0</v>
      </c>
      <c r="J167" s="99">
        <f>'6 Materials'!H35</f>
        <v>0</v>
      </c>
    </row>
    <row r="168" spans="1:10" ht="45" x14ac:dyDescent="0.2">
      <c r="A168" s="928" t="str">
        <f>'6 Materials'!A41</f>
        <v>M3.02</v>
      </c>
      <c r="B168" s="372" t="s">
        <v>755</v>
      </c>
      <c r="C168" s="894" t="str">
        <f>'6 Materials'!B41</f>
        <v>1-4</v>
      </c>
      <c r="D168" s="32">
        <f>'6 Materials'!C41</f>
        <v>0</v>
      </c>
      <c r="E168" s="842" t="e">
        <f>'6 Materials'!#REF!</f>
        <v>#REF!</v>
      </c>
      <c r="F168" s="842" t="e">
        <f>'6 Materials'!#REF!</f>
        <v>#REF!</v>
      </c>
      <c r="G168" s="842" t="e">
        <f>'6 Materials'!#REF!</f>
        <v>#REF!</v>
      </c>
      <c r="H168" s="842" t="str">
        <f>'6 Materials'!D41</f>
        <v>Local Raw Material Extraction</v>
      </c>
      <c r="I168" s="1168">
        <f>'6 Materials'!E41</f>
        <v>0</v>
      </c>
      <c r="J168" s="99" t="str">
        <f>'6 Materials'!H41</f>
        <v xml:space="preserve">Submit the completed materials checklist and supporting documentation of the percentages claimed including budget documentation.  </v>
      </c>
    </row>
    <row r="169" spans="1:10" ht="31" thickBot="1" x14ac:dyDescent="0.25">
      <c r="A169" s="923" t="str">
        <f>'6 Materials'!A47</f>
        <v>M3.03</v>
      </c>
      <c r="B169" s="808" t="s">
        <v>200</v>
      </c>
      <c r="C169" s="895">
        <f>'6 Materials'!B47</f>
        <v>1</v>
      </c>
      <c r="D169" s="921">
        <f>'6 Materials'!C47</f>
        <v>0</v>
      </c>
      <c r="E169" s="896" t="e">
        <f>'6 Materials'!#REF!</f>
        <v>#REF!</v>
      </c>
      <c r="F169" s="896" t="e">
        <f>'6 Materials'!#REF!</f>
        <v>#REF!</v>
      </c>
      <c r="G169" s="896" t="e">
        <f>'6 Materials'!#REF!</f>
        <v>#REF!</v>
      </c>
      <c r="H169" s="896" t="str">
        <f>'6 Materials'!D47</f>
        <v xml:space="preserve">Resource Reuse </v>
      </c>
      <c r="I169" s="1169">
        <f>'6 Materials'!E47</f>
        <v>0</v>
      </c>
      <c r="J169" s="100" t="str">
        <f>'6 Materials'!H47</f>
        <v xml:space="preserve">Submit supporting documentation and photos  </v>
      </c>
    </row>
    <row r="170" spans="1:10" ht="15" thickBot="1" x14ac:dyDescent="0.25">
      <c r="A170" s="924"/>
      <c r="B170" s="90"/>
      <c r="C170" s="93"/>
      <c r="D170" s="309"/>
      <c r="E170" s="93"/>
      <c r="F170" s="93"/>
      <c r="G170" s="93"/>
      <c r="H170" s="93"/>
      <c r="I170" s="1172"/>
      <c r="J170" s="200"/>
    </row>
    <row r="171" spans="1:10" x14ac:dyDescent="0.2">
      <c r="A171" s="925"/>
      <c r="B171" s="918"/>
      <c r="C171" s="2582" t="s">
        <v>1710</v>
      </c>
      <c r="D171" s="2392" t="s">
        <v>1704</v>
      </c>
      <c r="E171" s="2392"/>
      <c r="F171" s="786"/>
      <c r="G171" s="786"/>
      <c r="H171" s="786"/>
      <c r="I171" s="1173"/>
      <c r="J171" s="98"/>
    </row>
    <row r="172" spans="1:10" ht="30" x14ac:dyDescent="0.2">
      <c r="A172" s="923"/>
      <c r="B172" s="372"/>
      <c r="C172" s="2583"/>
      <c r="D172" s="32" t="s">
        <v>1704</v>
      </c>
      <c r="E172" s="842" t="s">
        <v>1707</v>
      </c>
      <c r="F172" s="842"/>
      <c r="G172" s="842"/>
      <c r="H172" s="842"/>
      <c r="I172" s="1168"/>
      <c r="J172" s="99"/>
    </row>
    <row r="173" spans="1:10" x14ac:dyDescent="0.2">
      <c r="A173" s="922" t="s">
        <v>1041</v>
      </c>
      <c r="B173" s="911"/>
      <c r="C173" s="912">
        <f>'7 Disaster Mitigation'!B6</f>
        <v>49</v>
      </c>
      <c r="D173" s="879">
        <f>SUM(D174:D188)</f>
        <v>0</v>
      </c>
      <c r="E173" s="880" t="e">
        <f t="shared" ref="E173" si="1">SUM(E174:E188)</f>
        <v>#REF!</v>
      </c>
      <c r="F173" s="880"/>
      <c r="G173" s="880"/>
      <c r="H173" s="880"/>
      <c r="I173" s="1170"/>
      <c r="J173" s="914"/>
    </row>
    <row r="174" spans="1:10" ht="30" x14ac:dyDescent="0.2">
      <c r="A174" s="1209" t="str">
        <f>'7 Disaster Mitigation'!A8</f>
        <v>DM1</v>
      </c>
      <c r="B174" s="1202" t="s">
        <v>766</v>
      </c>
      <c r="C174" s="1198">
        <f>'7 Disaster Mitigation'!B8</f>
        <v>23</v>
      </c>
      <c r="D174" s="1197">
        <f>'7 Disaster Mitigation'!C8</f>
        <v>0</v>
      </c>
      <c r="E174" s="1198" t="e">
        <f>'7 Disaster Mitigation'!#REF!</f>
        <v>#REF!</v>
      </c>
      <c r="F174" s="1198" t="e">
        <f>'7 Disaster Mitigation'!#REF!</f>
        <v>#REF!</v>
      </c>
      <c r="G174" s="1198" t="e">
        <f>'7 Disaster Mitigation'!#REF!</f>
        <v>#REF!</v>
      </c>
      <c r="H174" s="1198" t="str">
        <f>'7 Disaster Mitigation'!D8</f>
        <v>Hurricane Resistance</v>
      </c>
      <c r="I174" s="1200">
        <f>'7 Disaster Mitigation'!E8</f>
        <v>0</v>
      </c>
      <c r="J174" s="1207"/>
    </row>
    <row r="175" spans="1:10" ht="64" x14ac:dyDescent="0.2">
      <c r="A175" s="858" t="s">
        <v>1397</v>
      </c>
      <c r="B175" s="372" t="s">
        <v>225</v>
      </c>
      <c r="C175" s="894">
        <f>'7 Disaster Mitigation'!B9</f>
        <v>3</v>
      </c>
      <c r="D175" s="32">
        <f>'7 Disaster Mitigation'!C9</f>
        <v>0</v>
      </c>
      <c r="E175" s="842" t="e">
        <f>'7 Disaster Mitigation'!#REF!</f>
        <v>#REF!</v>
      </c>
      <c r="F175" s="842" t="e">
        <f>'7 Disaster Mitigation'!#REF!</f>
        <v>#REF!</v>
      </c>
      <c r="G175" s="842" t="e">
        <f>'7 Disaster Mitigation'!#REF!</f>
        <v>#REF!</v>
      </c>
      <c r="H175" s="842" t="str">
        <f>'7 Disaster Mitigation'!D9</f>
        <v>Impact Glazing</v>
      </c>
      <c r="I175" s="1168">
        <f>'7 Disaster Mitigation'!E9</f>
        <v>0</v>
      </c>
      <c r="J175" s="833" t="s">
        <v>1691</v>
      </c>
    </row>
    <row r="176" spans="1:10" ht="60" x14ac:dyDescent="0.2">
      <c r="A176" s="858" t="s">
        <v>1387</v>
      </c>
      <c r="B176" s="372" t="s">
        <v>832</v>
      </c>
      <c r="C176" s="894">
        <f>'7 Disaster Mitigation'!B10</f>
        <v>3</v>
      </c>
      <c r="D176" s="32">
        <f>'7 Disaster Mitigation'!C10</f>
        <v>0</v>
      </c>
      <c r="E176" s="842" t="e">
        <f>'7 Disaster Mitigation'!#REF!</f>
        <v>#REF!</v>
      </c>
      <c r="F176" s="842" t="e">
        <f>'7 Disaster Mitigation'!#REF!</f>
        <v>#REF!</v>
      </c>
      <c r="G176" s="842" t="e">
        <f>'7 Disaster Mitigation'!#REF!</f>
        <v>#REF!</v>
      </c>
      <c r="H176" s="842" t="str">
        <f>'7 Disaster Mitigation'!D10</f>
        <v>Building Integrated Hurricane Shutters</v>
      </c>
      <c r="I176" s="1168">
        <f>'7 Disaster Mitigation'!E10</f>
        <v>0</v>
      </c>
      <c r="J176" s="833" t="s">
        <v>1692</v>
      </c>
    </row>
    <row r="177" spans="1:10" ht="51" customHeight="1" x14ac:dyDescent="0.2">
      <c r="A177" s="1191" t="s">
        <v>1388</v>
      </c>
      <c r="B177" s="1210" t="s">
        <v>220</v>
      </c>
      <c r="C177" s="894" t="str">
        <f>'7 Disaster Mitigation'!B11</f>
        <v>2-5</v>
      </c>
      <c r="D177" s="32">
        <f>'7 Disaster Mitigation'!C11</f>
        <v>0</v>
      </c>
      <c r="E177" s="842" t="e">
        <f>'7 Disaster Mitigation'!#REF!</f>
        <v>#REF!</v>
      </c>
      <c r="F177" s="842" t="e">
        <f>'7 Disaster Mitigation'!#REF!</f>
        <v>#REF!</v>
      </c>
      <c r="G177" s="842" t="e">
        <f>'7 Disaster Mitigation'!#REF!</f>
        <v>#REF!</v>
      </c>
      <c r="H177" s="842" t="str">
        <f>'7 Disaster Mitigation'!D11</f>
        <v>Building Hardening</v>
      </c>
      <c r="I177" s="1168">
        <f>'7 Disaster Mitigation'!E11</f>
        <v>0</v>
      </c>
      <c r="J177" s="833" t="s">
        <v>1626</v>
      </c>
    </row>
    <row r="178" spans="1:10" ht="30" x14ac:dyDescent="0.2">
      <c r="A178" s="1191" t="s">
        <v>1389</v>
      </c>
      <c r="B178" s="1210" t="s">
        <v>222</v>
      </c>
      <c r="C178" s="894">
        <f>'7 Disaster Mitigation'!B16</f>
        <v>3</v>
      </c>
      <c r="D178" s="32">
        <f>'7 Disaster Mitigation'!C16</f>
        <v>0</v>
      </c>
      <c r="E178" s="842" t="e">
        <f>'7 Disaster Mitigation'!#REF!</f>
        <v>#REF!</v>
      </c>
      <c r="F178" s="842" t="e">
        <f>'7 Disaster Mitigation'!#REF!</f>
        <v>#REF!</v>
      </c>
      <c r="G178" s="842" t="e">
        <f>'7 Disaster Mitigation'!#REF!</f>
        <v>#REF!</v>
      </c>
      <c r="H178" s="842" t="str">
        <f>'7 Disaster Mitigation'!D16</f>
        <v>Uninterrupted Operations</v>
      </c>
      <c r="I178" s="1168">
        <f>'7 Disaster Mitigation'!E16</f>
        <v>0</v>
      </c>
      <c r="J178" s="833" t="s">
        <v>1693</v>
      </c>
    </row>
    <row r="179" spans="1:10" ht="60" x14ac:dyDescent="0.2">
      <c r="A179" s="1191" t="s">
        <v>1390</v>
      </c>
      <c r="B179" s="1210" t="s">
        <v>359</v>
      </c>
      <c r="C179" s="894">
        <f>'7 Disaster Mitigation'!B17</f>
        <v>5</v>
      </c>
      <c r="D179" s="32">
        <f>'7 Disaster Mitigation'!C17</f>
        <v>0</v>
      </c>
      <c r="E179" s="842" t="e">
        <f>'7 Disaster Mitigation'!#REF!</f>
        <v>#REF!</v>
      </c>
      <c r="F179" s="842" t="e">
        <f>'7 Disaster Mitigation'!#REF!</f>
        <v>#REF!</v>
      </c>
      <c r="G179" s="842" t="e">
        <f>'7 Disaster Mitigation'!#REF!</f>
        <v>#REF!</v>
      </c>
      <c r="H179" s="842" t="str">
        <f>'7 Disaster Mitigation'!D17</f>
        <v>Building is Designated Hurricane Shelter</v>
      </c>
      <c r="I179" s="1168">
        <f>'7 Disaster Mitigation'!E17</f>
        <v>0</v>
      </c>
      <c r="J179" s="833" t="s">
        <v>1694</v>
      </c>
    </row>
    <row r="180" spans="1:10" ht="30" x14ac:dyDescent="0.2">
      <c r="A180" s="1209" t="s">
        <v>772</v>
      </c>
      <c r="B180" s="1202" t="s">
        <v>228</v>
      </c>
      <c r="C180" s="1198">
        <f>'7 Disaster Mitigation'!B19</f>
        <v>9</v>
      </c>
      <c r="D180" s="1197">
        <f>'7 Disaster Mitigation'!C19</f>
        <v>0</v>
      </c>
      <c r="E180" s="1198" t="e">
        <f>'7 Disaster Mitigation'!#REF!</f>
        <v>#REF!</v>
      </c>
      <c r="F180" s="1198" t="e">
        <f>'7 Disaster Mitigation'!#REF!</f>
        <v>#REF!</v>
      </c>
      <c r="G180" s="1198" t="e">
        <f>'7 Disaster Mitigation'!#REF!</f>
        <v>#REF!</v>
      </c>
      <c r="H180" s="1198" t="str">
        <f>'7 Disaster Mitigation'!D19</f>
        <v>Pest Management</v>
      </c>
      <c r="I180" s="1200">
        <f>'7 Disaster Mitigation'!E19</f>
        <v>0</v>
      </c>
      <c r="J180" s="1207"/>
    </row>
    <row r="181" spans="1:10" ht="30" customHeight="1" x14ac:dyDescent="0.2">
      <c r="A181" s="923" t="s">
        <v>1391</v>
      </c>
      <c r="B181" s="372" t="s">
        <v>37</v>
      </c>
      <c r="C181" s="894">
        <f>'7 Disaster Mitigation'!B20</f>
        <v>3</v>
      </c>
      <c r="D181" s="32">
        <f>'7 Disaster Mitigation'!C20</f>
        <v>0</v>
      </c>
      <c r="E181" s="842" t="e">
        <f>'7 Disaster Mitigation'!#REF!</f>
        <v>#REF!</v>
      </c>
      <c r="F181" s="842" t="e">
        <f>'7 Disaster Mitigation'!#REF!</f>
        <v>#REF!</v>
      </c>
      <c r="G181" s="842" t="e">
        <f>'7 Disaster Mitigation'!#REF!</f>
        <v>#REF!</v>
      </c>
      <c r="H181" s="842" t="str">
        <f>'7 Disaster Mitigation'!D20</f>
        <v>Termite Prevention</v>
      </c>
      <c r="I181" s="1168">
        <f>'7 Disaster Mitigation'!E20</f>
        <v>0</v>
      </c>
      <c r="J181" s="99" t="s">
        <v>1720</v>
      </c>
    </row>
    <row r="182" spans="1:10" ht="28" customHeight="1" x14ac:dyDescent="0.2">
      <c r="A182" s="923" t="s">
        <v>1392</v>
      </c>
      <c r="B182" s="372" t="s">
        <v>227</v>
      </c>
      <c r="C182" s="894">
        <f>'7 Disaster Mitigation'!B21</f>
        <v>3</v>
      </c>
      <c r="D182" s="32">
        <f>'7 Disaster Mitigation'!C21</f>
        <v>0</v>
      </c>
      <c r="E182" s="842" t="e">
        <f>'7 Disaster Mitigation'!#REF!</f>
        <v>#REF!</v>
      </c>
      <c r="F182" s="842" t="e">
        <f>'7 Disaster Mitigation'!#REF!</f>
        <v>#REF!</v>
      </c>
      <c r="G182" s="842" t="e">
        <f>'7 Disaster Mitigation'!#REF!</f>
        <v>#REF!</v>
      </c>
      <c r="H182" s="842" t="str">
        <f>'7 Disaster Mitigation'!D21</f>
        <v>Physical Termite Barrier</v>
      </c>
      <c r="I182" s="1168">
        <f>'7 Disaster Mitigation'!E21</f>
        <v>0</v>
      </c>
      <c r="J182" s="99" t="s">
        <v>1721</v>
      </c>
    </row>
    <row r="183" spans="1:10" ht="16" customHeight="1" x14ac:dyDescent="0.2">
      <c r="A183" s="923" t="s">
        <v>1393</v>
      </c>
      <c r="B183" s="372" t="s">
        <v>195</v>
      </c>
      <c r="C183" s="894">
        <f>'7 Disaster Mitigation'!B22</f>
        <v>3</v>
      </c>
      <c r="D183" s="32">
        <f>'7 Disaster Mitigation'!C22</f>
        <v>0</v>
      </c>
      <c r="E183" s="842" t="e">
        <f>'7 Disaster Mitigation'!#REF!</f>
        <v>#REF!</v>
      </c>
      <c r="F183" s="842" t="e">
        <f>'7 Disaster Mitigation'!#REF!</f>
        <v>#REF!</v>
      </c>
      <c r="G183" s="842" t="e">
        <f>'7 Disaster Mitigation'!#REF!</f>
        <v>#REF!</v>
      </c>
      <c r="H183" s="842" t="str">
        <f>'7 Disaster Mitigation'!D22</f>
        <v>Integrated Pest Management</v>
      </c>
      <c r="I183" s="1168">
        <f>'7 Disaster Mitigation'!E22</f>
        <v>0</v>
      </c>
      <c r="J183" s="99" t="s">
        <v>1722</v>
      </c>
    </row>
    <row r="184" spans="1:10" ht="15" x14ac:dyDescent="0.2">
      <c r="A184" s="1209" t="s">
        <v>776</v>
      </c>
      <c r="B184" s="1202" t="s">
        <v>780</v>
      </c>
      <c r="C184" s="1198">
        <f>'7 Disaster Mitigation'!B23</f>
        <v>9</v>
      </c>
      <c r="D184" s="1197">
        <f>'7 Disaster Mitigation'!C23</f>
        <v>0</v>
      </c>
      <c r="E184" s="1198" t="e">
        <f>'7 Disaster Mitigation'!#REF!</f>
        <v>#REF!</v>
      </c>
      <c r="F184" s="1198" t="e">
        <f>'7 Disaster Mitigation'!#REF!</f>
        <v>#REF!</v>
      </c>
      <c r="G184" s="1198" t="e">
        <f>'7 Disaster Mitigation'!#REF!</f>
        <v>#REF!</v>
      </c>
      <c r="H184" s="1198" t="str">
        <f>'7 Disaster Mitigation'!D23</f>
        <v>Flood</v>
      </c>
      <c r="I184" s="1200">
        <f>'7 Disaster Mitigation'!E23</f>
        <v>0</v>
      </c>
      <c r="J184" s="1207"/>
    </row>
    <row r="185" spans="1:10" ht="60" x14ac:dyDescent="0.2">
      <c r="A185" s="858" t="s">
        <v>1394</v>
      </c>
      <c r="B185" s="372" t="s">
        <v>843</v>
      </c>
      <c r="C185" s="894" t="str">
        <f>'7 Disaster Mitigation'!B24</f>
        <v>1-2</v>
      </c>
      <c r="D185" s="32">
        <f>'7 Disaster Mitigation'!C24</f>
        <v>0</v>
      </c>
      <c r="E185" s="842" t="e">
        <f>'7 Disaster Mitigation'!#REF!</f>
        <v>#REF!</v>
      </c>
      <c r="F185" s="842" t="e">
        <f>'7 Disaster Mitigation'!#REF!</f>
        <v>#REF!</v>
      </c>
      <c r="G185" s="842" t="e">
        <f>'7 Disaster Mitigation'!#REF!</f>
        <v>#REF!</v>
      </c>
      <c r="H185" s="842" t="str">
        <f>'7 Disaster Mitigation'!D24</f>
        <v>Finished Floor Elevation (FFE)</v>
      </c>
      <c r="I185" s="1168">
        <f>'7 Disaster Mitigation'!E24</f>
        <v>0</v>
      </c>
      <c r="J185" s="103" t="s">
        <v>1630</v>
      </c>
    </row>
    <row r="186" spans="1:10" ht="60" x14ac:dyDescent="0.2">
      <c r="A186" s="858" t="s">
        <v>1395</v>
      </c>
      <c r="B186" s="372" t="s">
        <v>895</v>
      </c>
      <c r="C186" s="894" t="str">
        <f>'7 Disaster Mitigation'!B25</f>
        <v>2-5</v>
      </c>
      <c r="D186" s="32">
        <f>'7 Disaster Mitigation'!C25</f>
        <v>0</v>
      </c>
      <c r="E186" s="842" t="e">
        <f>'7 Disaster Mitigation'!#REF!</f>
        <v>#REF!</v>
      </c>
      <c r="F186" s="842" t="e">
        <f>'7 Disaster Mitigation'!#REF!</f>
        <v>#REF!</v>
      </c>
      <c r="G186" s="842" t="e">
        <f>'7 Disaster Mitigation'!#REF!</f>
        <v>#REF!</v>
      </c>
      <c r="H186" s="842" t="str">
        <f>'7 Disaster Mitigation'!D25</f>
        <v xml:space="preserve">All Critical Infrastructure Elevated   </v>
      </c>
      <c r="I186" s="1168">
        <f>'7 Disaster Mitigation'!E25</f>
        <v>0</v>
      </c>
      <c r="J186" s="103" t="s">
        <v>1630</v>
      </c>
    </row>
    <row r="187" spans="1:10" ht="60" x14ac:dyDescent="0.2">
      <c r="A187" s="858" t="s">
        <v>1396</v>
      </c>
      <c r="B187" s="372" t="s">
        <v>1058</v>
      </c>
      <c r="C187" s="894">
        <f>'7 Disaster Mitigation'!B26</f>
        <v>2</v>
      </c>
      <c r="D187" s="32">
        <f>'7 Disaster Mitigation'!C26</f>
        <v>0</v>
      </c>
      <c r="E187" s="842" t="e">
        <f>'7 Disaster Mitigation'!#REF!</f>
        <v>#REF!</v>
      </c>
      <c r="F187" s="842" t="e">
        <f>'7 Disaster Mitigation'!#REF!</f>
        <v>#REF!</v>
      </c>
      <c r="G187" s="842" t="e">
        <f>'7 Disaster Mitigation'!#REF!</f>
        <v>#REF!</v>
      </c>
      <c r="H187" s="842" t="str">
        <f>'7 Disaster Mitigation'!D26</f>
        <v xml:space="preserve">Buildings Within 500-year flood Plain   </v>
      </c>
      <c r="I187" s="1168">
        <f>'7 Disaster Mitigation'!E26</f>
        <v>0</v>
      </c>
      <c r="J187" s="103" t="s">
        <v>1631</v>
      </c>
    </row>
    <row r="188" spans="1:10" ht="45" x14ac:dyDescent="0.2">
      <c r="A188" s="1209" t="s">
        <v>877</v>
      </c>
      <c r="B188" s="1202" t="s">
        <v>1310</v>
      </c>
      <c r="C188" s="1198">
        <f>'7 Disaster Mitigation'!B27</f>
        <v>2</v>
      </c>
      <c r="D188" s="1197">
        <f>'7 Disaster Mitigation'!C27</f>
        <v>0</v>
      </c>
      <c r="E188" s="1198" t="e">
        <f>'7 Disaster Mitigation'!#REF!</f>
        <v>#REF!</v>
      </c>
      <c r="F188" s="1198" t="e">
        <f>'7 Disaster Mitigation'!#REF!</f>
        <v>#REF!</v>
      </c>
      <c r="G188" s="1198" t="e">
        <f>'7 Disaster Mitigation'!#REF!</f>
        <v>#REF!</v>
      </c>
      <c r="H188" s="1198" t="str">
        <f>'7 Disaster Mitigation'!D27</f>
        <v>Fire Resistance</v>
      </c>
      <c r="I188" s="1200">
        <f>'7 Disaster Mitigation'!E27</f>
        <v>0</v>
      </c>
      <c r="J188" s="1207" t="s">
        <v>1695</v>
      </c>
    </row>
    <row r="189" spans="1:10" ht="15" thickBot="1" x14ac:dyDescent="0.25">
      <c r="B189" s="385" t="s">
        <v>1311</v>
      </c>
      <c r="C189" s="1132">
        <f>'7 Disaster Mitigation'!B28</f>
        <v>2</v>
      </c>
      <c r="D189" s="385">
        <f>'7 Disaster Mitigation'!C28</f>
        <v>0</v>
      </c>
      <c r="E189" s="385" t="e">
        <f>'7 Disaster Mitigation'!#REF!</f>
        <v>#REF!</v>
      </c>
      <c r="F189" s="385" t="e">
        <f>'7 Disaster Mitigation'!#REF!</f>
        <v>#REF!</v>
      </c>
      <c r="G189" s="385" t="e">
        <f>'7 Disaster Mitigation'!#REF!</f>
        <v>#REF!</v>
      </c>
      <c r="H189" s="385" t="str">
        <f>'7 Disaster Mitigation'!D28</f>
        <v>Fire Resistant Exterior Finishes</v>
      </c>
      <c r="I189" s="1175">
        <f>'7 Disaster Mitigation'!E28</f>
        <v>0</v>
      </c>
    </row>
    <row r="190" spans="1:10" x14ac:dyDescent="0.2">
      <c r="A190" s="925"/>
      <c r="B190" s="918"/>
      <c r="C190" s="2582" t="s">
        <v>1710</v>
      </c>
      <c r="D190" s="2392" t="s">
        <v>1704</v>
      </c>
      <c r="E190" s="2392"/>
      <c r="F190" s="786"/>
      <c r="G190" s="786"/>
      <c r="H190" s="786"/>
      <c r="I190" s="1173"/>
      <c r="J190" s="98"/>
    </row>
    <row r="191" spans="1:10" ht="30" x14ac:dyDescent="0.2">
      <c r="A191" s="923"/>
      <c r="B191" s="372"/>
      <c r="C191" s="2583"/>
      <c r="D191" s="32" t="s">
        <v>1704</v>
      </c>
      <c r="E191" s="842" t="s">
        <v>1707</v>
      </c>
      <c r="F191" s="842"/>
      <c r="G191" s="842"/>
      <c r="H191" s="842"/>
      <c r="I191" s="1168"/>
      <c r="J191" s="99"/>
    </row>
    <row r="192" spans="1:10" x14ac:dyDescent="0.2">
      <c r="A192" s="922" t="s">
        <v>1762</v>
      </c>
      <c r="B192" s="911"/>
      <c r="C192" s="912">
        <f>SUM(C193:C197)</f>
        <v>5</v>
      </c>
      <c r="D192" s="879">
        <f>SUM(D193:D197)</f>
        <v>0</v>
      </c>
      <c r="E192" s="880">
        <f>SUM(E193:E197)</f>
        <v>0</v>
      </c>
      <c r="F192" s="880"/>
      <c r="G192" s="880"/>
      <c r="H192" s="880"/>
      <c r="I192" s="1170"/>
      <c r="J192" s="914"/>
    </row>
    <row r="193" spans="1:10" ht="45" customHeight="1" thickBot="1" x14ac:dyDescent="0.25">
      <c r="A193" s="923" t="s">
        <v>1755</v>
      </c>
      <c r="B193" s="893"/>
      <c r="C193" s="895">
        <v>1</v>
      </c>
      <c r="D193" s="842">
        <f>'8 Innovation '!C5</f>
        <v>0</v>
      </c>
      <c r="E193" s="842"/>
      <c r="F193" s="842"/>
      <c r="G193" s="842"/>
      <c r="H193" s="842"/>
      <c r="I193" s="1168"/>
      <c r="J193" s="99"/>
    </row>
    <row r="194" spans="1:10" ht="45" customHeight="1" thickBot="1" x14ac:dyDescent="0.25">
      <c r="A194" s="923" t="s">
        <v>1756</v>
      </c>
      <c r="B194" s="373" t="str">
        <f>'8 Innovation '!G6</f>
        <v xml:space="preserve"> </v>
      </c>
      <c r="C194" s="895">
        <v>1</v>
      </c>
      <c r="D194" s="434">
        <f>'8 Innovation '!C6</f>
        <v>0</v>
      </c>
      <c r="E194" s="373"/>
      <c r="F194" s="373"/>
      <c r="G194" s="373"/>
      <c r="H194" s="373"/>
      <c r="I194" s="1176"/>
      <c r="J194" s="1045"/>
    </row>
    <row r="195" spans="1:10" ht="45" customHeight="1" thickBot="1" x14ac:dyDescent="0.25">
      <c r="A195" s="923" t="s">
        <v>1757</v>
      </c>
      <c r="B195" s="373">
        <f>'8 Innovation '!G7</f>
        <v>0</v>
      </c>
      <c r="C195" s="895">
        <v>1</v>
      </c>
      <c r="D195" s="434">
        <f>'8 Innovation '!C7</f>
        <v>0</v>
      </c>
      <c r="E195" s="373"/>
      <c r="F195" s="373"/>
      <c r="G195" s="373"/>
      <c r="H195" s="373"/>
      <c r="I195" s="1176"/>
      <c r="J195" s="1045"/>
    </row>
    <row r="196" spans="1:10" ht="45" customHeight="1" thickBot="1" x14ac:dyDescent="0.25">
      <c r="A196" s="923" t="s">
        <v>1758</v>
      </c>
      <c r="B196" s="373">
        <f>'8 Innovation '!G8</f>
        <v>0</v>
      </c>
      <c r="C196" s="895">
        <v>1</v>
      </c>
      <c r="D196" s="434">
        <f>'8 Innovation '!C8</f>
        <v>0</v>
      </c>
      <c r="E196" s="373"/>
      <c r="F196" s="373"/>
      <c r="G196" s="373"/>
      <c r="H196" s="373"/>
      <c r="I196" s="1176"/>
      <c r="J196" s="1045"/>
    </row>
    <row r="197" spans="1:10" ht="45" customHeight="1" thickBot="1" x14ac:dyDescent="0.25">
      <c r="A197" s="902" t="s">
        <v>1759</v>
      </c>
      <c r="B197" s="1046">
        <f>'8 Innovation '!G9</f>
        <v>0</v>
      </c>
      <c r="C197" s="895">
        <v>1</v>
      </c>
      <c r="D197" s="1048">
        <f>'8 Innovation '!C9</f>
        <v>0</v>
      </c>
      <c r="E197" s="1046"/>
      <c r="F197" s="1046"/>
      <c r="G197" s="1046"/>
      <c r="H197" s="1046"/>
      <c r="I197" s="1177"/>
      <c r="J197" s="1047"/>
    </row>
  </sheetData>
  <customSheetViews>
    <customSheetView guid="{F1B267DB-70DC-6F42-AC92-32AC1AD9EEAB}" scale="130" zeroValues="0" fitToPage="1" state="hidden">
      <selection activeCell="E60" sqref="E60"/>
      <pageMargins left="0.75" right="0.75" top="1" bottom="1" header="0.5" footer="0.5"/>
      <pageSetup scale="10" fitToHeight="22" orientation="portrait" horizontalDpi="0" verticalDpi="0" r:id="rId1"/>
    </customSheetView>
  </customSheetViews>
  <mergeCells count="12">
    <mergeCell ref="D1:E1"/>
    <mergeCell ref="A16:B16"/>
    <mergeCell ref="C171:C172"/>
    <mergeCell ref="D171:E171"/>
    <mergeCell ref="C190:C191"/>
    <mergeCell ref="D190:E190"/>
    <mergeCell ref="C74:C75"/>
    <mergeCell ref="D74:E74"/>
    <mergeCell ref="C118:C119"/>
    <mergeCell ref="D118:E118"/>
    <mergeCell ref="C149:C150"/>
    <mergeCell ref="D149:E149"/>
  </mergeCells>
  <pageMargins left="0.75" right="0.75" top="1" bottom="1" header="0.5" footer="0.5"/>
  <pageSetup scale="10" fitToHeight="22"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0"/>
  <sheetViews>
    <sheetView showZeros="0" tabSelected="1" topLeftCell="A33" zoomScaleNormal="100" zoomScaleSheetLayoutView="110" zoomScalePageLayoutView="120" workbookViewId="0">
      <selection activeCell="B63" sqref="B63"/>
    </sheetView>
  </sheetViews>
  <sheetFormatPr baseColWidth="10" defaultColWidth="8.83203125" defaultRowHeight="16" x14ac:dyDescent="0.2"/>
  <cols>
    <col min="1" max="1" width="10.33203125" style="1339" customWidth="1"/>
    <col min="2" max="2" width="6.33203125" style="1339" customWidth="1"/>
    <col min="3" max="3" width="3.33203125" style="1339" customWidth="1"/>
    <col min="4" max="4" width="50.33203125" style="1339" customWidth="1"/>
    <col min="5" max="5" width="4.33203125" style="1339" customWidth="1"/>
    <col min="6" max="6" width="16" style="1339" customWidth="1"/>
    <col min="7" max="8" width="8.83203125" style="1339" customWidth="1"/>
    <col min="9" max="9" width="8.83203125" style="1339"/>
    <col min="10" max="10" width="16.33203125" style="1339" customWidth="1"/>
    <col min="11" max="16384" width="8.83203125" style="1339"/>
  </cols>
  <sheetData>
    <row r="1" spans="1:12" ht="54.75" customHeight="1" x14ac:dyDescent="0.2">
      <c r="A1" s="1736"/>
      <c r="B1" s="1736"/>
      <c r="C1" s="1736"/>
      <c r="D1" s="1736"/>
      <c r="E1" s="1736"/>
      <c r="F1" s="1736"/>
    </row>
    <row r="2" spans="1:12" x14ac:dyDescent="0.2">
      <c r="A2" s="1737" t="s">
        <v>1297</v>
      </c>
      <c r="B2" s="1737"/>
      <c r="C2" s="1737"/>
      <c r="D2" s="1737"/>
      <c r="E2" s="1737"/>
      <c r="F2" s="1737"/>
      <c r="G2" s="1737"/>
      <c r="H2" s="1737"/>
    </row>
    <row r="3" spans="1:12" ht="29" customHeight="1" x14ac:dyDescent="0.2">
      <c r="A3" s="1738" t="s">
        <v>1836</v>
      </c>
      <c r="B3" s="1738"/>
      <c r="C3" s="1738"/>
      <c r="D3" s="1738"/>
      <c r="E3" s="1738"/>
      <c r="F3" s="1738"/>
      <c r="G3" s="1738"/>
      <c r="H3" s="1738"/>
    </row>
    <row r="4" spans="1:12" ht="15" customHeight="1" x14ac:dyDescent="0.2">
      <c r="A4" s="1740" t="s">
        <v>1161</v>
      </c>
      <c r="B4" s="1740"/>
      <c r="C4" s="1740"/>
      <c r="D4" s="1740"/>
      <c r="E4" s="1740"/>
      <c r="F4" s="1740"/>
      <c r="G4" s="1740"/>
      <c r="H4" s="1740"/>
      <c r="I4" s="1340"/>
    </row>
    <row r="5" spans="1:12" x14ac:dyDescent="0.2">
      <c r="A5" s="1741" t="s">
        <v>2145</v>
      </c>
      <c r="B5" s="1741"/>
      <c r="C5" s="1741"/>
      <c r="D5" s="1741"/>
      <c r="E5" s="1741"/>
      <c r="F5" s="1741"/>
      <c r="G5" s="1741"/>
      <c r="H5" s="1741"/>
    </row>
    <row r="6" spans="1:12" ht="30" customHeight="1" x14ac:dyDescent="0.2">
      <c r="A6" s="674" t="s">
        <v>1091</v>
      </c>
      <c r="B6" s="1341"/>
      <c r="C6" s="1341"/>
      <c r="D6" s="1341"/>
      <c r="E6" s="1341"/>
      <c r="F6" s="1341"/>
    </row>
    <row r="7" spans="1:12" ht="32" customHeight="1" x14ac:dyDescent="0.2">
      <c r="A7" s="1728" t="s">
        <v>1114</v>
      </c>
      <c r="B7" s="1728"/>
      <c r="C7" s="1728"/>
      <c r="D7" s="1728"/>
      <c r="E7" s="1728"/>
      <c r="F7" s="1728"/>
      <c r="G7" s="1728"/>
      <c r="H7" s="1728"/>
    </row>
    <row r="8" spans="1:12" ht="30" customHeight="1" x14ac:dyDescent="0.2">
      <c r="A8" s="674" t="s">
        <v>1131</v>
      </c>
      <c r="B8" s="1341"/>
      <c r="C8" s="1341"/>
      <c r="D8" s="676"/>
      <c r="E8" s="1341"/>
      <c r="F8" s="1342"/>
    </row>
    <row r="9" spans="1:12" ht="32" customHeight="1" x14ac:dyDescent="0.2">
      <c r="A9" s="1742" t="s">
        <v>1804</v>
      </c>
      <c r="B9" s="1742"/>
      <c r="C9" s="1742"/>
      <c r="D9" s="1742"/>
      <c r="E9" s="1742"/>
      <c r="F9" s="1742"/>
      <c r="G9" s="1742"/>
      <c r="H9" s="1742"/>
    </row>
    <row r="10" spans="1:12" ht="32" customHeight="1" x14ac:dyDescent="0.2">
      <c r="A10" s="1728" t="s">
        <v>1364</v>
      </c>
      <c r="B10" s="1728"/>
      <c r="C10" s="1728"/>
      <c r="D10" s="1728"/>
      <c r="E10" s="1728"/>
      <c r="F10" s="1728"/>
      <c r="G10" s="1728"/>
      <c r="H10" s="1728"/>
    </row>
    <row r="11" spans="1:12" ht="32" customHeight="1" x14ac:dyDescent="0.2">
      <c r="A11" s="1728" t="s">
        <v>1365</v>
      </c>
      <c r="B11" s="1728"/>
      <c r="C11" s="1728"/>
      <c r="D11" s="1728"/>
      <c r="E11" s="1728"/>
      <c r="F11" s="1728"/>
      <c r="G11" s="1728"/>
      <c r="H11" s="1728"/>
    </row>
    <row r="12" spans="1:12" ht="32" customHeight="1" x14ac:dyDescent="0.2">
      <c r="A12" s="1728" t="s">
        <v>1600</v>
      </c>
      <c r="B12" s="1728"/>
      <c r="C12" s="1728"/>
      <c r="D12" s="1728"/>
      <c r="E12" s="1728"/>
      <c r="F12" s="1728"/>
      <c r="G12" s="1728"/>
      <c r="H12" s="1728"/>
      <c r="L12" s="1339" t="s">
        <v>1599</v>
      </c>
    </row>
    <row r="13" spans="1:12" ht="30" customHeight="1" x14ac:dyDescent="0.2">
      <c r="A13" s="674" t="s">
        <v>1092</v>
      </c>
      <c r="B13" s="1341"/>
      <c r="C13" s="1341"/>
      <c r="D13" s="1341"/>
      <c r="E13" s="1341"/>
      <c r="F13" s="1342"/>
    </row>
    <row r="14" spans="1:12" ht="32" customHeight="1" x14ac:dyDescent="0.2">
      <c r="A14" s="1728" t="s">
        <v>1312</v>
      </c>
      <c r="B14" s="1728"/>
      <c r="C14" s="1728"/>
      <c r="D14" s="1728"/>
      <c r="E14" s="1728"/>
      <c r="F14" s="1728"/>
      <c r="G14" s="1728"/>
      <c r="H14" s="1728"/>
    </row>
    <row r="15" spans="1:12" ht="33" customHeight="1" x14ac:dyDescent="0.2">
      <c r="A15" s="1728" t="s">
        <v>1837</v>
      </c>
      <c r="B15" s="1728"/>
      <c r="C15" s="1728"/>
      <c r="D15" s="1728"/>
      <c r="E15" s="1728"/>
      <c r="F15" s="1728"/>
      <c r="G15" s="1728"/>
      <c r="H15" s="1728"/>
    </row>
    <row r="16" spans="1:12" ht="32" customHeight="1" x14ac:dyDescent="0.2">
      <c r="A16" s="1728" t="s">
        <v>1373</v>
      </c>
      <c r="B16" s="1728"/>
      <c r="C16" s="1728"/>
      <c r="D16" s="1728"/>
      <c r="E16" s="1728"/>
      <c r="F16" s="1728"/>
      <c r="G16" s="1728"/>
      <c r="H16" s="1728"/>
    </row>
    <row r="17" spans="1:12" ht="27" customHeight="1" x14ac:dyDescent="0.2">
      <c r="A17" s="675" t="s">
        <v>907</v>
      </c>
      <c r="B17" s="1341"/>
      <c r="C17" s="1341"/>
      <c r="D17" s="1341"/>
      <c r="E17" s="1341"/>
      <c r="F17" s="1341"/>
    </row>
    <row r="18" spans="1:12" ht="32" customHeight="1" x14ac:dyDescent="0.2">
      <c r="A18" s="1729" t="s">
        <v>1805</v>
      </c>
      <c r="B18" s="1729"/>
      <c r="C18" s="1729"/>
      <c r="D18" s="1729"/>
      <c r="E18" s="1729"/>
      <c r="F18" s="1729"/>
      <c r="G18" s="1729"/>
      <c r="H18" s="1729"/>
    </row>
    <row r="19" spans="1:12" ht="16" customHeight="1" x14ac:dyDescent="0.2">
      <c r="A19" s="1739" t="s">
        <v>1348</v>
      </c>
      <c r="B19" s="1739"/>
      <c r="C19" s="1739"/>
      <c r="D19" s="1739"/>
      <c r="E19" s="1739"/>
      <c r="F19" s="1739"/>
      <c r="G19" s="1739"/>
      <c r="H19" s="1739"/>
    </row>
    <row r="20" spans="1:12" ht="111" customHeight="1" x14ac:dyDescent="0.2">
      <c r="A20" s="1739" t="s">
        <v>1806</v>
      </c>
      <c r="B20" s="1739"/>
      <c r="C20" s="1739"/>
      <c r="D20" s="1739"/>
      <c r="E20" s="1739"/>
      <c r="F20" s="1739"/>
      <c r="G20" s="1739"/>
      <c r="H20" s="1739"/>
    </row>
    <row r="21" spans="1:12" ht="16" customHeight="1" x14ac:dyDescent="0.2">
      <c r="A21" s="1739" t="s">
        <v>1807</v>
      </c>
      <c r="B21" s="1739"/>
      <c r="C21" s="1739"/>
      <c r="D21" s="1739"/>
      <c r="E21" s="1739"/>
      <c r="F21" s="1739"/>
      <c r="G21" s="1739"/>
      <c r="H21" s="1739"/>
    </row>
    <row r="22" spans="1:12" ht="16" customHeight="1" x14ac:dyDescent="0.2">
      <c r="A22" s="1729" t="s">
        <v>1349</v>
      </c>
      <c r="B22" s="1729"/>
      <c r="C22" s="1729"/>
      <c r="D22" s="1729"/>
      <c r="E22" s="1729"/>
      <c r="F22" s="1729"/>
      <c r="G22" s="1729"/>
      <c r="H22" s="1729"/>
    </row>
    <row r="23" spans="1:12" ht="30" customHeight="1" x14ac:dyDescent="0.2">
      <c r="A23" s="676" t="s">
        <v>908</v>
      </c>
      <c r="B23" s="674"/>
      <c r="C23" s="674"/>
      <c r="D23" s="1341"/>
      <c r="E23" s="1341"/>
      <c r="F23" s="1341"/>
    </row>
    <row r="24" spans="1:12" ht="32" customHeight="1" x14ac:dyDescent="0.2">
      <c r="A24" s="1752" t="s">
        <v>1808</v>
      </c>
      <c r="B24" s="1752"/>
      <c r="C24" s="1752"/>
      <c r="D24" s="1752"/>
      <c r="E24" s="1752"/>
      <c r="F24" s="1752"/>
      <c r="G24" s="1752"/>
      <c r="H24" s="1752"/>
    </row>
    <row r="25" spans="1:12" ht="16" customHeight="1" x14ac:dyDescent="0.2">
      <c r="A25" s="1343" t="s">
        <v>1162</v>
      </c>
      <c r="B25" s="1733" t="s">
        <v>1698</v>
      </c>
      <c r="C25" s="1734"/>
      <c r="D25" s="1344" t="s">
        <v>1163</v>
      </c>
      <c r="F25" s="1345"/>
      <c r="G25" s="1346"/>
      <c r="H25" s="1346"/>
      <c r="I25" s="1346"/>
    </row>
    <row r="26" spans="1:12" ht="16" customHeight="1" x14ac:dyDescent="0.2">
      <c r="A26" s="1347" t="s">
        <v>909</v>
      </c>
      <c r="B26" s="1733" t="s">
        <v>1700</v>
      </c>
      <c r="C26" s="1734"/>
      <c r="D26" s="1344" t="s">
        <v>1163</v>
      </c>
      <c r="F26" s="1345"/>
      <c r="G26" s="1346"/>
      <c r="H26" s="1346"/>
      <c r="I26" s="1346"/>
    </row>
    <row r="27" spans="1:12" ht="16" customHeight="1" x14ac:dyDescent="0.2">
      <c r="A27" s="1348" t="s">
        <v>910</v>
      </c>
      <c r="B27" s="1733" t="s">
        <v>1701</v>
      </c>
      <c r="C27" s="1734"/>
      <c r="D27" s="1344" t="s">
        <v>1163</v>
      </c>
      <c r="F27" s="1345"/>
      <c r="H27" s="1346"/>
      <c r="I27" s="1346"/>
    </row>
    <row r="28" spans="1:12" ht="16" customHeight="1" x14ac:dyDescent="0.2">
      <c r="A28" s="1349" t="s">
        <v>911</v>
      </c>
      <c r="B28" s="1735" t="s">
        <v>1699</v>
      </c>
      <c r="C28" s="1734"/>
      <c r="D28" s="1344" t="s">
        <v>1163</v>
      </c>
      <c r="F28" s="1350"/>
      <c r="H28" s="1346"/>
      <c r="I28" s="1346"/>
    </row>
    <row r="29" spans="1:12" ht="30" customHeight="1" x14ac:dyDescent="0.2">
      <c r="A29" s="1351" t="s">
        <v>1134</v>
      </c>
    </row>
    <row r="30" spans="1:12" ht="16" customHeight="1" x14ac:dyDescent="0.2">
      <c r="A30" s="1352" t="s">
        <v>1135</v>
      </c>
      <c r="B30" s="1731" t="s">
        <v>927</v>
      </c>
      <c r="C30" s="1732"/>
      <c r="D30" s="1732"/>
      <c r="G30" s="1711"/>
      <c r="H30" s="1712"/>
    </row>
    <row r="31" spans="1:12" ht="16" customHeight="1" x14ac:dyDescent="0.2">
      <c r="A31" s="1353">
        <v>3000</v>
      </c>
      <c r="B31" s="1354" t="s">
        <v>2142</v>
      </c>
      <c r="C31" s="1354"/>
      <c r="D31" s="1354"/>
      <c r="G31" s="1713"/>
      <c r="H31" s="1712"/>
      <c r="K31" s="1355"/>
    </row>
    <row r="32" spans="1:12" ht="16" customHeight="1" x14ac:dyDescent="0.2">
      <c r="A32" s="1353">
        <v>4500</v>
      </c>
      <c r="B32" s="1339" t="s">
        <v>1346</v>
      </c>
      <c r="G32" s="1713"/>
      <c r="H32" s="1712"/>
      <c r="J32" s="1356"/>
      <c r="K32" s="1356"/>
      <c r="L32" s="1356"/>
    </row>
    <row r="33" spans="1:13" ht="16" customHeight="1" x14ac:dyDescent="0.2">
      <c r="A33" s="1353">
        <v>6000</v>
      </c>
      <c r="B33" s="1354" t="s">
        <v>2143</v>
      </c>
      <c r="C33" s="1354"/>
      <c r="D33" s="1354"/>
      <c r="G33" s="1713"/>
      <c r="H33" s="1712"/>
      <c r="J33" s="1356"/>
      <c r="K33" s="1356"/>
      <c r="L33" s="1356"/>
    </row>
    <row r="34" spans="1:13" ht="16" customHeight="1" x14ac:dyDescent="0.2">
      <c r="A34" s="1353">
        <v>7500</v>
      </c>
      <c r="B34" s="1730" t="s">
        <v>2144</v>
      </c>
      <c r="C34" s="1730"/>
      <c r="D34" s="1730"/>
      <c r="G34" s="1713"/>
      <c r="H34" s="1712"/>
      <c r="J34" s="1356"/>
      <c r="K34" s="1356"/>
      <c r="L34" s="1356"/>
    </row>
    <row r="35" spans="1:13" ht="16" customHeight="1" x14ac:dyDescent="0.2">
      <c r="A35" s="1353"/>
      <c r="B35" s="1730"/>
      <c r="C35" s="1730"/>
      <c r="D35" s="1730"/>
      <c r="G35" s="1713"/>
      <c r="H35" s="1712"/>
      <c r="J35" s="1356"/>
      <c r="K35" s="1356"/>
      <c r="L35" s="1356"/>
    </row>
    <row r="36" spans="1:13" ht="16" customHeight="1" x14ac:dyDescent="0.2">
      <c r="A36" s="516" t="s">
        <v>1345</v>
      </c>
      <c r="B36" s="1357"/>
      <c r="C36" s="1357"/>
      <c r="E36" s="1358"/>
      <c r="F36" s="1358"/>
      <c r="G36" s="1713"/>
      <c r="H36" s="1712"/>
    </row>
    <row r="37" spans="1:13" ht="16" customHeight="1" x14ac:dyDescent="0.2">
      <c r="A37" s="1746" t="s">
        <v>1362</v>
      </c>
      <c r="B37" s="1747"/>
      <c r="C37" s="1747"/>
      <c r="D37" s="1747"/>
      <c r="E37" s="1747"/>
      <c r="F37" s="1747"/>
    </row>
    <row r="38" spans="1:13" ht="16" customHeight="1" x14ac:dyDescent="0.2">
      <c r="A38" s="1756" t="s">
        <v>1360</v>
      </c>
      <c r="B38" s="1756"/>
      <c r="C38" s="1756"/>
      <c r="D38" s="1359" t="s">
        <v>1361</v>
      </c>
      <c r="E38" s="1360"/>
      <c r="F38" s="1360"/>
    </row>
    <row r="39" spans="1:13" x14ac:dyDescent="0.2">
      <c r="A39" s="1361"/>
      <c r="B39" s="1361"/>
      <c r="C39" s="1361"/>
      <c r="D39" s="1361"/>
      <c r="E39" s="1361"/>
      <c r="F39" s="1360"/>
    </row>
    <row r="40" spans="1:13" ht="16" customHeight="1" x14ac:dyDescent="0.2">
      <c r="A40" s="1487"/>
      <c r="B40" s="1710"/>
      <c r="C40" s="1710"/>
      <c r="D40" s="1710"/>
      <c r="E40" s="1710"/>
      <c r="F40" s="1358"/>
      <c r="G40" s="1363"/>
    </row>
    <row r="41" spans="1:13" ht="16" customHeight="1" x14ac:dyDescent="0.2">
      <c r="A41" s="846" t="s">
        <v>1723</v>
      </c>
      <c r="B41" s="1366"/>
      <c r="C41" s="1366"/>
      <c r="D41" s="1367"/>
      <c r="E41" s="1367"/>
      <c r="F41" s="1367"/>
      <c r="G41" s="1368"/>
      <c r="H41" s="1368"/>
    </row>
    <row r="42" spans="1:13" ht="16" customHeight="1" x14ac:dyDescent="0.2">
      <c r="A42" s="1753" t="s">
        <v>1838</v>
      </c>
      <c r="B42" s="1753"/>
      <c r="C42" s="1753"/>
      <c r="D42" s="1753"/>
      <c r="E42" s="1753"/>
      <c r="F42" s="1753"/>
      <c r="G42" s="1753"/>
      <c r="H42" s="1753"/>
    </row>
    <row r="43" spans="1:13" ht="32" customHeight="1" x14ac:dyDescent="0.2">
      <c r="A43" s="846" t="s">
        <v>1724</v>
      </c>
      <c r="B43" s="1366"/>
      <c r="C43" s="1366"/>
      <c r="D43" s="1367"/>
      <c r="E43" s="1367"/>
      <c r="F43" s="1367"/>
      <c r="G43" s="1368"/>
      <c r="H43" s="1368"/>
    </row>
    <row r="44" spans="1:13" ht="15" customHeight="1" x14ac:dyDescent="0.2">
      <c r="A44" s="1753" t="s">
        <v>1725</v>
      </c>
      <c r="B44" s="1753"/>
      <c r="C44" s="1753"/>
      <c r="D44" s="1753"/>
      <c r="E44" s="1753"/>
      <c r="F44" s="1753"/>
      <c r="G44" s="1753"/>
      <c r="H44" s="1753"/>
    </row>
    <row r="45" spans="1:13" ht="16" customHeight="1" x14ac:dyDescent="0.2">
      <c r="A45" s="1353"/>
      <c r="B45" s="1354"/>
      <c r="C45" s="1354"/>
      <c r="D45" s="1354"/>
      <c r="F45" s="1365"/>
    </row>
    <row r="46" spans="1:13" ht="16" customHeight="1" x14ac:dyDescent="0.2">
      <c r="A46" s="516" t="s">
        <v>1347</v>
      </c>
      <c r="B46" s="1357"/>
      <c r="C46" s="1357"/>
    </row>
    <row r="47" spans="1:13" ht="16" customHeight="1" x14ac:dyDescent="0.2">
      <c r="A47" s="1362" t="s">
        <v>1314</v>
      </c>
      <c r="B47" s="1357"/>
      <c r="C47" s="1357"/>
    </row>
    <row r="48" spans="1:13" s="1368" customFormat="1" ht="30" customHeight="1" x14ac:dyDescent="0.2">
      <c r="A48" s="1745" t="s">
        <v>2152</v>
      </c>
      <c r="B48" s="1754"/>
      <c r="C48" s="1754"/>
      <c r="D48" s="1754"/>
      <c r="E48" s="1339"/>
      <c r="F48" s="1757" t="s">
        <v>1322</v>
      </c>
      <c r="G48" s="1757"/>
      <c r="H48" s="1757"/>
      <c r="J48" s="1369"/>
      <c r="K48" s="1370"/>
      <c r="L48" s="1370"/>
      <c r="M48" s="1370"/>
    </row>
    <row r="49" spans="1:13" s="1368" customFormat="1" ht="29" customHeight="1" x14ac:dyDescent="0.2">
      <c r="A49" s="1745" t="s">
        <v>2153</v>
      </c>
      <c r="B49" s="1745"/>
      <c r="C49" s="1745"/>
      <c r="D49" s="1745"/>
      <c r="E49" s="1339"/>
      <c r="F49" s="1339"/>
      <c r="G49" s="1339"/>
      <c r="H49" s="1339"/>
      <c r="J49" s="1369"/>
      <c r="K49" s="1370"/>
      <c r="L49" s="1370"/>
      <c r="M49" s="1370"/>
    </row>
    <row r="50" spans="1:13" s="1368" customFormat="1" ht="30" customHeight="1" x14ac:dyDescent="0.2">
      <c r="A50" s="1744" t="s">
        <v>2146</v>
      </c>
      <c r="B50" s="1744"/>
      <c r="C50" s="1744"/>
      <c r="D50" s="1744"/>
      <c r="E50" s="1371"/>
      <c r="F50" s="1339"/>
      <c r="G50" s="1339"/>
      <c r="H50" s="1339"/>
      <c r="J50" s="1369"/>
      <c r="K50" s="1370"/>
      <c r="L50" s="1370"/>
      <c r="M50" s="1370"/>
    </row>
    <row r="51" spans="1:13" s="1368" customFormat="1" ht="61" customHeight="1" x14ac:dyDescent="0.2">
      <c r="A51" s="1748" t="s">
        <v>2149</v>
      </c>
      <c r="B51" s="1749"/>
      <c r="C51" s="1749"/>
      <c r="D51" s="1749"/>
      <c r="E51" s="1371"/>
      <c r="F51" s="1339"/>
      <c r="G51" s="1339"/>
      <c r="H51" s="1339"/>
      <c r="J51" s="1369"/>
      <c r="K51" s="1370"/>
      <c r="L51" s="1370"/>
      <c r="M51" s="1370"/>
    </row>
    <row r="52" spans="1:13" x14ac:dyDescent="0.2">
      <c r="A52" s="1755" t="s">
        <v>1313</v>
      </c>
      <c r="B52" s="1747"/>
      <c r="C52" s="1747"/>
      <c r="D52" s="1747"/>
      <c r="E52" s="1371"/>
      <c r="J52" s="1356"/>
      <c r="K52" s="1356"/>
      <c r="L52" s="1356"/>
    </row>
    <row r="53" spans="1:13" ht="15" customHeight="1" x14ac:dyDescent="0.2">
      <c r="A53" s="1748" t="s">
        <v>2148</v>
      </c>
      <c r="B53" s="1748"/>
      <c r="C53" s="1748"/>
      <c r="D53" s="1748"/>
      <c r="E53" s="1748"/>
      <c r="F53" s="1748"/>
      <c r="G53" s="1748"/>
      <c r="H53" s="1748"/>
      <c r="J53" s="1356"/>
      <c r="K53" s="1356"/>
      <c r="L53" s="1356"/>
    </row>
    <row r="54" spans="1:13" ht="15" customHeight="1" x14ac:dyDescent="0.2">
      <c r="A54" s="1750" t="s">
        <v>2147</v>
      </c>
      <c r="B54" s="1750"/>
      <c r="C54" s="1750"/>
      <c r="D54" s="1750"/>
      <c r="E54" s="1750"/>
      <c r="F54" s="1750"/>
      <c r="G54" s="1750"/>
      <c r="J54" s="1356"/>
      <c r="K54" s="1356"/>
      <c r="L54" s="1356"/>
    </row>
    <row r="55" spans="1:13" ht="15" customHeight="1" x14ac:dyDescent="0.2">
      <c r="A55" s="1743"/>
      <c r="B55" s="1743"/>
      <c r="C55" s="1743"/>
      <c r="D55" s="1743"/>
      <c r="E55" s="1743"/>
      <c r="F55" s="1743"/>
      <c r="K55" s="1356"/>
      <c r="L55" s="1356"/>
    </row>
    <row r="56" spans="1:13" ht="16" customHeight="1" x14ac:dyDescent="0.2">
      <c r="K56" s="1356"/>
      <c r="L56" s="1356"/>
    </row>
    <row r="57" spans="1:13" ht="39" customHeight="1" x14ac:dyDescent="0.2">
      <c r="A57" s="1751" t="s">
        <v>912</v>
      </c>
      <c r="B57" s="1751"/>
      <c r="C57" s="1751"/>
      <c r="D57" s="1375" t="s">
        <v>1809</v>
      </c>
      <c r="J57" s="1356"/>
      <c r="K57" s="1356"/>
      <c r="L57" s="1356"/>
    </row>
    <row r="58" spans="1:13" ht="24" customHeight="1" x14ac:dyDescent="0.2">
      <c r="A58" s="1751"/>
      <c r="B58" s="1751"/>
      <c r="C58" s="1751"/>
      <c r="D58" s="1376" t="s">
        <v>1363</v>
      </c>
      <c r="J58" s="1356"/>
      <c r="K58" s="1356"/>
      <c r="L58" s="1356"/>
    </row>
    <row r="59" spans="1:13" ht="30" customHeight="1" x14ac:dyDescent="0.2">
      <c r="D59" s="1363" t="s">
        <v>1115</v>
      </c>
      <c r="J59" s="1356"/>
      <c r="K59" s="1356"/>
      <c r="L59" s="1356"/>
    </row>
    <row r="60" spans="1:13" x14ac:dyDescent="0.2">
      <c r="D60" s="1364" t="s">
        <v>1375</v>
      </c>
    </row>
    <row r="61" spans="1:13" ht="15" customHeight="1" x14ac:dyDescent="0.2">
      <c r="D61" s="1365" t="s">
        <v>2150</v>
      </c>
    </row>
    <row r="62" spans="1:13" ht="18" customHeight="1" x14ac:dyDescent="0.2">
      <c r="D62" s="1714" t="s">
        <v>2151</v>
      </c>
      <c r="J62" s="1372"/>
      <c r="K62" s="1373"/>
    </row>
    <row r="63" spans="1:13" x14ac:dyDescent="0.2">
      <c r="J63" s="1374"/>
      <c r="K63" s="1373"/>
    </row>
    <row r="64" spans="1:13" ht="16" customHeight="1" x14ac:dyDescent="0.2">
      <c r="J64" s="1374"/>
      <c r="K64" s="1373"/>
    </row>
    <row r="65" spans="6:6" ht="16" customHeight="1" x14ac:dyDescent="0.2">
      <c r="F65" s="1339" t="s">
        <v>1084</v>
      </c>
    </row>
    <row r="66" spans="6:6" ht="16" customHeight="1" x14ac:dyDescent="0.2"/>
    <row r="67" spans="6:6" ht="16" customHeight="1" x14ac:dyDescent="0.2"/>
    <row r="68" spans="6:6" ht="16" customHeight="1" x14ac:dyDescent="0.2"/>
    <row r="69" spans="6:6" ht="15" customHeight="1" x14ac:dyDescent="0.2"/>
    <row r="70" spans="6:6" ht="15" customHeight="1" x14ac:dyDescent="0.2"/>
  </sheetData>
  <customSheetViews>
    <customSheetView guid="{F1B267DB-70DC-6F42-AC92-32AC1AD9EEAB}" scale="120" showPageBreaks="1" zeroValues="0" printArea="1" topLeftCell="A60">
      <selection activeCell="C23" sqref="C23"/>
      <pageMargins left="0.45" right="0.45" top="0.65" bottom="0.35" header="0.3" footer="0.05"/>
      <printOptions horizontalCentered="1" gridLines="1"/>
      <pageSetup scale="85" orientation="portrait" cellComments="asDisplayed" r:id="rId1"/>
      <headerFooter>
        <oddHeader>&amp;C&amp;G</oddHeader>
      </headerFooter>
    </customSheetView>
  </customSheetViews>
  <mergeCells count="40">
    <mergeCell ref="A57:C58"/>
    <mergeCell ref="A22:H22"/>
    <mergeCell ref="A24:H24"/>
    <mergeCell ref="A42:H42"/>
    <mergeCell ref="A44:H44"/>
    <mergeCell ref="A48:D48"/>
    <mergeCell ref="A52:D52"/>
    <mergeCell ref="A37:F37"/>
    <mergeCell ref="A38:C38"/>
    <mergeCell ref="F48:H48"/>
    <mergeCell ref="A55:F55"/>
    <mergeCell ref="A50:D50"/>
    <mergeCell ref="A49:D49"/>
    <mergeCell ref="A51:D51"/>
    <mergeCell ref="A54:G54"/>
    <mergeCell ref="A53:H53"/>
    <mergeCell ref="A1:F1"/>
    <mergeCell ref="A7:H7"/>
    <mergeCell ref="A2:H2"/>
    <mergeCell ref="A3:H3"/>
    <mergeCell ref="B34:D34"/>
    <mergeCell ref="A19:H19"/>
    <mergeCell ref="A20:H20"/>
    <mergeCell ref="A21:H21"/>
    <mergeCell ref="A4:H4"/>
    <mergeCell ref="A5:H5"/>
    <mergeCell ref="A9:H9"/>
    <mergeCell ref="A10:H10"/>
    <mergeCell ref="A11:H11"/>
    <mergeCell ref="A12:H12"/>
    <mergeCell ref="A14:H14"/>
    <mergeCell ref="A15:H15"/>
    <mergeCell ref="A16:H16"/>
    <mergeCell ref="A18:H18"/>
    <mergeCell ref="B35:D35"/>
    <mergeCell ref="B30:D30"/>
    <mergeCell ref="B25:C25"/>
    <mergeCell ref="B26:C26"/>
    <mergeCell ref="B27:C27"/>
    <mergeCell ref="B28:C28"/>
  </mergeCells>
  <phoneticPr fontId="118" type="noConversion"/>
  <hyperlinks>
    <hyperlink ref="D59" r:id="rId2" xr:uid="{00000000-0004-0000-0100-000000000000}"/>
    <hyperlink ref="F48" r:id="rId3" display="http://florida-green-building-coalition.myshopify.com/" xr:uid="{00000000-0004-0000-0100-000001000000}"/>
    <hyperlink ref="A38:C38" r:id="rId4" display="PAY ONLINE" xr:uid="{00000000-0004-0000-0100-000002000000}"/>
    <hyperlink ref="F48:H48" r:id="rId5" display="Pay Online" xr:uid="{94C8E7AA-A279-004C-81E6-97403956608B}"/>
    <hyperlink ref="A54:G54" r:id="rId6" display="www.FloridaGreenBuilding.org " xr:uid="{F2BF0E38-C3BF-EB4E-84AA-A0C4EC317D84}"/>
    <hyperlink ref="A54" r:id="rId7" display="www.FloridaGreenBuilding.org " xr:uid="{74CE4D8F-9259-6443-942D-5DAEF52D21E8}"/>
    <hyperlink ref="D62" r:id="rId8" xr:uid="{857292E7-CB4C-764D-A1CD-F5C33EEC5E14}"/>
  </hyperlinks>
  <printOptions horizontalCentered="1" gridLines="1"/>
  <pageMargins left="0.45" right="0.45" top="0.65" bottom="0.35" header="0.3" footer="0.05"/>
  <pageSetup scale="85" orientation="portrait" cellComments="asDisplayed" r:id="rId9"/>
  <headerFooter>
    <oddHeader>&amp;C&amp;G</oddHeader>
  </headerFooter>
  <drawing r:id="rId10"/>
  <legacyDrawingHF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69"/>
  <sheetViews>
    <sheetView zoomScale="130" zoomScaleNormal="130" zoomScaleSheetLayoutView="90" zoomScalePageLayoutView="130" workbookViewId="0">
      <pane xSplit="2" ySplit="1" topLeftCell="C128" activePane="bottomRight" state="frozen"/>
      <selection pane="topRight" activeCell="C1" sqref="C1"/>
      <selection pane="bottomLeft" activeCell="A2" sqref="A2"/>
      <selection pane="bottomRight" activeCell="A169" sqref="A169"/>
    </sheetView>
  </sheetViews>
  <sheetFormatPr baseColWidth="10" defaultColWidth="8.83203125" defaultRowHeight="14" x14ac:dyDescent="0.2"/>
  <cols>
    <col min="1" max="1" width="12.33203125" style="385" customWidth="1"/>
    <col min="2" max="2" width="36.33203125" style="471" customWidth="1"/>
    <col min="3" max="3" width="75.83203125" style="385" customWidth="1"/>
    <col min="4" max="4" width="76.83203125" style="385" bestFit="1" customWidth="1"/>
    <col min="5" max="6" width="8.83203125" customWidth="1"/>
  </cols>
  <sheetData>
    <row r="1" spans="1:4" ht="19" x14ac:dyDescent="0.25">
      <c r="A1" s="2587" t="s">
        <v>472</v>
      </c>
      <c r="B1" s="2588"/>
      <c r="C1" s="2589"/>
      <c r="D1" s="472"/>
    </row>
    <row r="2" spans="1:4" ht="28.75" customHeight="1" x14ac:dyDescent="0.2">
      <c r="A2" s="478" t="s">
        <v>948</v>
      </c>
      <c r="B2" s="412" t="s">
        <v>454</v>
      </c>
      <c r="C2" s="479" t="s">
        <v>944</v>
      </c>
      <c r="D2" s="479" t="s">
        <v>1403</v>
      </c>
    </row>
    <row r="3" spans="1:4" ht="48" x14ac:dyDescent="0.2">
      <c r="A3" s="478" t="s">
        <v>489</v>
      </c>
      <c r="B3" s="412" t="s">
        <v>945</v>
      </c>
      <c r="C3" s="479" t="s">
        <v>1386</v>
      </c>
      <c r="D3" s="479" t="s">
        <v>1402</v>
      </c>
    </row>
    <row r="4" spans="1:4" ht="128" x14ac:dyDescent="0.2">
      <c r="A4" s="478" t="s">
        <v>490</v>
      </c>
      <c r="B4" s="412" t="s">
        <v>459</v>
      </c>
      <c r="C4" s="480" t="s">
        <v>1266</v>
      </c>
      <c r="D4" s="781" t="s">
        <v>1401</v>
      </c>
    </row>
    <row r="5" spans="1:4" ht="33" thickBot="1" x14ac:dyDescent="0.2">
      <c r="A5" s="488" t="s">
        <v>491</v>
      </c>
      <c r="B5" s="486" t="s">
        <v>1</v>
      </c>
      <c r="C5" s="780" t="s">
        <v>946</v>
      </c>
      <c r="D5" s="780" t="s">
        <v>946</v>
      </c>
    </row>
    <row r="6" spans="1:4" ht="19" x14ac:dyDescent="0.25">
      <c r="A6" s="2584" t="s">
        <v>493</v>
      </c>
      <c r="B6" s="2585"/>
      <c r="C6" s="2586"/>
      <c r="D6" s="474"/>
    </row>
    <row r="7" spans="1:4" ht="23.25" customHeight="1" x14ac:dyDescent="0.2">
      <c r="A7" s="478" t="s">
        <v>949</v>
      </c>
      <c r="B7" s="412" t="s">
        <v>786</v>
      </c>
      <c r="C7" s="481" t="s">
        <v>1318</v>
      </c>
      <c r="D7" s="779" t="s">
        <v>1430</v>
      </c>
    </row>
    <row r="8" spans="1:4" ht="32" x14ac:dyDescent="0.2">
      <c r="A8" s="478" t="s">
        <v>950</v>
      </c>
      <c r="B8" s="412" t="s">
        <v>75</v>
      </c>
      <c r="C8" s="480" t="s">
        <v>1182</v>
      </c>
      <c r="D8" s="473"/>
    </row>
    <row r="9" spans="1:4" ht="16" x14ac:dyDescent="0.15">
      <c r="A9" s="478" t="s">
        <v>951</v>
      </c>
      <c r="B9" s="412" t="s">
        <v>303</v>
      </c>
      <c r="C9" s="481" t="s">
        <v>1132</v>
      </c>
      <c r="D9" s="476"/>
    </row>
    <row r="10" spans="1:4" ht="52.5" customHeight="1" x14ac:dyDescent="0.15">
      <c r="A10" s="478" t="s">
        <v>952</v>
      </c>
      <c r="B10" s="412" t="s">
        <v>232</v>
      </c>
      <c r="C10" s="481" t="s">
        <v>1354</v>
      </c>
      <c r="D10" s="476"/>
    </row>
    <row r="11" spans="1:4" ht="48" x14ac:dyDescent="0.15">
      <c r="A11" s="478" t="s">
        <v>953</v>
      </c>
      <c r="B11" s="412" t="s">
        <v>0</v>
      </c>
      <c r="C11" s="481" t="s">
        <v>947</v>
      </c>
      <c r="D11" s="476"/>
    </row>
    <row r="12" spans="1:4" ht="32" x14ac:dyDescent="0.15">
      <c r="A12" s="478" t="s">
        <v>494</v>
      </c>
      <c r="B12" s="412" t="s">
        <v>77</v>
      </c>
      <c r="C12" s="481" t="s">
        <v>954</v>
      </c>
      <c r="D12" s="476"/>
    </row>
    <row r="13" spans="1:4" ht="15" x14ac:dyDescent="0.15">
      <c r="A13" s="478" t="s">
        <v>495</v>
      </c>
      <c r="B13" s="1769" t="s">
        <v>78</v>
      </c>
      <c r="C13" s="1771"/>
      <c r="D13" s="477"/>
    </row>
    <row r="14" spans="1:4" ht="16" x14ac:dyDescent="0.15">
      <c r="A14" s="482" t="s">
        <v>470</v>
      </c>
      <c r="B14" s="411" t="s">
        <v>235</v>
      </c>
      <c r="C14" s="481" t="s">
        <v>955</v>
      </c>
      <c r="D14" s="476"/>
    </row>
    <row r="15" spans="1:4" ht="32" x14ac:dyDescent="0.15">
      <c r="A15" s="482" t="s">
        <v>471</v>
      </c>
      <c r="B15" s="411" t="s">
        <v>855</v>
      </c>
      <c r="C15" s="481" t="s">
        <v>956</v>
      </c>
      <c r="D15" s="476"/>
    </row>
    <row r="16" spans="1:4" ht="15" x14ac:dyDescent="0.15">
      <c r="A16" s="478" t="s">
        <v>503</v>
      </c>
      <c r="B16" s="1769" t="s">
        <v>118</v>
      </c>
      <c r="C16" s="1771"/>
      <c r="D16" s="477"/>
    </row>
    <row r="17" spans="1:4" ht="30.75" customHeight="1" x14ac:dyDescent="0.15">
      <c r="A17" s="482" t="s">
        <v>496</v>
      </c>
      <c r="B17" s="411" t="s">
        <v>10</v>
      </c>
      <c r="C17" s="481" t="s">
        <v>958</v>
      </c>
      <c r="D17" s="476"/>
    </row>
    <row r="18" spans="1:4" ht="30.75" customHeight="1" x14ac:dyDescent="0.15">
      <c r="A18" s="482" t="s">
        <v>497</v>
      </c>
      <c r="B18" s="411" t="s">
        <v>109</v>
      </c>
      <c r="C18" s="481" t="s">
        <v>958</v>
      </c>
      <c r="D18" s="476"/>
    </row>
    <row r="19" spans="1:4" ht="46.5" customHeight="1" x14ac:dyDescent="0.15">
      <c r="A19" s="482" t="s">
        <v>498</v>
      </c>
      <c r="B19" s="411" t="s">
        <v>110</v>
      </c>
      <c r="C19" s="481" t="s">
        <v>959</v>
      </c>
      <c r="D19" s="476"/>
    </row>
    <row r="20" spans="1:4" ht="90" x14ac:dyDescent="0.15">
      <c r="A20" s="478" t="s">
        <v>505</v>
      </c>
      <c r="B20" s="412" t="s">
        <v>79</v>
      </c>
      <c r="C20" s="481" t="s">
        <v>1355</v>
      </c>
      <c r="D20" s="386" t="s">
        <v>1431</v>
      </c>
    </row>
    <row r="21" spans="1:4" ht="32" x14ac:dyDescent="0.15">
      <c r="A21" s="478" t="s">
        <v>506</v>
      </c>
      <c r="B21" s="412" t="s">
        <v>93</v>
      </c>
      <c r="C21" s="481" t="s">
        <v>960</v>
      </c>
      <c r="D21" s="386" t="s">
        <v>1432</v>
      </c>
    </row>
    <row r="22" spans="1:4" ht="16" x14ac:dyDescent="0.15">
      <c r="A22" s="478" t="s">
        <v>517</v>
      </c>
      <c r="B22" s="412" t="s">
        <v>113</v>
      </c>
      <c r="C22" s="481" t="s">
        <v>961</v>
      </c>
      <c r="D22" s="386" t="s">
        <v>1419</v>
      </c>
    </row>
    <row r="23" spans="1:4" ht="32" x14ac:dyDescent="0.15">
      <c r="A23" s="478" t="s">
        <v>519</v>
      </c>
      <c r="B23" s="412" t="s">
        <v>266</v>
      </c>
      <c r="C23" s="481" t="s">
        <v>962</v>
      </c>
      <c r="D23" s="386" t="s">
        <v>1420</v>
      </c>
    </row>
    <row r="24" spans="1:4" ht="32" x14ac:dyDescent="0.15">
      <c r="A24" s="478" t="s">
        <v>520</v>
      </c>
      <c r="B24" s="412" t="s">
        <v>524</v>
      </c>
      <c r="C24" s="481" t="s">
        <v>1225</v>
      </c>
      <c r="D24" s="386" t="s">
        <v>1421</v>
      </c>
    </row>
    <row r="25" spans="1:4" ht="16" x14ac:dyDescent="0.15">
      <c r="A25" s="478" t="s">
        <v>525</v>
      </c>
      <c r="B25" s="412" t="s">
        <v>347</v>
      </c>
      <c r="C25" s="481"/>
      <c r="D25" s="386"/>
    </row>
    <row r="26" spans="1:4" ht="60" x14ac:dyDescent="0.15">
      <c r="A26" s="478" t="s">
        <v>526</v>
      </c>
      <c r="B26" s="412" t="s">
        <v>521</v>
      </c>
      <c r="C26" s="481" t="s">
        <v>1268</v>
      </c>
      <c r="D26" s="386" t="s">
        <v>1422</v>
      </c>
    </row>
    <row r="27" spans="1:4" ht="64" x14ac:dyDescent="0.15">
      <c r="A27" s="478" t="s">
        <v>527</v>
      </c>
      <c r="B27" s="412" t="s">
        <v>1423</v>
      </c>
      <c r="C27" s="481" t="s">
        <v>1454</v>
      </c>
      <c r="D27" s="386" t="s">
        <v>1422</v>
      </c>
    </row>
    <row r="28" spans="1:4" ht="32" x14ac:dyDescent="0.15">
      <c r="A28" s="478" t="s">
        <v>527</v>
      </c>
      <c r="B28" s="412" t="s">
        <v>540</v>
      </c>
      <c r="C28" s="481" t="s">
        <v>969</v>
      </c>
      <c r="D28" s="386" t="s">
        <v>1456</v>
      </c>
    </row>
    <row r="29" spans="1:4" ht="32.25" customHeight="1" thickBot="1" x14ac:dyDescent="0.2">
      <c r="A29" s="478" t="s">
        <v>528</v>
      </c>
      <c r="B29" s="486" t="s">
        <v>878</v>
      </c>
      <c r="C29" s="487" t="s">
        <v>1317</v>
      </c>
      <c r="D29" s="386" t="s">
        <v>1455</v>
      </c>
    </row>
    <row r="30" spans="1:4" ht="19" x14ac:dyDescent="0.25">
      <c r="A30" s="2584" t="s">
        <v>963</v>
      </c>
      <c r="B30" s="2585"/>
      <c r="C30" s="2586"/>
      <c r="D30" s="474"/>
    </row>
    <row r="31" spans="1:4" ht="16" x14ac:dyDescent="0.15">
      <c r="A31" s="478" t="s">
        <v>964</v>
      </c>
      <c r="B31" s="412" t="s">
        <v>311</v>
      </c>
      <c r="C31" s="483" t="s">
        <v>1139</v>
      </c>
      <c r="D31" s="476"/>
    </row>
    <row r="32" spans="1:4" ht="32" x14ac:dyDescent="0.15">
      <c r="A32" s="478" t="s">
        <v>965</v>
      </c>
      <c r="B32" s="412" t="s">
        <v>304</v>
      </c>
      <c r="C32" s="483" t="s">
        <v>1140</v>
      </c>
      <c r="D32" s="476"/>
    </row>
    <row r="33" spans="1:4" ht="32" x14ac:dyDescent="0.15">
      <c r="A33" s="478" t="s">
        <v>966</v>
      </c>
      <c r="B33" s="412" t="s">
        <v>542</v>
      </c>
      <c r="C33" s="483" t="s">
        <v>1141</v>
      </c>
      <c r="D33" s="476"/>
    </row>
    <row r="34" spans="1:4" ht="16" x14ac:dyDescent="0.15">
      <c r="A34" s="478" t="s">
        <v>968</v>
      </c>
      <c r="B34" s="412" t="s">
        <v>177</v>
      </c>
      <c r="C34" s="483" t="s">
        <v>1142</v>
      </c>
      <c r="D34" s="476"/>
    </row>
    <row r="35" spans="1:4" ht="15" x14ac:dyDescent="0.15">
      <c r="A35" s="478" t="s">
        <v>531</v>
      </c>
      <c r="B35" s="1769" t="s">
        <v>532</v>
      </c>
      <c r="C35" s="1771"/>
      <c r="D35" s="477"/>
    </row>
    <row r="36" spans="1:4" ht="16" x14ac:dyDescent="0.15">
      <c r="A36" s="482" t="s">
        <v>534</v>
      </c>
      <c r="B36" s="411" t="s">
        <v>533</v>
      </c>
      <c r="C36" s="483" t="s">
        <v>1143</v>
      </c>
      <c r="D36" s="476"/>
    </row>
    <row r="37" spans="1:4" ht="16" x14ac:dyDescent="0.15">
      <c r="A37" s="482" t="s">
        <v>535</v>
      </c>
      <c r="B37" s="411" t="s">
        <v>536</v>
      </c>
      <c r="C37" s="483" t="s">
        <v>1144</v>
      </c>
      <c r="D37" s="476"/>
    </row>
    <row r="38" spans="1:4" ht="16" x14ac:dyDescent="0.15">
      <c r="A38" s="482" t="s">
        <v>538</v>
      </c>
      <c r="B38" s="411" t="s">
        <v>537</v>
      </c>
      <c r="C38" s="483" t="s">
        <v>1145</v>
      </c>
      <c r="D38" s="476"/>
    </row>
    <row r="39" spans="1:4" ht="16" x14ac:dyDescent="0.15">
      <c r="A39" s="482" t="s">
        <v>543</v>
      </c>
      <c r="B39" s="411" t="s">
        <v>546</v>
      </c>
      <c r="C39" s="483" t="s">
        <v>1146</v>
      </c>
      <c r="D39" s="476"/>
    </row>
    <row r="40" spans="1:4" ht="16" x14ac:dyDescent="0.15">
      <c r="A40" s="482" t="s">
        <v>545</v>
      </c>
      <c r="B40" s="411" t="s">
        <v>544</v>
      </c>
      <c r="C40" s="483" t="s">
        <v>1147</v>
      </c>
      <c r="D40" s="476"/>
    </row>
    <row r="41" spans="1:4" ht="16" x14ac:dyDescent="0.15">
      <c r="A41" s="482" t="s">
        <v>547</v>
      </c>
      <c r="B41" s="411" t="s">
        <v>548</v>
      </c>
      <c r="C41" s="483" t="s">
        <v>1148</v>
      </c>
      <c r="D41" s="476"/>
    </row>
    <row r="42" spans="1:4" ht="15" x14ac:dyDescent="0.15">
      <c r="A42" s="478" t="s">
        <v>549</v>
      </c>
      <c r="B42" s="1769" t="s">
        <v>550</v>
      </c>
      <c r="C42" s="1771"/>
      <c r="D42" s="477"/>
    </row>
    <row r="43" spans="1:4" ht="32" x14ac:dyDescent="0.15">
      <c r="A43" s="482" t="s">
        <v>553</v>
      </c>
      <c r="B43" s="411" t="s">
        <v>551</v>
      </c>
      <c r="C43" s="483" t="s">
        <v>1149</v>
      </c>
      <c r="D43" s="476"/>
    </row>
    <row r="44" spans="1:4" ht="32" x14ac:dyDescent="0.15">
      <c r="A44" s="482" t="s">
        <v>554</v>
      </c>
      <c r="B44" s="411" t="s">
        <v>970</v>
      </c>
      <c r="C44" s="483" t="s">
        <v>1149</v>
      </c>
      <c r="D44" s="476"/>
    </row>
    <row r="45" spans="1:4" ht="16" x14ac:dyDescent="0.15">
      <c r="A45" s="478" t="s">
        <v>552</v>
      </c>
      <c r="B45" s="412" t="s">
        <v>395</v>
      </c>
      <c r="C45" s="483" t="s">
        <v>1149</v>
      </c>
      <c r="D45" s="476"/>
    </row>
    <row r="46" spans="1:4" ht="16" x14ac:dyDescent="0.15">
      <c r="A46" s="478" t="s">
        <v>552</v>
      </c>
      <c r="B46" s="412" t="s">
        <v>395</v>
      </c>
      <c r="C46" s="483" t="s">
        <v>1150</v>
      </c>
      <c r="D46" s="476"/>
    </row>
    <row r="47" spans="1:4" ht="15" x14ac:dyDescent="0.15">
      <c r="A47" s="478" t="s">
        <v>556</v>
      </c>
      <c r="B47" s="1769" t="s">
        <v>612</v>
      </c>
      <c r="C47" s="1771"/>
      <c r="D47" s="477"/>
    </row>
    <row r="48" spans="1:4" ht="48" x14ac:dyDescent="0.15">
      <c r="A48" s="482" t="s">
        <v>564</v>
      </c>
      <c r="B48" s="411" t="s">
        <v>804</v>
      </c>
      <c r="C48" s="483" t="s">
        <v>1151</v>
      </c>
      <c r="D48" s="476"/>
    </row>
    <row r="49" spans="1:4" ht="48" x14ac:dyDescent="0.15">
      <c r="A49" s="482" t="s">
        <v>565</v>
      </c>
      <c r="B49" s="411" t="s">
        <v>572</v>
      </c>
      <c r="C49" s="483" t="s">
        <v>1152</v>
      </c>
      <c r="D49" s="476"/>
    </row>
    <row r="50" spans="1:4" ht="32" x14ac:dyDescent="0.15">
      <c r="A50" s="482" t="s">
        <v>566</v>
      </c>
      <c r="B50" s="411" t="s">
        <v>803</v>
      </c>
      <c r="C50" s="483" t="s">
        <v>1153</v>
      </c>
      <c r="D50" s="476"/>
    </row>
    <row r="51" spans="1:4" ht="48" x14ac:dyDescent="0.15">
      <c r="A51" s="482" t="s">
        <v>567</v>
      </c>
      <c r="B51" s="411" t="s">
        <v>561</v>
      </c>
      <c r="C51" s="483" t="s">
        <v>1154</v>
      </c>
      <c r="D51" s="476"/>
    </row>
    <row r="52" spans="1:4" ht="16.5" customHeight="1" x14ac:dyDescent="0.15">
      <c r="A52" s="482" t="s">
        <v>568</v>
      </c>
      <c r="B52" s="411" t="s">
        <v>562</v>
      </c>
      <c r="C52" s="483" t="s">
        <v>1155</v>
      </c>
      <c r="D52" s="476"/>
    </row>
    <row r="53" spans="1:4" ht="48" x14ac:dyDescent="0.15">
      <c r="A53" s="482" t="s">
        <v>569</v>
      </c>
      <c r="B53" s="411" t="s">
        <v>563</v>
      </c>
      <c r="C53" s="483" t="s">
        <v>1156</v>
      </c>
      <c r="D53" s="476"/>
    </row>
    <row r="54" spans="1:4" ht="32" x14ac:dyDescent="0.15">
      <c r="A54" s="482" t="s">
        <v>570</v>
      </c>
      <c r="B54" s="411" t="s">
        <v>571</v>
      </c>
      <c r="C54" s="483" t="s">
        <v>1157</v>
      </c>
      <c r="D54" s="476"/>
    </row>
    <row r="55" spans="1:4" ht="15" x14ac:dyDescent="0.15">
      <c r="A55" s="478" t="s">
        <v>573</v>
      </c>
      <c r="B55" s="1769" t="s">
        <v>578</v>
      </c>
      <c r="C55" s="1771"/>
      <c r="D55" s="477"/>
    </row>
    <row r="56" spans="1:4" ht="32" x14ac:dyDescent="0.15">
      <c r="A56" s="482" t="s">
        <v>574</v>
      </c>
      <c r="B56" s="411" t="s">
        <v>576</v>
      </c>
      <c r="C56" s="483" t="s">
        <v>1158</v>
      </c>
      <c r="D56" s="476"/>
    </row>
    <row r="57" spans="1:4" ht="32" x14ac:dyDescent="0.15">
      <c r="A57" s="482" t="s">
        <v>575</v>
      </c>
      <c r="B57" s="411" t="s">
        <v>577</v>
      </c>
      <c r="C57" s="483" t="s">
        <v>1158</v>
      </c>
      <c r="D57" s="476"/>
    </row>
    <row r="58" spans="1:4" ht="17" thickBot="1" x14ac:dyDescent="0.2">
      <c r="A58" s="488" t="s">
        <v>588</v>
      </c>
      <c r="B58" s="486" t="s">
        <v>589</v>
      </c>
      <c r="C58" s="489" t="s">
        <v>1159</v>
      </c>
      <c r="D58" s="476"/>
    </row>
    <row r="59" spans="1:4" ht="19" x14ac:dyDescent="0.25">
      <c r="A59" s="2584" t="s">
        <v>972</v>
      </c>
      <c r="B59" s="2585"/>
      <c r="C59" s="2586"/>
      <c r="D59" s="474"/>
    </row>
    <row r="60" spans="1:4" ht="61.5" customHeight="1" x14ac:dyDescent="0.15">
      <c r="A60" s="478" t="s">
        <v>973</v>
      </c>
      <c r="B60" s="412" t="s">
        <v>788</v>
      </c>
      <c r="C60" s="481" t="s">
        <v>974</v>
      </c>
      <c r="D60" s="476"/>
    </row>
    <row r="61" spans="1:4" ht="32" x14ac:dyDescent="0.15">
      <c r="A61" s="478" t="s">
        <v>594</v>
      </c>
      <c r="B61" s="412" t="s">
        <v>790</v>
      </c>
      <c r="C61" s="481" t="s">
        <v>1269</v>
      </c>
      <c r="D61" s="476"/>
    </row>
    <row r="62" spans="1:4" ht="15" x14ac:dyDescent="0.15">
      <c r="A62" s="478" t="s">
        <v>595</v>
      </c>
      <c r="B62" s="1769" t="s">
        <v>5</v>
      </c>
      <c r="C62" s="1771"/>
      <c r="D62" s="477"/>
    </row>
    <row r="63" spans="1:4" ht="32" x14ac:dyDescent="0.15">
      <c r="A63" s="482" t="s">
        <v>596</v>
      </c>
      <c r="B63" s="411" t="s">
        <v>793</v>
      </c>
      <c r="C63" s="481" t="s">
        <v>975</v>
      </c>
      <c r="D63" s="476"/>
    </row>
    <row r="64" spans="1:4" ht="16" x14ac:dyDescent="0.15">
      <c r="A64" s="482" t="s">
        <v>597</v>
      </c>
      <c r="B64" s="411" t="s">
        <v>606</v>
      </c>
      <c r="C64" s="481" t="s">
        <v>976</v>
      </c>
      <c r="D64" s="476"/>
    </row>
    <row r="65" spans="1:4" ht="32" x14ac:dyDescent="0.15">
      <c r="A65" s="482" t="s">
        <v>598</v>
      </c>
      <c r="B65" s="411" t="s">
        <v>605</v>
      </c>
      <c r="C65" s="481" t="s">
        <v>977</v>
      </c>
      <c r="D65" s="476"/>
    </row>
    <row r="66" spans="1:4" ht="16" x14ac:dyDescent="0.15">
      <c r="A66" s="482" t="s">
        <v>599</v>
      </c>
      <c r="B66" s="411" t="s">
        <v>684</v>
      </c>
      <c r="C66" s="481" t="s">
        <v>1270</v>
      </c>
      <c r="D66" s="476"/>
    </row>
    <row r="67" spans="1:4" ht="32" x14ac:dyDescent="0.15">
      <c r="A67" s="482" t="s">
        <v>602</v>
      </c>
      <c r="B67" s="411" t="s">
        <v>6</v>
      </c>
      <c r="C67" s="481" t="s">
        <v>978</v>
      </c>
      <c r="D67" s="476"/>
    </row>
    <row r="68" spans="1:4" ht="48" x14ac:dyDescent="0.15">
      <c r="A68" s="482" t="s">
        <v>603</v>
      </c>
      <c r="B68" s="411" t="s">
        <v>604</v>
      </c>
      <c r="C68" s="481" t="s">
        <v>979</v>
      </c>
      <c r="D68" s="476"/>
    </row>
    <row r="69" spans="1:4" ht="15.75" customHeight="1" x14ac:dyDescent="0.15">
      <c r="A69" s="482" t="s">
        <v>607</v>
      </c>
      <c r="B69" s="411" t="s">
        <v>608</v>
      </c>
      <c r="C69" s="481" t="s">
        <v>980</v>
      </c>
      <c r="D69" s="476"/>
    </row>
    <row r="70" spans="1:4" ht="32" x14ac:dyDescent="0.15">
      <c r="A70" s="482" t="s">
        <v>609</v>
      </c>
      <c r="B70" s="411" t="s">
        <v>600</v>
      </c>
      <c r="C70" s="481" t="s">
        <v>981</v>
      </c>
      <c r="D70" s="476"/>
    </row>
    <row r="71" spans="1:4" ht="15" x14ac:dyDescent="0.15">
      <c r="A71" s="478" t="s">
        <v>610</v>
      </c>
      <c r="B71" s="1769" t="s">
        <v>179</v>
      </c>
      <c r="C71" s="1771"/>
      <c r="D71" s="477"/>
    </row>
    <row r="72" spans="1:4" ht="32" x14ac:dyDescent="0.15">
      <c r="A72" s="482" t="s">
        <v>621</v>
      </c>
      <c r="B72" s="411" t="s">
        <v>613</v>
      </c>
      <c r="C72" s="481" t="s">
        <v>982</v>
      </c>
      <c r="D72" s="476"/>
    </row>
    <row r="73" spans="1:4" ht="48" x14ac:dyDescent="0.15">
      <c r="A73" s="482" t="s">
        <v>622</v>
      </c>
      <c r="B73" s="411" t="s">
        <v>183</v>
      </c>
      <c r="C73" s="481" t="s">
        <v>983</v>
      </c>
      <c r="D73" s="476"/>
    </row>
    <row r="74" spans="1:4" ht="48" x14ac:dyDescent="0.15">
      <c r="A74" s="482" t="s">
        <v>623</v>
      </c>
      <c r="B74" s="411" t="s">
        <v>184</v>
      </c>
      <c r="C74" s="481" t="s">
        <v>984</v>
      </c>
      <c r="D74" s="476"/>
    </row>
    <row r="75" spans="1:4" ht="16" x14ac:dyDescent="0.15">
      <c r="A75" s="482" t="s">
        <v>624</v>
      </c>
      <c r="B75" s="411" t="s">
        <v>126</v>
      </c>
      <c r="C75" s="481" t="s">
        <v>985</v>
      </c>
      <c r="D75" s="476"/>
    </row>
    <row r="76" spans="1:4" ht="16" x14ac:dyDescent="0.15">
      <c r="A76" s="482" t="s">
        <v>625</v>
      </c>
      <c r="B76" s="411" t="s">
        <v>614</v>
      </c>
      <c r="C76" s="481" t="s">
        <v>986</v>
      </c>
      <c r="D76" s="476"/>
    </row>
    <row r="77" spans="1:4" ht="16" x14ac:dyDescent="0.15">
      <c r="A77" s="478" t="s">
        <v>615</v>
      </c>
      <c r="B77" s="475" t="s">
        <v>629</v>
      </c>
      <c r="C77" s="484"/>
      <c r="D77" s="477"/>
    </row>
    <row r="78" spans="1:4" ht="31.5" customHeight="1" x14ac:dyDescent="0.15">
      <c r="A78" s="482" t="s">
        <v>626</v>
      </c>
      <c r="B78" s="411" t="s">
        <v>616</v>
      </c>
      <c r="C78" s="481" t="s">
        <v>987</v>
      </c>
      <c r="D78" s="476"/>
    </row>
    <row r="79" spans="1:4" ht="16" x14ac:dyDescent="0.15">
      <c r="A79" s="482" t="s">
        <v>627</v>
      </c>
      <c r="B79" s="411" t="s">
        <v>808</v>
      </c>
      <c r="C79" s="481" t="s">
        <v>988</v>
      </c>
      <c r="D79" s="476"/>
    </row>
    <row r="80" spans="1:4" ht="32" x14ac:dyDescent="0.15">
      <c r="A80" s="482" t="s">
        <v>628</v>
      </c>
      <c r="B80" s="411" t="s">
        <v>879</v>
      </c>
      <c r="C80" s="481" t="s">
        <v>989</v>
      </c>
      <c r="D80" s="476"/>
    </row>
    <row r="81" spans="1:4" ht="16" x14ac:dyDescent="0.15">
      <c r="A81" s="478" t="s">
        <v>631</v>
      </c>
      <c r="B81" s="412" t="s">
        <v>630</v>
      </c>
      <c r="C81" s="481" t="s">
        <v>990</v>
      </c>
      <c r="D81" s="476"/>
    </row>
    <row r="82" spans="1:4" ht="32" x14ac:dyDescent="0.15">
      <c r="A82" s="478" t="s">
        <v>635</v>
      </c>
      <c r="B82" s="412" t="s">
        <v>636</v>
      </c>
      <c r="C82" s="481" t="s">
        <v>991</v>
      </c>
      <c r="D82" s="476"/>
    </row>
    <row r="83" spans="1:4" ht="15" x14ac:dyDescent="0.15">
      <c r="A83" s="478" t="s">
        <v>658</v>
      </c>
      <c r="B83" s="1769" t="s">
        <v>665</v>
      </c>
      <c r="C83" s="1771"/>
      <c r="D83" s="477"/>
    </row>
    <row r="84" spans="1:4" ht="32" x14ac:dyDescent="0.15">
      <c r="A84" s="482" t="s">
        <v>661</v>
      </c>
      <c r="B84" s="411" t="s">
        <v>659</v>
      </c>
      <c r="C84" s="481" t="s">
        <v>992</v>
      </c>
      <c r="D84" s="476"/>
    </row>
    <row r="85" spans="1:4" ht="32" x14ac:dyDescent="0.15">
      <c r="A85" s="482" t="s">
        <v>662</v>
      </c>
      <c r="B85" s="411" t="s">
        <v>128</v>
      </c>
      <c r="C85" s="481" t="s">
        <v>993</v>
      </c>
      <c r="D85" s="476"/>
    </row>
    <row r="86" spans="1:4" ht="16" x14ac:dyDescent="0.15">
      <c r="A86" s="482" t="s">
        <v>668</v>
      </c>
      <c r="B86" s="411" t="s">
        <v>666</v>
      </c>
      <c r="C86" s="481" t="s">
        <v>994</v>
      </c>
      <c r="D86" s="476"/>
    </row>
    <row r="87" spans="1:4" ht="32" x14ac:dyDescent="0.15">
      <c r="A87" s="482" t="s">
        <v>669</v>
      </c>
      <c r="B87" s="411" t="s">
        <v>811</v>
      </c>
      <c r="C87" s="481" t="s">
        <v>995</v>
      </c>
      <c r="D87" s="476"/>
    </row>
    <row r="88" spans="1:4" ht="32" x14ac:dyDescent="0.15">
      <c r="A88" s="482" t="s">
        <v>671</v>
      </c>
      <c r="B88" s="411" t="s">
        <v>133</v>
      </c>
      <c r="C88" s="481" t="s">
        <v>996</v>
      </c>
      <c r="D88" s="476"/>
    </row>
    <row r="89" spans="1:4" ht="32" x14ac:dyDescent="0.15">
      <c r="A89" s="482" t="s">
        <v>802</v>
      </c>
      <c r="B89" s="411" t="s">
        <v>674</v>
      </c>
      <c r="C89" s="481" t="s">
        <v>997</v>
      </c>
      <c r="D89" s="476"/>
    </row>
    <row r="90" spans="1:4" ht="15" x14ac:dyDescent="0.15">
      <c r="A90" s="478" t="s">
        <v>675</v>
      </c>
      <c r="B90" s="1769" t="s">
        <v>686</v>
      </c>
      <c r="C90" s="1771"/>
      <c r="D90" s="477"/>
    </row>
    <row r="91" spans="1:4" ht="16" x14ac:dyDescent="0.15">
      <c r="A91" s="482" t="s">
        <v>676</v>
      </c>
      <c r="B91" s="411" t="s">
        <v>180</v>
      </c>
      <c r="C91" s="481" t="s">
        <v>998</v>
      </c>
      <c r="D91" s="476"/>
    </row>
    <row r="92" spans="1:4" ht="16" x14ac:dyDescent="0.15">
      <c r="A92" s="482" t="s">
        <v>677</v>
      </c>
      <c r="B92" s="411" t="s">
        <v>188</v>
      </c>
      <c r="C92" s="481" t="s">
        <v>999</v>
      </c>
      <c r="D92" s="476"/>
    </row>
    <row r="93" spans="1:4" ht="16" x14ac:dyDescent="0.15">
      <c r="A93" s="482" t="s">
        <v>678</v>
      </c>
      <c r="B93" s="411" t="s">
        <v>884</v>
      </c>
      <c r="C93" s="481" t="s">
        <v>1000</v>
      </c>
      <c r="D93" s="476"/>
    </row>
    <row r="94" spans="1:4" ht="32" x14ac:dyDescent="0.15">
      <c r="A94" s="482" t="s">
        <v>679</v>
      </c>
      <c r="B94" s="411" t="s">
        <v>186</v>
      </c>
      <c r="C94" s="481" t="s">
        <v>1001</v>
      </c>
      <c r="D94" s="476"/>
    </row>
    <row r="95" spans="1:4" ht="15.75" customHeight="1" x14ac:dyDescent="0.15">
      <c r="A95" s="478" t="s">
        <v>680</v>
      </c>
      <c r="B95" s="1769" t="s">
        <v>818</v>
      </c>
      <c r="C95" s="1771"/>
      <c r="D95" s="477"/>
    </row>
    <row r="96" spans="1:4" ht="32" x14ac:dyDescent="0.15">
      <c r="A96" s="482" t="s">
        <v>681</v>
      </c>
      <c r="B96" s="411" t="s">
        <v>886</v>
      </c>
      <c r="C96" s="481" t="s">
        <v>1002</v>
      </c>
      <c r="D96" s="476"/>
    </row>
    <row r="97" spans="1:4" ht="16" x14ac:dyDescent="0.15">
      <c r="A97" s="482" t="s">
        <v>682</v>
      </c>
      <c r="B97" s="411" t="s">
        <v>888</v>
      </c>
      <c r="C97" s="481" t="s">
        <v>1003</v>
      </c>
      <c r="D97" s="476"/>
    </row>
    <row r="98" spans="1:4" ht="32" x14ac:dyDescent="0.15">
      <c r="A98" s="482" t="s">
        <v>683</v>
      </c>
      <c r="B98" s="411" t="s">
        <v>887</v>
      </c>
      <c r="C98" s="481" t="s">
        <v>1271</v>
      </c>
      <c r="D98" s="476"/>
    </row>
    <row r="99" spans="1:4" ht="33" thickBot="1" x14ac:dyDescent="0.2">
      <c r="A99" s="490" t="s">
        <v>1055</v>
      </c>
      <c r="B99" s="491" t="s">
        <v>1078</v>
      </c>
      <c r="C99" s="487" t="s">
        <v>1079</v>
      </c>
      <c r="D99" s="477"/>
    </row>
    <row r="100" spans="1:4" ht="19" x14ac:dyDescent="0.25">
      <c r="A100" s="2584" t="s">
        <v>1004</v>
      </c>
      <c r="B100" s="2585"/>
      <c r="C100" s="2586"/>
      <c r="D100" s="474"/>
    </row>
    <row r="101" spans="1:4" ht="16" x14ac:dyDescent="0.15">
      <c r="A101" s="478" t="s">
        <v>1005</v>
      </c>
      <c r="B101" s="412" t="s">
        <v>697</v>
      </c>
      <c r="C101" s="481" t="s">
        <v>1007</v>
      </c>
      <c r="D101" s="476"/>
    </row>
    <row r="102" spans="1:4" ht="48" x14ac:dyDescent="0.15">
      <c r="A102" s="478" t="s">
        <v>1006</v>
      </c>
      <c r="B102" s="412" t="s">
        <v>698</v>
      </c>
      <c r="C102" s="481" t="s">
        <v>1008</v>
      </c>
      <c r="D102" s="476"/>
    </row>
    <row r="103" spans="1:4" ht="15.75" customHeight="1" x14ac:dyDescent="0.15">
      <c r="A103" s="478" t="s">
        <v>700</v>
      </c>
      <c r="B103" s="1769" t="s">
        <v>821</v>
      </c>
      <c r="C103" s="1771"/>
      <c r="D103" s="477"/>
    </row>
    <row r="104" spans="1:4" ht="32" x14ac:dyDescent="0.15">
      <c r="A104" s="482" t="s">
        <v>702</v>
      </c>
      <c r="B104" s="411" t="s">
        <v>192</v>
      </c>
      <c r="C104" s="481" t="s">
        <v>1009</v>
      </c>
      <c r="D104" s="476"/>
    </row>
    <row r="105" spans="1:4" ht="16" x14ac:dyDescent="0.15">
      <c r="A105" s="482" t="s">
        <v>703</v>
      </c>
      <c r="B105" s="411" t="s">
        <v>805</v>
      </c>
      <c r="C105" s="481" t="s">
        <v>1010</v>
      </c>
      <c r="D105" s="476"/>
    </row>
    <row r="106" spans="1:4" ht="16" x14ac:dyDescent="0.15">
      <c r="A106" s="482" t="s">
        <v>704</v>
      </c>
      <c r="B106" s="411" t="s">
        <v>1012</v>
      </c>
      <c r="C106" s="481" t="s">
        <v>1011</v>
      </c>
      <c r="D106" s="476"/>
    </row>
    <row r="107" spans="1:4" ht="32" x14ac:dyDescent="0.15">
      <c r="A107" s="482" t="s">
        <v>705</v>
      </c>
      <c r="B107" s="411" t="s">
        <v>699</v>
      </c>
      <c r="C107" s="481" t="s">
        <v>1013</v>
      </c>
      <c r="D107" s="476"/>
    </row>
    <row r="108" spans="1:4" ht="16" x14ac:dyDescent="0.15">
      <c r="A108" s="482" t="s">
        <v>706</v>
      </c>
      <c r="B108" s="411" t="s">
        <v>264</v>
      </c>
      <c r="C108" s="481" t="s">
        <v>1014</v>
      </c>
      <c r="D108" s="476"/>
    </row>
    <row r="109" spans="1:4" ht="45.75" customHeight="1" x14ac:dyDescent="0.15">
      <c r="A109" s="482" t="s">
        <v>707</v>
      </c>
      <c r="B109" s="411" t="s">
        <v>1015</v>
      </c>
      <c r="C109" s="481" t="s">
        <v>1016</v>
      </c>
      <c r="D109" s="476"/>
    </row>
    <row r="110" spans="1:4" ht="16" x14ac:dyDescent="0.15">
      <c r="A110" s="482" t="s">
        <v>708</v>
      </c>
      <c r="B110" s="411" t="s">
        <v>251</v>
      </c>
      <c r="C110" s="481" t="s">
        <v>1017</v>
      </c>
      <c r="D110" s="476"/>
    </row>
    <row r="111" spans="1:4" ht="32" x14ac:dyDescent="0.15">
      <c r="A111" s="482" t="s">
        <v>709</v>
      </c>
      <c r="B111" s="411" t="s">
        <v>194</v>
      </c>
      <c r="C111" s="481" t="s">
        <v>1018</v>
      </c>
      <c r="D111" s="476"/>
    </row>
    <row r="112" spans="1:4" ht="15" x14ac:dyDescent="0.15">
      <c r="A112" s="478" t="s">
        <v>701</v>
      </c>
      <c r="B112" s="1769" t="s">
        <v>191</v>
      </c>
      <c r="C112" s="1771"/>
      <c r="D112" s="477"/>
    </row>
    <row r="113" spans="1:4" ht="32" x14ac:dyDescent="0.15">
      <c r="A113" s="482" t="s">
        <v>710</v>
      </c>
      <c r="B113" s="411" t="s">
        <v>889</v>
      </c>
      <c r="C113" s="481" t="s">
        <v>1019</v>
      </c>
      <c r="D113" s="476"/>
    </row>
    <row r="114" spans="1:4" ht="32" x14ac:dyDescent="0.15">
      <c r="A114" s="482" t="s">
        <v>711</v>
      </c>
      <c r="B114" s="411" t="s">
        <v>890</v>
      </c>
      <c r="C114" s="481" t="s">
        <v>1019</v>
      </c>
      <c r="D114" s="476"/>
    </row>
    <row r="115" spans="1:4" ht="15.75" customHeight="1" x14ac:dyDescent="0.15">
      <c r="A115" s="482" t="s">
        <v>712</v>
      </c>
      <c r="B115" s="411" t="s">
        <v>891</v>
      </c>
      <c r="C115" s="481" t="s">
        <v>1021</v>
      </c>
      <c r="D115" s="476"/>
    </row>
    <row r="116" spans="1:4" ht="16" x14ac:dyDescent="0.15">
      <c r="A116" s="482" t="s">
        <v>713</v>
      </c>
      <c r="B116" s="411" t="s">
        <v>414</v>
      </c>
      <c r="C116" s="481" t="s">
        <v>1020</v>
      </c>
      <c r="D116" s="476"/>
    </row>
    <row r="117" spans="1:4" ht="48" x14ac:dyDescent="0.15">
      <c r="A117" s="482" t="s">
        <v>714</v>
      </c>
      <c r="B117" s="411" t="s">
        <v>892</v>
      </c>
      <c r="C117" s="481" t="s">
        <v>1022</v>
      </c>
      <c r="D117" s="476"/>
    </row>
    <row r="118" spans="1:4" ht="32" x14ac:dyDescent="0.15">
      <c r="A118" s="482" t="s">
        <v>715</v>
      </c>
      <c r="B118" s="411" t="s">
        <v>893</v>
      </c>
      <c r="C118" s="481" t="s">
        <v>1023</v>
      </c>
      <c r="D118" s="476"/>
    </row>
    <row r="119" spans="1:4" ht="80" x14ac:dyDescent="0.15">
      <c r="A119" s="482" t="s">
        <v>716</v>
      </c>
      <c r="B119" s="411" t="s">
        <v>894</v>
      </c>
      <c r="C119" s="481" t="s">
        <v>1272</v>
      </c>
      <c r="D119" s="476"/>
    </row>
    <row r="120" spans="1:4" ht="16" x14ac:dyDescent="0.15">
      <c r="A120" s="478" t="s">
        <v>717</v>
      </c>
      <c r="B120" s="475" t="s">
        <v>718</v>
      </c>
      <c r="C120" s="484"/>
      <c r="D120" s="477"/>
    </row>
    <row r="121" spans="1:4" ht="32" x14ac:dyDescent="0.15">
      <c r="A121" s="482" t="s">
        <v>719</v>
      </c>
      <c r="B121" s="411" t="s">
        <v>162</v>
      </c>
      <c r="C121" s="481" t="s">
        <v>1024</v>
      </c>
      <c r="D121" s="476"/>
    </row>
    <row r="122" spans="1:4" ht="32" x14ac:dyDescent="0.15">
      <c r="A122" s="482" t="s">
        <v>721</v>
      </c>
      <c r="B122" s="411" t="s">
        <v>165</v>
      </c>
      <c r="C122" s="481" t="s">
        <v>1025</v>
      </c>
      <c r="D122" s="476"/>
    </row>
    <row r="123" spans="1:4" ht="15" x14ac:dyDescent="0.15">
      <c r="A123" s="478" t="s">
        <v>723</v>
      </c>
      <c r="B123" s="1769" t="s">
        <v>353</v>
      </c>
      <c r="C123" s="1771"/>
      <c r="D123" s="477"/>
    </row>
    <row r="124" spans="1:4" ht="32" x14ac:dyDescent="0.15">
      <c r="A124" s="482" t="s">
        <v>731</v>
      </c>
      <c r="B124" s="411" t="s">
        <v>724</v>
      </c>
      <c r="C124" s="481" t="s">
        <v>1026</v>
      </c>
      <c r="D124" s="476"/>
    </row>
    <row r="125" spans="1:4" ht="16" x14ac:dyDescent="0.15">
      <c r="A125" s="482" t="s">
        <v>732</v>
      </c>
      <c r="B125" s="411" t="s">
        <v>267</v>
      </c>
      <c r="C125" s="481" t="s">
        <v>1027</v>
      </c>
      <c r="D125" s="476"/>
    </row>
    <row r="126" spans="1:4" ht="32" x14ac:dyDescent="0.15">
      <c r="A126" s="482" t="s">
        <v>733</v>
      </c>
      <c r="B126" s="411" t="s">
        <v>198</v>
      </c>
      <c r="C126" s="481" t="s">
        <v>1028</v>
      </c>
      <c r="D126" s="476"/>
    </row>
    <row r="127" spans="1:4" ht="17" thickBot="1" x14ac:dyDescent="0.2">
      <c r="A127" s="490" t="s">
        <v>735</v>
      </c>
      <c r="B127" s="491" t="s">
        <v>736</v>
      </c>
      <c r="C127" s="487" t="s">
        <v>1029</v>
      </c>
      <c r="D127" s="476"/>
    </row>
    <row r="128" spans="1:4" ht="19" x14ac:dyDescent="0.25">
      <c r="A128" s="2584" t="s">
        <v>1030</v>
      </c>
      <c r="B128" s="2585"/>
      <c r="C128" s="2586"/>
      <c r="D128" s="474"/>
    </row>
    <row r="129" spans="1:4" ht="32" x14ac:dyDescent="0.15">
      <c r="A129" s="478" t="s">
        <v>1031</v>
      </c>
      <c r="B129" s="412" t="s">
        <v>8</v>
      </c>
      <c r="C129" s="481" t="s">
        <v>1032</v>
      </c>
      <c r="D129" s="476"/>
    </row>
    <row r="130" spans="1:4" ht="16.5" customHeight="1" x14ac:dyDescent="0.15">
      <c r="A130" s="478" t="s">
        <v>740</v>
      </c>
      <c r="B130" s="1769" t="s">
        <v>756</v>
      </c>
      <c r="C130" s="1771"/>
      <c r="D130" s="477"/>
    </row>
    <row r="131" spans="1:4" ht="16" x14ac:dyDescent="0.15">
      <c r="A131" s="482" t="s">
        <v>741</v>
      </c>
      <c r="B131" s="411" t="s">
        <v>199</v>
      </c>
      <c r="C131" s="483" t="s">
        <v>1160</v>
      </c>
      <c r="D131" s="476"/>
    </row>
    <row r="132" spans="1:4" ht="16" x14ac:dyDescent="0.15">
      <c r="A132" s="482" t="s">
        <v>742</v>
      </c>
      <c r="B132" s="411" t="s">
        <v>206</v>
      </c>
      <c r="C132" s="483" t="s">
        <v>1275</v>
      </c>
      <c r="D132" s="476"/>
    </row>
    <row r="133" spans="1:4" ht="32" x14ac:dyDescent="0.15">
      <c r="A133" s="482" t="s">
        <v>757</v>
      </c>
      <c r="B133" s="411" t="s">
        <v>210</v>
      </c>
      <c r="C133" s="483" t="s">
        <v>1276</v>
      </c>
      <c r="D133" s="476"/>
    </row>
    <row r="134" spans="1:4" ht="32" x14ac:dyDescent="0.15">
      <c r="A134" s="482" t="s">
        <v>758</v>
      </c>
      <c r="B134" s="411" t="s">
        <v>214</v>
      </c>
      <c r="C134" s="483" t="s">
        <v>1277</v>
      </c>
      <c r="D134" s="476"/>
    </row>
    <row r="135" spans="1:4" ht="32" x14ac:dyDescent="0.15">
      <c r="A135" s="482" t="s">
        <v>759</v>
      </c>
      <c r="B135" s="411" t="s">
        <v>760</v>
      </c>
      <c r="C135" s="483" t="s">
        <v>1278</v>
      </c>
      <c r="D135" s="476"/>
    </row>
    <row r="136" spans="1:4" ht="15" x14ac:dyDescent="0.15">
      <c r="A136" s="478" t="s">
        <v>743</v>
      </c>
      <c r="B136" s="1769" t="s">
        <v>1033</v>
      </c>
      <c r="C136" s="1771"/>
      <c r="D136" s="477"/>
    </row>
    <row r="137" spans="1:4" ht="32" x14ac:dyDescent="0.15">
      <c r="A137" s="482" t="s">
        <v>744</v>
      </c>
      <c r="B137" s="411" t="s">
        <v>745</v>
      </c>
      <c r="C137" s="481" t="s">
        <v>1280</v>
      </c>
      <c r="D137" s="476"/>
    </row>
    <row r="138" spans="1:4" ht="31.5" customHeight="1" x14ac:dyDescent="0.15">
      <c r="A138" s="482" t="s">
        <v>747</v>
      </c>
      <c r="B138" s="411" t="s">
        <v>28</v>
      </c>
      <c r="C138" s="481" t="s">
        <v>1034</v>
      </c>
      <c r="D138" s="476"/>
    </row>
    <row r="139" spans="1:4" ht="32" x14ac:dyDescent="0.15">
      <c r="A139" s="482" t="s">
        <v>748</v>
      </c>
      <c r="B139" s="411" t="s">
        <v>23</v>
      </c>
      <c r="C139" s="481" t="s">
        <v>1035</v>
      </c>
      <c r="D139" s="476"/>
    </row>
    <row r="140" spans="1:4" ht="48" x14ac:dyDescent="0.15">
      <c r="A140" s="482" t="s">
        <v>749</v>
      </c>
      <c r="B140" s="411" t="s">
        <v>25</v>
      </c>
      <c r="C140" s="481" t="s">
        <v>1036</v>
      </c>
      <c r="D140" s="476"/>
    </row>
    <row r="141" spans="1:4" ht="16" x14ac:dyDescent="0.15">
      <c r="A141" s="482" t="s">
        <v>750</v>
      </c>
      <c r="B141" s="411" t="s">
        <v>205</v>
      </c>
      <c r="C141" s="481" t="s">
        <v>1037</v>
      </c>
      <c r="D141" s="476"/>
    </row>
    <row r="142" spans="1:4" ht="32" x14ac:dyDescent="0.15">
      <c r="A142" s="482" t="s">
        <v>751</v>
      </c>
      <c r="B142" s="411" t="s">
        <v>30</v>
      </c>
      <c r="C142" s="481" t="s">
        <v>1038</v>
      </c>
      <c r="D142" s="476"/>
    </row>
    <row r="143" spans="1:4" ht="15" x14ac:dyDescent="0.15">
      <c r="A143" s="478" t="s">
        <v>752</v>
      </c>
      <c r="B143" s="1769" t="s">
        <v>207</v>
      </c>
      <c r="C143" s="1771"/>
      <c r="D143" s="477"/>
    </row>
    <row r="144" spans="1:4" ht="64" x14ac:dyDescent="0.15">
      <c r="A144" s="482" t="s">
        <v>753</v>
      </c>
      <c r="B144" s="411" t="s">
        <v>208</v>
      </c>
      <c r="C144" s="481" t="s">
        <v>1039</v>
      </c>
      <c r="D144" s="476"/>
    </row>
    <row r="145" spans="1:4" ht="64" x14ac:dyDescent="0.15">
      <c r="A145" s="482" t="s">
        <v>754</v>
      </c>
      <c r="B145" s="411" t="s">
        <v>755</v>
      </c>
      <c r="C145" s="481" t="s">
        <v>1039</v>
      </c>
      <c r="D145" s="476"/>
    </row>
    <row r="146" spans="1:4" ht="33" thickBot="1" x14ac:dyDescent="0.2">
      <c r="A146" s="490" t="s">
        <v>831</v>
      </c>
      <c r="B146" s="491" t="s">
        <v>200</v>
      </c>
      <c r="C146" s="487" t="s">
        <v>1040</v>
      </c>
      <c r="D146" s="476"/>
    </row>
    <row r="147" spans="1:4" ht="19" x14ac:dyDescent="0.25">
      <c r="A147" s="2584" t="s">
        <v>1041</v>
      </c>
      <c r="B147" s="2585"/>
      <c r="C147" s="2586"/>
      <c r="D147" s="474"/>
    </row>
    <row r="148" spans="1:4" ht="15" x14ac:dyDescent="0.15">
      <c r="A148" s="478" t="s">
        <v>764</v>
      </c>
      <c r="B148" s="1769" t="s">
        <v>766</v>
      </c>
      <c r="C148" s="1771"/>
      <c r="D148" s="477"/>
    </row>
    <row r="149" spans="1:4" ht="46.5" customHeight="1" x14ac:dyDescent="0.15">
      <c r="A149" s="482" t="s">
        <v>765</v>
      </c>
      <c r="B149" s="411" t="s">
        <v>225</v>
      </c>
      <c r="C149" s="481" t="s">
        <v>1042</v>
      </c>
      <c r="D149" s="476"/>
    </row>
    <row r="150" spans="1:4" ht="16" x14ac:dyDescent="0.15">
      <c r="A150" s="482" t="s">
        <v>767</v>
      </c>
      <c r="B150" s="411" t="s">
        <v>832</v>
      </c>
      <c r="C150" s="481" t="s">
        <v>1137</v>
      </c>
      <c r="D150" s="476"/>
    </row>
    <row r="151" spans="1:4" ht="30.75" customHeight="1" x14ac:dyDescent="0.15">
      <c r="A151" s="482" t="s">
        <v>768</v>
      </c>
      <c r="B151" s="411" t="s">
        <v>220</v>
      </c>
      <c r="C151" s="481" t="s">
        <v>1043</v>
      </c>
      <c r="D151" s="476"/>
    </row>
    <row r="152" spans="1:4" ht="16.5" customHeight="1" x14ac:dyDescent="0.15">
      <c r="A152" s="482" t="s">
        <v>769</v>
      </c>
      <c r="B152" s="411" t="s">
        <v>222</v>
      </c>
      <c r="C152" s="481" t="s">
        <v>1044</v>
      </c>
      <c r="D152" s="476"/>
    </row>
    <row r="153" spans="1:4" ht="29.25" customHeight="1" x14ac:dyDescent="0.15">
      <c r="A153" s="482" t="s">
        <v>770</v>
      </c>
      <c r="B153" s="411" t="s">
        <v>359</v>
      </c>
      <c r="C153" s="481" t="s">
        <v>1138</v>
      </c>
      <c r="D153" s="476"/>
    </row>
    <row r="154" spans="1:4" ht="15" x14ac:dyDescent="0.15">
      <c r="A154" s="478" t="s">
        <v>772</v>
      </c>
      <c r="B154" s="1769" t="s">
        <v>228</v>
      </c>
      <c r="C154" s="1771"/>
      <c r="D154" s="477"/>
    </row>
    <row r="155" spans="1:4" ht="30" customHeight="1" x14ac:dyDescent="0.15">
      <c r="A155" s="482" t="s">
        <v>773</v>
      </c>
      <c r="B155" s="411" t="s">
        <v>37</v>
      </c>
      <c r="C155" s="481" t="s">
        <v>1045</v>
      </c>
      <c r="D155" s="476"/>
    </row>
    <row r="156" spans="1:4" ht="15.75" customHeight="1" x14ac:dyDescent="0.15">
      <c r="A156" s="482" t="s">
        <v>774</v>
      </c>
      <c r="B156" s="411" t="s">
        <v>227</v>
      </c>
      <c r="C156" s="481" t="s">
        <v>1046</v>
      </c>
      <c r="D156" s="476"/>
    </row>
    <row r="157" spans="1:4" ht="16.5" customHeight="1" x14ac:dyDescent="0.15">
      <c r="A157" s="482" t="s">
        <v>775</v>
      </c>
      <c r="B157" s="411" t="s">
        <v>195</v>
      </c>
      <c r="C157" s="481" t="s">
        <v>1047</v>
      </c>
      <c r="D157" s="476"/>
    </row>
    <row r="158" spans="1:4" ht="15" x14ac:dyDescent="0.15">
      <c r="A158" s="478" t="s">
        <v>776</v>
      </c>
      <c r="B158" s="1769" t="s">
        <v>780</v>
      </c>
      <c r="C158" s="1771"/>
      <c r="D158" s="477"/>
    </row>
    <row r="159" spans="1:4" ht="46.5" customHeight="1" x14ac:dyDescent="0.15">
      <c r="A159" s="482" t="s">
        <v>777</v>
      </c>
      <c r="B159" s="411" t="s">
        <v>843</v>
      </c>
      <c r="C159" s="481" t="s">
        <v>1048</v>
      </c>
      <c r="D159" s="476"/>
    </row>
    <row r="160" spans="1:4" ht="45.75" customHeight="1" x14ac:dyDescent="0.15">
      <c r="A160" s="482" t="s">
        <v>778</v>
      </c>
      <c r="B160" s="411" t="s">
        <v>895</v>
      </c>
      <c r="C160" s="481" t="s">
        <v>1048</v>
      </c>
      <c r="D160" s="476"/>
    </row>
    <row r="161" spans="1:4" ht="48" x14ac:dyDescent="0.15">
      <c r="A161" s="482" t="s">
        <v>779</v>
      </c>
      <c r="B161" s="411" t="s">
        <v>1058</v>
      </c>
      <c r="C161" s="481" t="s">
        <v>1049</v>
      </c>
      <c r="D161" s="476"/>
    </row>
    <row r="162" spans="1:4" ht="49" thickBot="1" x14ac:dyDescent="0.2">
      <c r="A162" s="485" t="s">
        <v>877</v>
      </c>
      <c r="B162" s="486" t="s">
        <v>781</v>
      </c>
      <c r="C162" s="487" t="s">
        <v>1050</v>
      </c>
      <c r="D162" s="476"/>
    </row>
    <row r="163" spans="1:4" ht="19" x14ac:dyDescent="0.25">
      <c r="A163" s="2584" t="str">
        <f>'8 Innovation '!A1:I1</f>
        <v>CATEGORY 8:  Innovation</v>
      </c>
      <c r="B163" s="2585"/>
      <c r="C163" s="2586"/>
    </row>
    <row r="164" spans="1:4" ht="15" x14ac:dyDescent="0.2">
      <c r="B164" s="471" t="str">
        <f>'8 Innovation '!F5</f>
        <v>-</v>
      </c>
      <c r="C164" s="471" t="str">
        <f>'8 Innovation '!H4</f>
        <v>Please describe the documentation submitted supporting the innovative credit request</v>
      </c>
    </row>
    <row r="165" spans="1:4" ht="15" x14ac:dyDescent="0.2">
      <c r="A165" s="385" t="str">
        <f>'8 Innovation '!A5</f>
        <v>INN 01</v>
      </c>
      <c r="B165" s="471" t="str">
        <f>'8 Innovation '!G6</f>
        <v xml:space="preserve"> </v>
      </c>
      <c r="C165" s="471" t="str">
        <f>'8 Innovation '!H6</f>
        <v xml:space="preserve"> </v>
      </c>
    </row>
    <row r="166" spans="1:4" x14ac:dyDescent="0.2">
      <c r="A166" s="385" t="str">
        <f>'8 Innovation '!A6</f>
        <v>INN 02</v>
      </c>
      <c r="B166" s="471">
        <f>'8 Innovation '!G7</f>
        <v>0</v>
      </c>
      <c r="C166" s="471">
        <f>'8 Innovation '!H7</f>
        <v>0</v>
      </c>
    </row>
    <row r="167" spans="1:4" x14ac:dyDescent="0.2">
      <c r="A167" s="385" t="str">
        <f>'8 Innovation '!A7</f>
        <v>INN 03</v>
      </c>
      <c r="B167" s="471">
        <f>'8 Innovation '!G8</f>
        <v>0</v>
      </c>
      <c r="C167" s="471">
        <f>'8 Innovation '!H8</f>
        <v>0</v>
      </c>
    </row>
    <row r="168" spans="1:4" x14ac:dyDescent="0.2">
      <c r="A168" s="385" t="str">
        <f>'8 Innovation '!A8</f>
        <v>INN 04</v>
      </c>
      <c r="B168" s="471">
        <f>'8 Innovation '!G9</f>
        <v>0</v>
      </c>
      <c r="C168" s="471">
        <f>'8 Innovation '!H9</f>
        <v>0</v>
      </c>
    </row>
    <row r="169" spans="1:4" x14ac:dyDescent="0.2">
      <c r="A169" s="385" t="str">
        <f>'8 Innovation '!A9</f>
        <v>INN 05</v>
      </c>
      <c r="B169" s="471" t="e">
        <f>'8 Innovation '!#REF!</f>
        <v>#REF!</v>
      </c>
      <c r="C169" s="471" t="e">
        <f>'8 Innovation '!#REF!</f>
        <v>#REF!</v>
      </c>
    </row>
  </sheetData>
  <sheetProtection selectLockedCells="1" selectUnlockedCells="1"/>
  <customSheetViews>
    <customSheetView guid="{F1B267DB-70DC-6F42-AC92-32AC1AD9EEAB}" scale="130" state="hidden">
      <pane xSplit="2" ySplit="1" topLeftCell="C128" activePane="bottomRight" state="frozen"/>
      <selection pane="bottomRight" activeCell="A169" sqref="A169"/>
      <rowBreaks count="7" manualBreakCount="7">
        <brk id="5" max="2" man="1"/>
        <brk id="29" max="2" man="1"/>
        <brk id="58" max="2" man="1"/>
        <brk id="89" max="2" man="1"/>
        <brk id="99" max="2" man="1"/>
        <brk id="127" max="2" man="1"/>
        <brk id="146" max="2" man="1"/>
      </rowBreaks>
      <pageMargins left="0.2" right="0.2" top="0.5" bottom="0.5" header="0.3" footer="0.05"/>
      <printOptions horizontalCentered="1"/>
      <pageSetup scale="78" orientation="portrait"/>
      <headerFooter>
        <oddFooter>&amp;C&amp;G&amp;R&amp;P of &amp;N</oddFooter>
      </headerFooter>
    </customSheetView>
  </customSheetViews>
  <mergeCells count="28">
    <mergeCell ref="A163:C163"/>
    <mergeCell ref="B13:C13"/>
    <mergeCell ref="B16:C16"/>
    <mergeCell ref="A1:C1"/>
    <mergeCell ref="A6:C6"/>
    <mergeCell ref="A59:C59"/>
    <mergeCell ref="B55:C55"/>
    <mergeCell ref="B42:C42"/>
    <mergeCell ref="B47:C47"/>
    <mergeCell ref="A30:C30"/>
    <mergeCell ref="B35:C35"/>
    <mergeCell ref="B95:C95"/>
    <mergeCell ref="B90:C90"/>
    <mergeCell ref="B83:C83"/>
    <mergeCell ref="B62:C62"/>
    <mergeCell ref="B71:C71"/>
    <mergeCell ref="A128:C128"/>
    <mergeCell ref="B123:C123"/>
    <mergeCell ref="B130:C130"/>
    <mergeCell ref="B112:C112"/>
    <mergeCell ref="A100:C100"/>
    <mergeCell ref="B103:C103"/>
    <mergeCell ref="B154:C154"/>
    <mergeCell ref="B158:C158"/>
    <mergeCell ref="A147:C147"/>
    <mergeCell ref="B148:C148"/>
    <mergeCell ref="B136:C136"/>
    <mergeCell ref="B143:C143"/>
  </mergeCells>
  <printOptions horizontalCentered="1"/>
  <pageMargins left="0.2" right="0.2" top="0.5" bottom="0.5" header="0.3" footer="0.05"/>
  <pageSetup scale="78" orientation="portrait"/>
  <headerFooter>
    <oddFooter>&amp;C&amp;G&amp;R&amp;P of &amp;N</oddFooter>
  </headerFooter>
  <rowBreaks count="7" manualBreakCount="7">
    <brk id="5" max="2" man="1"/>
    <brk id="29" max="2" man="1"/>
    <brk id="58" max="2" man="1"/>
    <brk id="89" max="2" man="1"/>
    <brk id="99" max="2" man="1"/>
    <brk id="127" max="2" man="1"/>
    <brk id="146" max="2" man="1"/>
  </rowBreaks>
  <legacyDrawingHF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33"/>
    <pageSetUpPr fitToPage="1"/>
  </sheetPr>
  <dimension ref="A1:Z252"/>
  <sheetViews>
    <sheetView showZeros="0" topLeftCell="A144" zoomScale="85" zoomScaleNormal="85" zoomScaleSheetLayoutView="100" zoomScalePageLayoutView="85" workbookViewId="0">
      <selection activeCell="B147" sqref="B147"/>
    </sheetView>
  </sheetViews>
  <sheetFormatPr baseColWidth="10" defaultColWidth="8.83203125" defaultRowHeight="15" x14ac:dyDescent="0.15"/>
  <cols>
    <col min="1" max="1" width="14.83203125" style="418" customWidth="1"/>
    <col min="2" max="2" width="11" style="408" customWidth="1"/>
    <col min="3" max="3" width="11.1640625" style="407" customWidth="1"/>
    <col min="4" max="4" width="10.33203125" style="407" customWidth="1"/>
    <col min="5" max="6" width="7.33203125" style="407" customWidth="1"/>
    <col min="7" max="7" width="29.83203125" style="407" customWidth="1"/>
    <col min="8" max="8" width="70.33203125" style="333" customWidth="1"/>
    <col min="9" max="9" width="57.83203125" style="401" customWidth="1"/>
    <col min="10" max="10" width="59.83203125" style="333" customWidth="1"/>
    <col min="11" max="11" width="51.6640625" style="401" customWidth="1"/>
    <col min="12" max="16384" width="8.83203125" style="401"/>
  </cols>
  <sheetData>
    <row r="1" spans="1:8" ht="23" x14ac:dyDescent="0.25">
      <c r="A1" s="1808" t="s">
        <v>1165</v>
      </c>
      <c r="B1" s="1809"/>
      <c r="C1" s="1809"/>
      <c r="D1" s="1809"/>
      <c r="E1" s="1809"/>
      <c r="F1" s="1809"/>
      <c r="G1" s="1810"/>
      <c r="H1" s="1811"/>
    </row>
    <row r="2" spans="1:8" ht="16" thickBot="1" x14ac:dyDescent="0.25">
      <c r="A2" s="1812" t="str">
        <f>Instructions!A5</f>
        <v>Revised 12-26-2024</v>
      </c>
      <c r="B2" s="1813"/>
      <c r="C2" s="1813"/>
      <c r="D2" s="1813"/>
      <c r="E2" s="1813"/>
      <c r="F2" s="1813"/>
      <c r="G2" s="1813"/>
      <c r="H2" s="1814"/>
    </row>
    <row r="3" spans="1:8" ht="24" x14ac:dyDescent="0.15">
      <c r="A3" s="1816" t="s">
        <v>1344</v>
      </c>
      <c r="B3" s="1817"/>
      <c r="C3" s="1817"/>
      <c r="D3" s="1817"/>
      <c r="E3" s="1817"/>
      <c r="F3" s="1817"/>
      <c r="G3" s="1817"/>
      <c r="H3" s="1818"/>
    </row>
    <row r="4" spans="1:8" x14ac:dyDescent="0.15">
      <c r="A4" s="1819" t="s">
        <v>1093</v>
      </c>
      <c r="B4" s="1820"/>
      <c r="C4" s="1820"/>
      <c r="D4" s="1820"/>
      <c r="E4" s="1820"/>
      <c r="F4" s="1820"/>
      <c r="G4" s="1820"/>
      <c r="H4" s="1821"/>
    </row>
    <row r="5" spans="1:8" x14ac:dyDescent="0.15">
      <c r="A5" s="1038" t="s">
        <v>1166</v>
      </c>
      <c r="B5" s="378"/>
      <c r="C5" s="1826" t="str">
        <f>'Final Application'!C5:H5</f>
        <v xml:space="preserve"> </v>
      </c>
      <c r="D5" s="1827"/>
      <c r="E5" s="1828"/>
      <c r="F5" s="1828"/>
      <c r="G5" s="1828"/>
      <c r="H5" s="1828"/>
    </row>
    <row r="6" spans="1:8" x14ac:dyDescent="0.15">
      <c r="A6" s="508" t="s">
        <v>915</v>
      </c>
      <c r="B6" s="493"/>
      <c r="C6" s="1815">
        <f>'Final Application'!C6:H6</f>
        <v>0</v>
      </c>
      <c r="D6" s="1815"/>
      <c r="E6" s="1815"/>
      <c r="F6" s="1815"/>
      <c r="G6" s="1815"/>
      <c r="H6" s="1823"/>
    </row>
    <row r="7" spans="1:8" x14ac:dyDescent="0.15">
      <c r="A7" s="508" t="s">
        <v>1177</v>
      </c>
      <c r="B7" s="493"/>
      <c r="C7" s="1815">
        <f>'Final Application'!C7:F7</f>
        <v>0</v>
      </c>
      <c r="D7" s="1815"/>
      <c r="E7" s="1815"/>
      <c r="F7" s="1815"/>
      <c r="G7" s="527" t="s">
        <v>1178</v>
      </c>
      <c r="H7" s="1118">
        <f>'Final Application'!H7</f>
        <v>0</v>
      </c>
    </row>
    <row r="8" spans="1:8" x14ac:dyDescent="0.15">
      <c r="A8" s="508" t="s">
        <v>1094</v>
      </c>
      <c r="B8" s="1137"/>
      <c r="C8" s="1815" t="str">
        <f>'Final Application'!C8:H8</f>
        <v xml:space="preserve"> </v>
      </c>
      <c r="D8" s="1815"/>
      <c r="E8" s="1815"/>
      <c r="F8" s="1815"/>
      <c r="G8" s="1815"/>
      <c r="H8" s="1823"/>
    </row>
    <row r="9" spans="1:8" x14ac:dyDescent="0.15">
      <c r="A9" s="508" t="s">
        <v>1095</v>
      </c>
      <c r="B9" s="493"/>
      <c r="C9" s="1815">
        <f>'Final Application'!C9:H9</f>
        <v>0</v>
      </c>
      <c r="D9" s="1815"/>
      <c r="E9" s="1815"/>
      <c r="F9" s="1815"/>
      <c r="G9" s="1815"/>
      <c r="H9" s="1823"/>
    </row>
    <row r="10" spans="1:8" x14ac:dyDescent="0.15">
      <c r="A10" s="508" t="s">
        <v>1179</v>
      </c>
      <c r="B10" s="493"/>
      <c r="C10" s="1815"/>
      <c r="D10" s="1815"/>
      <c r="E10" s="1815"/>
      <c r="F10" s="1815"/>
      <c r="G10" s="528" t="s">
        <v>1175</v>
      </c>
      <c r="H10" s="1118">
        <f>'Final Application'!H10</f>
        <v>0</v>
      </c>
    </row>
    <row r="11" spans="1:8" ht="22.5" customHeight="1" x14ac:dyDescent="0.15">
      <c r="A11" s="724" t="s">
        <v>1179</v>
      </c>
      <c r="B11" s="1820"/>
      <c r="C11" s="2367"/>
      <c r="D11" s="2367"/>
      <c r="E11" s="2367"/>
      <c r="F11" s="2367"/>
      <c r="G11" s="401"/>
      <c r="H11" s="1039" t="s">
        <v>1320</v>
      </c>
    </row>
    <row r="12" spans="1:8" x14ac:dyDescent="0.15">
      <c r="A12" s="508" t="s">
        <v>913</v>
      </c>
      <c r="B12" s="1822">
        <f>'Final Application'!B12:F12</f>
        <v>0</v>
      </c>
      <c r="C12" s="1822"/>
      <c r="D12" s="1822"/>
      <c r="E12" s="1822"/>
      <c r="F12" s="1822"/>
      <c r="G12" s="564"/>
      <c r="H12" s="1118">
        <f>'Final Application'!H12</f>
        <v>0</v>
      </c>
    </row>
    <row r="13" spans="1:8" x14ac:dyDescent="0.15">
      <c r="A13" s="508" t="s">
        <v>914</v>
      </c>
      <c r="B13" s="1815">
        <f>'Final Application'!B13:F13</f>
        <v>0</v>
      </c>
      <c r="C13" s="1815"/>
      <c r="D13" s="1815"/>
      <c r="E13" s="1815"/>
      <c r="F13" s="1815"/>
      <c r="G13" s="564"/>
      <c r="H13" s="1118">
        <f>'Final Application'!H13</f>
        <v>0</v>
      </c>
    </row>
    <row r="14" spans="1:8" x14ac:dyDescent="0.15">
      <c r="A14" s="508" t="s">
        <v>915</v>
      </c>
      <c r="B14" s="1815">
        <f>'Final Application'!B14:F14</f>
        <v>0</v>
      </c>
      <c r="C14" s="1815"/>
      <c r="D14" s="1815"/>
      <c r="E14" s="1815"/>
      <c r="F14" s="1815"/>
      <c r="G14" s="564"/>
      <c r="H14" s="1118">
        <f>'Final Application'!H14</f>
        <v>0</v>
      </c>
    </row>
    <row r="15" spans="1:8" x14ac:dyDescent="0.15">
      <c r="A15" s="508" t="s">
        <v>919</v>
      </c>
      <c r="B15" s="2368">
        <f>'Final Application'!B15:F15</f>
        <v>0</v>
      </c>
      <c r="C15" s="1815"/>
      <c r="D15" s="1815"/>
      <c r="E15" s="1815"/>
      <c r="F15" s="1815"/>
      <c r="G15" s="564"/>
      <c r="H15" s="1118">
        <f>'Final Application'!H15</f>
        <v>0</v>
      </c>
    </row>
    <row r="16" spans="1:8" x14ac:dyDescent="0.15">
      <c r="A16" s="508" t="s">
        <v>916</v>
      </c>
      <c r="B16" s="1815">
        <f>'Final Application'!B16:F16</f>
        <v>0</v>
      </c>
      <c r="C16" s="1815"/>
      <c r="D16" s="1815"/>
      <c r="E16" s="1815"/>
      <c r="F16" s="1815"/>
      <c r="G16" s="564"/>
      <c r="H16" s="1118">
        <f>'Final Application'!H16</f>
        <v>0</v>
      </c>
    </row>
    <row r="17" spans="1:8" x14ac:dyDescent="0.15">
      <c r="A17" s="508" t="s">
        <v>917</v>
      </c>
      <c r="B17" s="1815">
        <f>'Final Application'!B17:F17</f>
        <v>0</v>
      </c>
      <c r="C17" s="1815"/>
      <c r="D17" s="1815"/>
      <c r="E17" s="1815"/>
      <c r="F17" s="1815"/>
      <c r="G17" s="564"/>
      <c r="H17" s="1118">
        <f>'Final Application'!H17</f>
        <v>0</v>
      </c>
    </row>
    <row r="18" spans="1:8" x14ac:dyDescent="0.15">
      <c r="A18" s="508" t="s">
        <v>918</v>
      </c>
      <c r="B18" s="1815">
        <f>'Final Application'!B18:F18</f>
        <v>0</v>
      </c>
      <c r="C18" s="1815"/>
      <c r="D18" s="1815"/>
      <c r="E18" s="1815"/>
      <c r="F18" s="1815"/>
      <c r="G18" s="564"/>
      <c r="H18" s="1118">
        <f>'Final Application'!H18</f>
        <v>0</v>
      </c>
    </row>
    <row r="19" spans="1:8" x14ac:dyDescent="0.15">
      <c r="A19" s="508"/>
      <c r="B19" s="769"/>
      <c r="C19" s="769"/>
      <c r="D19" s="769"/>
      <c r="E19" s="769"/>
      <c r="F19" s="769"/>
      <c r="G19" s="526"/>
      <c r="H19" s="1138"/>
    </row>
    <row r="20" spans="1:8" x14ac:dyDescent="0.15">
      <c r="A20" s="508" t="s">
        <v>1293</v>
      </c>
      <c r="B20" s="769"/>
      <c r="C20" s="1783" t="e">
        <f>VLOOKUP(C8,Instructions!G30:H36,2,TRUE)</f>
        <v>#N/A</v>
      </c>
      <c r="D20" s="1783"/>
      <c r="E20" s="1781" t="s">
        <v>1343</v>
      </c>
      <c r="F20" s="1781"/>
      <c r="G20" s="1781"/>
      <c r="H20" s="1782"/>
    </row>
    <row r="21" spans="1:8" x14ac:dyDescent="0.15">
      <c r="A21" s="508" t="s">
        <v>1295</v>
      </c>
      <c r="B21" s="769"/>
      <c r="C21" s="2374">
        <f>'Project Registration and Team'!E8</f>
        <v>0</v>
      </c>
      <c r="D21" s="2375"/>
      <c r="E21" s="1781"/>
      <c r="F21" s="1781"/>
      <c r="G21" s="1781"/>
      <c r="H21" s="1782"/>
    </row>
    <row r="22" spans="1:8" x14ac:dyDescent="0.15">
      <c r="A22" s="508" t="s">
        <v>1294</v>
      </c>
      <c r="B22" s="769"/>
      <c r="C22" s="1783" t="e">
        <f>C20-C21</f>
        <v>#N/A</v>
      </c>
      <c r="D22" s="1783"/>
      <c r="E22" s="1781" t="s">
        <v>1296</v>
      </c>
      <c r="F22" s="1781"/>
      <c r="G22" s="1781"/>
      <c r="H22" s="1782"/>
    </row>
    <row r="23" spans="1:8" ht="16" thickBot="1" x14ac:dyDescent="0.2">
      <c r="A23" s="2369"/>
      <c r="B23" s="2370"/>
      <c r="C23" s="2370"/>
      <c r="D23" s="2370"/>
      <c r="E23" s="2370"/>
      <c r="F23" s="2370"/>
      <c r="G23" s="2370"/>
      <c r="H23" s="2371"/>
    </row>
    <row r="24" spans="1:8" ht="19" thickBot="1" x14ac:dyDescent="0.2">
      <c r="A24" s="1845" t="s">
        <v>1307</v>
      </c>
      <c r="B24" s="1846"/>
      <c r="C24" s="1846"/>
      <c r="D24" s="1846"/>
      <c r="E24" s="1846"/>
      <c r="F24" s="1846"/>
      <c r="G24" s="1846"/>
      <c r="H24" s="1847"/>
    </row>
    <row r="25" spans="1:8" ht="31" thickBot="1" x14ac:dyDescent="0.2">
      <c r="A25" s="2372" t="s">
        <v>920</v>
      </c>
      <c r="B25" s="2373"/>
      <c r="C25" s="2373"/>
      <c r="D25" s="2373"/>
      <c r="E25" s="2373"/>
      <c r="F25" s="2373"/>
      <c r="G25" s="1078">
        <f>'Final Application'!G25</f>
        <v>195</v>
      </c>
      <c r="H25" s="550" t="s">
        <v>1121</v>
      </c>
    </row>
    <row r="26" spans="1:8" ht="16" x14ac:dyDescent="0.2">
      <c r="A26" s="504"/>
      <c r="B26" s="401"/>
      <c r="C26" s="1850" t="s">
        <v>921</v>
      </c>
      <c r="D26" s="1850"/>
      <c r="E26" s="1850"/>
      <c r="F26" s="1850"/>
      <c r="G26" s="494" t="s">
        <v>922</v>
      </c>
      <c r="H26" s="505" t="s">
        <v>1116</v>
      </c>
    </row>
    <row r="27" spans="1:8" x14ac:dyDescent="0.2">
      <c r="A27" s="504"/>
      <c r="B27" s="401"/>
      <c r="C27" s="495" t="s">
        <v>928</v>
      </c>
      <c r="E27" s="377"/>
      <c r="F27" s="401"/>
      <c r="G27" s="496">
        <f>'Final Application'!G27</f>
        <v>0</v>
      </c>
      <c r="H27" s="506" t="s">
        <v>1117</v>
      </c>
    </row>
    <row r="28" spans="1:8" x14ac:dyDescent="0.2">
      <c r="A28" s="504"/>
      <c r="B28" s="401"/>
      <c r="C28" s="495" t="s">
        <v>929</v>
      </c>
      <c r="E28" s="377"/>
      <c r="F28" s="401"/>
      <c r="G28" s="496">
        <f>'Final Application'!G28</f>
        <v>0</v>
      </c>
      <c r="H28" s="506" t="s">
        <v>1118</v>
      </c>
    </row>
    <row r="29" spans="1:8" x14ac:dyDescent="0.2">
      <c r="A29" s="504"/>
      <c r="B29" s="401"/>
      <c r="C29" s="495" t="s">
        <v>930</v>
      </c>
      <c r="E29" s="377"/>
      <c r="F29" s="401"/>
      <c r="G29" s="496">
        <f>'Final Application'!G29</f>
        <v>0</v>
      </c>
      <c r="H29" s="506" t="s">
        <v>1118</v>
      </c>
    </row>
    <row r="30" spans="1:8" x14ac:dyDescent="0.2">
      <c r="A30" s="504"/>
      <c r="B30" s="401"/>
      <c r="C30" s="495" t="s">
        <v>923</v>
      </c>
      <c r="E30" s="377"/>
      <c r="F30" s="401"/>
      <c r="G30" s="496">
        <f>'Final Application'!G30</f>
        <v>0</v>
      </c>
      <c r="H30" s="507" t="s">
        <v>1119</v>
      </c>
    </row>
    <row r="31" spans="1:8" x14ac:dyDescent="0.2">
      <c r="A31" s="504"/>
      <c r="B31" s="401"/>
      <c r="C31" s="495" t="s">
        <v>688</v>
      </c>
      <c r="E31" s="377"/>
      <c r="F31" s="401"/>
      <c r="G31" s="496">
        <f>'Final Application'!G31</f>
        <v>0</v>
      </c>
      <c r="H31" s="507" t="s">
        <v>1119</v>
      </c>
    </row>
    <row r="32" spans="1:8" x14ac:dyDescent="0.2">
      <c r="A32" s="504"/>
      <c r="B32" s="401"/>
      <c r="C32" s="495" t="s">
        <v>738</v>
      </c>
      <c r="E32" s="377"/>
      <c r="F32" s="401"/>
      <c r="G32" s="496">
        <f>'Final Application'!G32</f>
        <v>0</v>
      </c>
      <c r="H32" s="507" t="s">
        <v>1120</v>
      </c>
    </row>
    <row r="33" spans="1:9" x14ac:dyDescent="0.2">
      <c r="A33" s="504"/>
      <c r="B33" s="401"/>
      <c r="C33" s="495" t="s">
        <v>763</v>
      </c>
      <c r="E33" s="377"/>
      <c r="F33" s="401"/>
      <c r="G33" s="496">
        <f>'Final Application'!G33</f>
        <v>0</v>
      </c>
      <c r="H33" s="507" t="s">
        <v>1119</v>
      </c>
    </row>
    <row r="34" spans="1:9" x14ac:dyDescent="0.2">
      <c r="A34" s="504"/>
      <c r="B34" s="401"/>
      <c r="C34" s="495" t="s">
        <v>1377</v>
      </c>
      <c r="E34" s="377"/>
      <c r="F34" s="401"/>
      <c r="G34" s="496">
        <f>'Final Application'!G34</f>
        <v>0</v>
      </c>
      <c r="H34" s="771" t="s">
        <v>1376</v>
      </c>
    </row>
    <row r="35" spans="1:9" ht="20" thickBot="1" x14ac:dyDescent="0.3">
      <c r="A35" s="508"/>
      <c r="B35" s="380"/>
      <c r="C35" s="401"/>
      <c r="D35" s="401"/>
      <c r="E35" s="381"/>
      <c r="F35" s="382" t="s">
        <v>924</v>
      </c>
      <c r="G35" s="562">
        <f>'Final Application'!G35</f>
        <v>0</v>
      </c>
      <c r="H35" s="509"/>
    </row>
    <row r="36" spans="1:9" ht="20" thickBot="1" x14ac:dyDescent="0.3">
      <c r="A36" s="508"/>
      <c r="B36" s="380"/>
      <c r="C36" s="401"/>
      <c r="D36" s="401"/>
      <c r="E36" s="383"/>
      <c r="F36" s="382" t="s">
        <v>925</v>
      </c>
      <c r="G36" s="1078">
        <f>'Final Application'!G36</f>
        <v>195</v>
      </c>
      <c r="H36" s="1133"/>
    </row>
    <row r="37" spans="1:9" ht="18" x14ac:dyDescent="0.2">
      <c r="A37" s="508"/>
      <c r="B37" s="380"/>
      <c r="C37" s="401"/>
      <c r="D37" s="401"/>
      <c r="E37" s="401"/>
      <c r="F37" s="384" t="s">
        <v>926</v>
      </c>
      <c r="G37" s="1135" t="str">
        <f>IF(G35=0," ",IF(D45&lt;0,"Not Certifiable",(IF(D45&lt;=30,"Certified - Bronze",(IF(D45&lt;=60,"Certified - Silver",(IF(D45&lt;=90,"Certified - Gold",(IF(D45&gt;90,"Certified -Platinum",("""")))))))))))</f>
        <v xml:space="preserve"> </v>
      </c>
      <c r="H37" s="1134"/>
    </row>
    <row r="38" spans="1:9" x14ac:dyDescent="0.15">
      <c r="A38" s="510"/>
      <c r="B38" s="499"/>
      <c r="C38" s="499"/>
      <c r="D38" s="499"/>
      <c r="E38" s="499"/>
      <c r="F38" s="499"/>
      <c r="G38" s="499"/>
      <c r="H38" s="509"/>
    </row>
    <row r="39" spans="1:9" ht="21" x14ac:dyDescent="0.15">
      <c r="A39" s="1853" t="s">
        <v>1090</v>
      </c>
      <c r="B39" s="1854"/>
      <c r="C39" s="1854"/>
      <c r="D39" s="1854"/>
      <c r="E39" s="1854"/>
      <c r="F39" s="1854"/>
      <c r="G39" s="1854"/>
      <c r="H39" s="1855"/>
    </row>
    <row r="40" spans="1:9" ht="21" x14ac:dyDescent="0.15">
      <c r="A40" s="1856"/>
      <c r="B40" s="1857"/>
      <c r="C40" s="1857"/>
      <c r="D40" s="1857"/>
      <c r="E40" s="1857"/>
      <c r="F40" s="1857"/>
      <c r="G40" s="1857"/>
      <c r="H40" s="1858"/>
    </row>
    <row r="41" spans="1:9" x14ac:dyDescent="0.15">
      <c r="A41" s="517"/>
      <c r="B41" s="518"/>
      <c r="C41" s="678" t="s">
        <v>1162</v>
      </c>
      <c r="D41" s="677"/>
      <c r="E41" s="1788" t="s">
        <v>1703</v>
      </c>
      <c r="F41" s="1788"/>
      <c r="G41" s="503" t="s">
        <v>1133</v>
      </c>
      <c r="H41" s="523"/>
    </row>
    <row r="42" spans="1:9" x14ac:dyDescent="0.15">
      <c r="A42" s="517"/>
      <c r="B42" s="518"/>
      <c r="C42" s="511" t="s">
        <v>909</v>
      </c>
      <c r="D42" s="511"/>
      <c r="E42" s="1788" t="s">
        <v>1700</v>
      </c>
      <c r="F42" s="1788"/>
      <c r="G42" s="503" t="s">
        <v>1133</v>
      </c>
      <c r="H42" s="523"/>
    </row>
    <row r="43" spans="1:9" x14ac:dyDescent="0.15">
      <c r="A43" s="517"/>
      <c r="B43" s="518"/>
      <c r="C43" s="512" t="s">
        <v>910</v>
      </c>
      <c r="D43" s="512"/>
      <c r="E43" s="1788" t="s">
        <v>1701</v>
      </c>
      <c r="F43" s="1788"/>
      <c r="G43" s="503" t="s">
        <v>1133</v>
      </c>
      <c r="H43" s="523"/>
    </row>
    <row r="44" spans="1:9" x14ac:dyDescent="0.15">
      <c r="A44" s="517"/>
      <c r="B44" s="518"/>
      <c r="C44" s="513" t="s">
        <v>911</v>
      </c>
      <c r="D44" s="513"/>
      <c r="E44" s="1787" t="s">
        <v>1702</v>
      </c>
      <c r="F44" s="1788"/>
      <c r="G44" s="503" t="s">
        <v>1133</v>
      </c>
      <c r="H44" s="523"/>
    </row>
    <row r="45" spans="1:9" ht="16" thickBot="1" x14ac:dyDescent="0.2">
      <c r="A45" s="514"/>
      <c r="B45" s="501"/>
      <c r="C45" s="501"/>
      <c r="D45" s="502">
        <f>G35-G36</f>
        <v>-195</v>
      </c>
      <c r="E45" s="501"/>
      <c r="F45" s="501"/>
      <c r="G45" s="501"/>
      <c r="H45" s="515" t="str">
        <f>Instructions!A5</f>
        <v>Revised 12-26-2024</v>
      </c>
    </row>
    <row r="46" spans="1:9" ht="25.25" customHeight="1" thickBot="1" x14ac:dyDescent="0.2">
      <c r="A46" s="2376" t="str">
        <f>'1 Project Management'!A1:F1</f>
        <v>CATEGORY 1:  PROJECT MANAGEMENT</v>
      </c>
      <c r="B46" s="1852"/>
      <c r="C46" s="1852"/>
      <c r="D46" s="1852"/>
      <c r="E46" s="1852"/>
      <c r="F46" s="1852"/>
      <c r="G46" s="1852"/>
      <c r="H46" s="1852"/>
      <c r="I46" s="1852"/>
    </row>
    <row r="47" spans="1:9" ht="14.5" hidden="1" customHeight="1" x14ac:dyDescent="0.15">
      <c r="A47" s="1798" t="s">
        <v>508</v>
      </c>
      <c r="B47" s="1799"/>
      <c r="C47" s="1799"/>
      <c r="D47" s="1800"/>
      <c r="E47" s="1831" t="s">
        <v>1057</v>
      </c>
      <c r="F47" s="1832"/>
      <c r="G47" s="1832"/>
      <c r="H47" s="1833"/>
    </row>
    <row r="48" spans="1:9" ht="31.25" hidden="1" customHeight="1" thickBot="1" x14ac:dyDescent="0.2">
      <c r="A48" s="1801" t="s">
        <v>1085</v>
      </c>
      <c r="B48" s="1802"/>
      <c r="C48" s="559">
        <f>SUM(C50,C55,C74,C85,C96,C103,C108)</f>
        <v>0</v>
      </c>
      <c r="D48" s="560" t="s">
        <v>1101</v>
      </c>
      <c r="E48" s="1834"/>
      <c r="F48" s="1835"/>
      <c r="G48" s="1835"/>
      <c r="H48" s="1836"/>
    </row>
    <row r="49" spans="1:9" ht="21" hidden="1" customHeight="1" thickBot="1" x14ac:dyDescent="0.25">
      <c r="A49" s="1803" t="s">
        <v>176</v>
      </c>
      <c r="B49" s="1804"/>
      <c r="C49" s="558" t="s">
        <v>1167</v>
      </c>
      <c r="D49" s="561">
        <f>SUM(D50,D55,D74,D85,D96,D103,D108)</f>
        <v>95</v>
      </c>
      <c r="E49" s="1837"/>
      <c r="F49" s="1838"/>
      <c r="G49" s="1838"/>
      <c r="H49" s="1839"/>
    </row>
    <row r="50" spans="1:9" ht="15.5" hidden="1" customHeight="1" x14ac:dyDescent="0.15">
      <c r="A50" s="555" t="s">
        <v>1059</v>
      </c>
      <c r="B50" s="563">
        <f>SUM(B52:B54)</f>
        <v>11</v>
      </c>
      <c r="C50" s="556">
        <f>SUM(C52:C54)</f>
        <v>0</v>
      </c>
      <c r="D50" s="557">
        <v>0</v>
      </c>
      <c r="E50" s="1840" t="s">
        <v>1635</v>
      </c>
      <c r="F50" s="1841"/>
      <c r="G50" s="1841"/>
      <c r="H50" s="1842"/>
    </row>
    <row r="51" spans="1:9" ht="14.5" hidden="1" customHeight="1" x14ac:dyDescent="0.15">
      <c r="A51" s="413" t="s">
        <v>474</v>
      </c>
      <c r="B51" s="519" t="s">
        <v>58</v>
      </c>
      <c r="C51" s="545" t="e">
        <f>IF('1 Project Management'!#REF!="Complete","Complete"," ")</f>
        <v>#REF!</v>
      </c>
      <c r="D51" s="500"/>
      <c r="E51" s="1789" t="s">
        <v>454</v>
      </c>
      <c r="F51" s="1790"/>
      <c r="G51" s="1790"/>
      <c r="H51" s="1791"/>
    </row>
    <row r="52" spans="1:9" ht="14.5" hidden="1" customHeight="1" x14ac:dyDescent="0.15">
      <c r="A52" s="416" t="s">
        <v>489</v>
      </c>
      <c r="B52" s="402">
        <f>'1 Project Management'!B21</f>
        <v>5</v>
      </c>
      <c r="C52" s="545">
        <f>'1 Project Management'!C21</f>
        <v>0</v>
      </c>
      <c r="D52" s="1778"/>
      <c r="E52" s="1805" t="s">
        <v>174</v>
      </c>
      <c r="F52" s="1806"/>
      <c r="G52" s="1806"/>
      <c r="H52" s="1807"/>
    </row>
    <row r="53" spans="1:9" ht="14.5" hidden="1" customHeight="1" x14ac:dyDescent="0.15">
      <c r="A53" s="416" t="s">
        <v>490</v>
      </c>
      <c r="B53" s="402">
        <f>'1 Project Management'!B23</f>
        <v>5</v>
      </c>
      <c r="C53" s="545">
        <f>'1 Project Management'!C23</f>
        <v>0</v>
      </c>
      <c r="D53" s="1779"/>
      <c r="E53" s="1805" t="s">
        <v>459</v>
      </c>
      <c r="F53" s="1806"/>
      <c r="G53" s="1806"/>
      <c r="H53" s="1807"/>
    </row>
    <row r="54" spans="1:9" ht="15" hidden="1" customHeight="1" thickBot="1" x14ac:dyDescent="0.2">
      <c r="A54" s="422" t="s">
        <v>491</v>
      </c>
      <c r="B54" s="423">
        <f>'1 Project Management'!B19</f>
        <v>1</v>
      </c>
      <c r="C54" s="460">
        <f>'1 Project Management'!C19</f>
        <v>0</v>
      </c>
      <c r="D54" s="1780"/>
      <c r="E54" s="1795" t="s">
        <v>1</v>
      </c>
      <c r="F54" s="1796"/>
      <c r="G54" s="1796"/>
      <c r="H54" s="1797"/>
    </row>
    <row r="55" spans="1:9" ht="15.5" hidden="1" customHeight="1" x14ac:dyDescent="0.15">
      <c r="A55" s="464" t="s">
        <v>1060</v>
      </c>
      <c r="B55" s="466">
        <f>SUM(B61:B73)</f>
        <v>120</v>
      </c>
      <c r="C55" s="419">
        <f>SUM(C61:C73)</f>
        <v>0</v>
      </c>
      <c r="D55" s="468">
        <f>IF(C55&lt;30,30-C55,0)</f>
        <v>30</v>
      </c>
      <c r="E55" s="1766" t="s">
        <v>1087</v>
      </c>
      <c r="F55" s="1767"/>
      <c r="G55" s="1767"/>
      <c r="H55" s="1768"/>
    </row>
    <row r="56" spans="1:9" ht="14.5" hidden="1" customHeight="1" x14ac:dyDescent="0.15">
      <c r="A56" s="414" t="s">
        <v>475</v>
      </c>
      <c r="B56" s="519" t="s">
        <v>58</v>
      </c>
      <c r="C56" s="545" t="e">
        <f>IF('2 Energy '!#REF!="Complete","Complete"," ")</f>
        <v>#REF!</v>
      </c>
      <c r="D56" s="469"/>
      <c r="E56" s="1789" t="s">
        <v>786</v>
      </c>
      <c r="F56" s="1790"/>
      <c r="G56" s="1790"/>
      <c r="H56" s="1791"/>
      <c r="I56" s="403"/>
    </row>
    <row r="57" spans="1:9" ht="14.5" hidden="1" customHeight="1" x14ac:dyDescent="0.15">
      <c r="A57" s="414" t="s">
        <v>476</v>
      </c>
      <c r="B57" s="519" t="s">
        <v>58</v>
      </c>
      <c r="C57" s="545" t="e">
        <f>IF('2 Energy '!#REF!="Complete","Complete"," ")</f>
        <v>#REF!</v>
      </c>
      <c r="D57" s="469"/>
      <c r="E57" s="1789" t="s">
        <v>75</v>
      </c>
      <c r="F57" s="1790"/>
      <c r="G57" s="1790"/>
      <c r="H57" s="1791"/>
      <c r="I57" s="403"/>
    </row>
    <row r="58" spans="1:9" ht="16" hidden="1" thickBot="1" x14ac:dyDescent="0.2">
      <c r="A58" s="414" t="s">
        <v>477</v>
      </c>
      <c r="B58" s="519" t="s">
        <v>58</v>
      </c>
      <c r="C58" s="545" t="e">
        <f>IF('2 Energy '!#REF!="Complete","Complete"," ")</f>
        <v>#REF!</v>
      </c>
      <c r="D58" s="469"/>
      <c r="E58" s="1718" t="s">
        <v>303</v>
      </c>
      <c r="F58" s="1718"/>
      <c r="G58" s="1718"/>
      <c r="H58" s="2377"/>
      <c r="I58" s="403"/>
    </row>
    <row r="59" spans="1:9" ht="16" hidden="1" thickBot="1" x14ac:dyDescent="0.2">
      <c r="A59" s="414" t="s">
        <v>478</v>
      </c>
      <c r="B59" s="519" t="s">
        <v>58</v>
      </c>
      <c r="C59" s="545" t="e">
        <f>IF('2 Energy '!#REF!="Complete","Complete"," ")</f>
        <v>#REF!</v>
      </c>
      <c r="D59" s="469"/>
      <c r="E59" s="1718" t="s">
        <v>232</v>
      </c>
      <c r="F59" s="1718"/>
      <c r="G59" s="1718"/>
      <c r="H59" s="2377"/>
      <c r="I59" s="403"/>
    </row>
    <row r="60" spans="1:9" ht="16" hidden="1" thickBot="1" x14ac:dyDescent="0.2">
      <c r="A60" s="414" t="s">
        <v>1299</v>
      </c>
      <c r="B60" s="519" t="s">
        <v>58</v>
      </c>
      <c r="C60" s="545" t="e">
        <f>IF('2 Energy '!#REF!="Complete","Complete"," ")</f>
        <v>#REF!</v>
      </c>
      <c r="D60" s="469"/>
      <c r="E60" s="1718" t="s">
        <v>0</v>
      </c>
      <c r="F60" s="1718"/>
      <c r="G60" s="1718"/>
      <c r="H60" s="2377"/>
      <c r="I60" s="404"/>
    </row>
    <row r="61" spans="1:9" ht="16" hidden="1" thickBot="1" x14ac:dyDescent="0.2">
      <c r="A61" s="415" t="s">
        <v>494</v>
      </c>
      <c r="B61" s="402">
        <f>'2 Energy '!B14</f>
        <v>1</v>
      </c>
      <c r="C61" s="498">
        <f>'2 Energy '!C14</f>
        <v>0</v>
      </c>
      <c r="D61" s="1778"/>
      <c r="E61" s="2378" t="s">
        <v>77</v>
      </c>
      <c r="F61" s="2378"/>
      <c r="G61" s="2378"/>
      <c r="H61" s="2379"/>
      <c r="I61" s="404"/>
    </row>
    <row r="62" spans="1:9" ht="16" hidden="1" thickBot="1" x14ac:dyDescent="0.2">
      <c r="A62" s="415" t="s">
        <v>495</v>
      </c>
      <c r="B62" s="402">
        <f>'2 Energy '!B17</f>
        <v>2</v>
      </c>
      <c r="C62" s="498">
        <f>'2 Energy '!C17</f>
        <v>0</v>
      </c>
      <c r="D62" s="1779"/>
      <c r="E62" s="2378" t="s">
        <v>78</v>
      </c>
      <c r="F62" s="2378"/>
      <c r="G62" s="2378"/>
      <c r="H62" s="2379"/>
      <c r="I62" s="404"/>
    </row>
    <row r="63" spans="1:9" ht="16" hidden="1" thickBot="1" x14ac:dyDescent="0.2">
      <c r="A63" s="415" t="s">
        <v>503</v>
      </c>
      <c r="B63" s="402">
        <f>'2 Energy '!B21</f>
        <v>10</v>
      </c>
      <c r="C63" s="498">
        <f>'2 Energy '!C21</f>
        <v>0</v>
      </c>
      <c r="D63" s="1779"/>
      <c r="E63" s="2378" t="s">
        <v>118</v>
      </c>
      <c r="F63" s="2378"/>
      <c r="G63" s="2378"/>
      <c r="H63" s="2379"/>
    </row>
    <row r="64" spans="1:9" ht="16" hidden="1" thickBot="1" x14ac:dyDescent="0.2">
      <c r="A64" s="415" t="s">
        <v>505</v>
      </c>
      <c r="B64" s="405">
        <f>'2 Energy '!B25</f>
        <v>60</v>
      </c>
      <c r="C64" s="498">
        <f>'2 Energy '!C25</f>
        <v>0</v>
      </c>
      <c r="D64" s="1779"/>
      <c r="E64" s="2378" t="s">
        <v>79</v>
      </c>
      <c r="F64" s="2378"/>
      <c r="G64" s="2378"/>
      <c r="H64" s="2379"/>
    </row>
    <row r="65" spans="1:10" ht="16" hidden="1" thickBot="1" x14ac:dyDescent="0.2">
      <c r="A65" s="415" t="s">
        <v>506</v>
      </c>
      <c r="B65" s="405">
        <f>'2 Energy '!B40</f>
        <v>20</v>
      </c>
      <c r="C65" s="498">
        <f>'2 Energy '!C40</f>
        <v>0</v>
      </c>
      <c r="D65" s="1779"/>
      <c r="E65" s="2378" t="s">
        <v>93</v>
      </c>
      <c r="F65" s="2378"/>
      <c r="G65" s="2378"/>
      <c r="H65" s="2379"/>
    </row>
    <row r="66" spans="1:10" ht="16" hidden="1" thickBot="1" x14ac:dyDescent="0.2">
      <c r="A66" s="415" t="s">
        <v>517</v>
      </c>
      <c r="B66" s="402">
        <f>'2 Energy '!B44</f>
        <v>4</v>
      </c>
      <c r="C66" s="498">
        <f>'2 Energy '!C44</f>
        <v>0</v>
      </c>
      <c r="D66" s="1779"/>
      <c r="E66" s="2386" t="s">
        <v>113</v>
      </c>
      <c r="F66" s="2386"/>
      <c r="G66" s="2386"/>
      <c r="H66" s="2387"/>
    </row>
    <row r="67" spans="1:10" ht="16" hidden="1" thickBot="1" x14ac:dyDescent="0.2">
      <c r="A67" s="415" t="s">
        <v>519</v>
      </c>
      <c r="B67" s="405">
        <f>'2 Energy '!B50</f>
        <v>2</v>
      </c>
      <c r="C67" s="498">
        <f>'2 Energy '!C50</f>
        <v>0</v>
      </c>
      <c r="D67" s="1779"/>
      <c r="E67" s="2378" t="s">
        <v>266</v>
      </c>
      <c r="F67" s="2378"/>
      <c r="G67" s="2378"/>
      <c r="H67" s="2379"/>
    </row>
    <row r="68" spans="1:10" ht="16" hidden="1" thickBot="1" x14ac:dyDescent="0.2">
      <c r="A68" s="415" t="s">
        <v>520</v>
      </c>
      <c r="B68" s="405" t="str">
        <f>'2 Energy '!B55</f>
        <v xml:space="preserve"> </v>
      </c>
      <c r="C68" s="498" t="str">
        <f>'2 Energy '!C55</f>
        <v xml:space="preserve"> </v>
      </c>
      <c r="D68" s="1779"/>
      <c r="E68" s="2378" t="s">
        <v>524</v>
      </c>
      <c r="F68" s="2378"/>
      <c r="G68" s="2378"/>
      <c r="H68" s="2379"/>
    </row>
    <row r="69" spans="1:10" ht="16" hidden="1" thickBot="1" x14ac:dyDescent="0.2">
      <c r="A69" s="415" t="s">
        <v>525</v>
      </c>
      <c r="B69" s="405">
        <f>'2 Energy '!B57</f>
        <v>1</v>
      </c>
      <c r="C69" s="498">
        <f>'2 Energy '!C57</f>
        <v>0</v>
      </c>
      <c r="D69" s="1779"/>
      <c r="E69" s="2378" t="s">
        <v>347</v>
      </c>
      <c r="F69" s="2378"/>
      <c r="G69" s="2378"/>
      <c r="H69" s="2379"/>
    </row>
    <row r="70" spans="1:10" ht="16" hidden="1" thickBot="1" x14ac:dyDescent="0.2">
      <c r="A70" s="415" t="s">
        <v>526</v>
      </c>
      <c r="B70" s="405">
        <f>'2 Energy '!B59</f>
        <v>5</v>
      </c>
      <c r="C70" s="498">
        <f>'2 Energy '!C59</f>
        <v>0</v>
      </c>
      <c r="D70" s="1779"/>
      <c r="E70" s="2378" t="s">
        <v>521</v>
      </c>
      <c r="F70" s="2378"/>
      <c r="G70" s="2378"/>
      <c r="H70" s="2379"/>
    </row>
    <row r="71" spans="1:10" ht="16" hidden="1" thickBot="1" x14ac:dyDescent="0.2">
      <c r="A71" s="415" t="s">
        <v>527</v>
      </c>
      <c r="B71" s="405">
        <f>'2 Energy '!B62</f>
        <v>3</v>
      </c>
      <c r="C71" s="498">
        <f>'2 Energy '!C61</f>
        <v>0</v>
      </c>
      <c r="D71" s="1779"/>
      <c r="E71" s="2378" t="s">
        <v>1423</v>
      </c>
      <c r="F71" s="2378"/>
      <c r="G71" s="2378"/>
      <c r="H71" s="2379"/>
    </row>
    <row r="72" spans="1:10" ht="16" hidden="1" thickBot="1" x14ac:dyDescent="0.2">
      <c r="A72" s="415" t="s">
        <v>528</v>
      </c>
      <c r="B72" s="405">
        <f>'2 Energy '!B63</f>
        <v>2</v>
      </c>
      <c r="C72" s="498">
        <f>'2 Energy '!C63</f>
        <v>0</v>
      </c>
      <c r="D72" s="1779"/>
      <c r="E72" s="2378" t="s">
        <v>540</v>
      </c>
      <c r="F72" s="2378"/>
      <c r="G72" s="2378"/>
      <c r="H72" s="2379"/>
    </row>
    <row r="73" spans="1:10" ht="16" hidden="1" thickBot="1" x14ac:dyDescent="0.2">
      <c r="A73" s="415" t="s">
        <v>539</v>
      </c>
      <c r="B73" s="421">
        <f>'2 Energy '!B65</f>
        <v>10</v>
      </c>
      <c r="C73" s="460">
        <f>'2 Energy '!C65</f>
        <v>0</v>
      </c>
      <c r="D73" s="1780"/>
      <c r="E73" s="2380" t="s">
        <v>878</v>
      </c>
      <c r="F73" s="2380"/>
      <c r="G73" s="2380"/>
      <c r="H73" s="2381"/>
    </row>
    <row r="74" spans="1:10" s="465" customFormat="1" ht="17" hidden="1" thickBot="1" x14ac:dyDescent="0.2">
      <c r="A74" s="464" t="s">
        <v>1061</v>
      </c>
      <c r="B74" s="463">
        <f>SUM(B79:B84)</f>
        <v>106</v>
      </c>
      <c r="C74" s="419">
        <f>SUM(C79:C84)</f>
        <v>0</v>
      </c>
      <c r="D74" s="468">
        <f>IF(C74&lt;30,30-C74,0)</f>
        <v>30</v>
      </c>
      <c r="E74" s="2382" t="s">
        <v>1088</v>
      </c>
      <c r="F74" s="2382"/>
      <c r="G74" s="2382"/>
      <c r="H74" s="2383"/>
      <c r="J74" s="1119"/>
    </row>
    <row r="75" spans="1:10" ht="16" hidden="1" thickBot="1" x14ac:dyDescent="0.2">
      <c r="A75" s="414" t="s">
        <v>479</v>
      </c>
      <c r="B75" s="520" t="s">
        <v>58</v>
      </c>
      <c r="C75" s="545" t="e">
        <f>IF('3 Water'!#REF!="Complete","Complete"," ")</f>
        <v>#REF!</v>
      </c>
      <c r="D75" s="469"/>
      <c r="E75" s="2384" t="s">
        <v>311</v>
      </c>
      <c r="F75" s="2384"/>
      <c r="G75" s="2384"/>
      <c r="H75" s="2385"/>
    </row>
    <row r="76" spans="1:10" ht="16" hidden="1" thickBot="1" x14ac:dyDescent="0.2">
      <c r="A76" s="414" t="s">
        <v>480</v>
      </c>
      <c r="B76" s="520" t="s">
        <v>58</v>
      </c>
      <c r="C76" s="545" t="e">
        <f>IF('3 Water'!#REF!="Complete","Complete"," ")</f>
        <v>#REF!</v>
      </c>
      <c r="D76" s="469"/>
      <c r="E76" s="2384" t="s">
        <v>304</v>
      </c>
      <c r="F76" s="2384"/>
      <c r="G76" s="2384"/>
      <c r="H76" s="2385"/>
    </row>
    <row r="77" spans="1:10" ht="16" hidden="1" thickBot="1" x14ac:dyDescent="0.2">
      <c r="A77" s="414" t="s">
        <v>481</v>
      </c>
      <c r="B77" s="520" t="s">
        <v>58</v>
      </c>
      <c r="C77" s="545" t="e">
        <f>IF('3 Water'!#REF!="Complete","Complete"," ")</f>
        <v>#REF!</v>
      </c>
      <c r="D77" s="469"/>
      <c r="E77" s="2384" t="s">
        <v>542</v>
      </c>
      <c r="F77" s="2384"/>
      <c r="G77" s="2384"/>
      <c r="H77" s="2385"/>
    </row>
    <row r="78" spans="1:10" ht="16" hidden="1" thickBot="1" x14ac:dyDescent="0.2">
      <c r="A78" s="414" t="s">
        <v>482</v>
      </c>
      <c r="B78" s="520" t="s">
        <v>58</v>
      </c>
      <c r="C78" s="545" t="e">
        <f>IF('3 Water'!#REF!="Complete","Complete"," ")</f>
        <v>#REF!</v>
      </c>
      <c r="D78" s="469"/>
      <c r="E78" s="2384" t="s">
        <v>177</v>
      </c>
      <c r="F78" s="2384"/>
      <c r="G78" s="2384"/>
      <c r="H78" s="2385"/>
    </row>
    <row r="79" spans="1:10" ht="16" hidden="1" thickBot="1" x14ac:dyDescent="0.2">
      <c r="A79" s="415" t="s">
        <v>531</v>
      </c>
      <c r="B79" s="406">
        <f>'3 Water'!B12</f>
        <v>20</v>
      </c>
      <c r="C79" s="498">
        <f>'3 Water'!C12</f>
        <v>0</v>
      </c>
      <c r="D79" s="1778"/>
      <c r="E79" s="2378" t="s">
        <v>532</v>
      </c>
      <c r="F79" s="2378"/>
      <c r="G79" s="2378"/>
      <c r="H79" s="2379"/>
    </row>
    <row r="80" spans="1:10" ht="16" hidden="1" thickBot="1" x14ac:dyDescent="0.2">
      <c r="A80" s="415" t="s">
        <v>549</v>
      </c>
      <c r="B80" s="406">
        <f>'3 Water'!B33</f>
        <v>29</v>
      </c>
      <c r="C80" s="498">
        <f>'3 Water'!C33</f>
        <v>0</v>
      </c>
      <c r="D80" s="1779"/>
      <c r="E80" s="2378" t="s">
        <v>550</v>
      </c>
      <c r="F80" s="2378"/>
      <c r="G80" s="2378"/>
      <c r="H80" s="2379"/>
    </row>
    <row r="81" spans="1:8" ht="16" hidden="1" thickBot="1" x14ac:dyDescent="0.2">
      <c r="A81" s="415" t="s">
        <v>552</v>
      </c>
      <c r="B81" s="409">
        <f>'3 Water'!B41</f>
        <v>18</v>
      </c>
      <c r="C81" s="498">
        <f>'3 Water'!C41</f>
        <v>0</v>
      </c>
      <c r="D81" s="1779"/>
      <c r="E81" s="2378" t="s">
        <v>395</v>
      </c>
      <c r="F81" s="2378"/>
      <c r="G81" s="2378"/>
      <c r="H81" s="2379"/>
    </row>
    <row r="82" spans="1:8" ht="16" hidden="1" thickBot="1" x14ac:dyDescent="0.2">
      <c r="A82" s="415" t="s">
        <v>556</v>
      </c>
      <c r="B82" s="409">
        <f>'3 Water'!B50</f>
        <v>14</v>
      </c>
      <c r="C82" s="498">
        <f>'3 Water'!C50</f>
        <v>0</v>
      </c>
      <c r="D82" s="1779"/>
      <c r="E82" s="2378" t="s">
        <v>612</v>
      </c>
      <c r="F82" s="2378"/>
      <c r="G82" s="2378"/>
      <c r="H82" s="2379"/>
    </row>
    <row r="83" spans="1:8" ht="16" hidden="1" thickBot="1" x14ac:dyDescent="0.2">
      <c r="A83" s="415" t="s">
        <v>573</v>
      </c>
      <c r="B83" s="406">
        <f>'3 Water'!B64</f>
        <v>10</v>
      </c>
      <c r="C83" s="498">
        <f>'3 Water'!C64</f>
        <v>0</v>
      </c>
      <c r="D83" s="1779"/>
      <c r="E83" s="2378" t="s">
        <v>578</v>
      </c>
      <c r="F83" s="2378"/>
      <c r="G83" s="2378"/>
      <c r="H83" s="2379"/>
    </row>
    <row r="84" spans="1:8" ht="16" hidden="1" thickBot="1" x14ac:dyDescent="0.2">
      <c r="A84" s="417" t="s">
        <v>588</v>
      </c>
      <c r="B84" s="420">
        <f>'3 Water'!B71</f>
        <v>15</v>
      </c>
      <c r="C84" s="460">
        <f>'3 Water'!C71</f>
        <v>0</v>
      </c>
      <c r="D84" s="1780"/>
      <c r="E84" s="2380" t="s">
        <v>589</v>
      </c>
      <c r="F84" s="2380"/>
      <c r="G84" s="2380"/>
      <c r="H84" s="2381"/>
    </row>
    <row r="85" spans="1:8" ht="17" hidden="1" thickBot="1" x14ac:dyDescent="0.2">
      <c r="A85" s="464" t="s">
        <v>1062</v>
      </c>
      <c r="B85" s="463">
        <f>SUM(B87:B95)</f>
        <v>91</v>
      </c>
      <c r="C85" s="419">
        <f>SUM(C87:C95)</f>
        <v>0</v>
      </c>
      <c r="D85" s="468">
        <f>IF(C85&lt;10,10-C85,0)</f>
        <v>10</v>
      </c>
      <c r="E85" s="2382" t="s">
        <v>1089</v>
      </c>
      <c r="F85" s="2382"/>
      <c r="G85" s="2382"/>
      <c r="H85" s="2383"/>
    </row>
    <row r="86" spans="1:8" ht="16" hidden="1" thickBot="1" x14ac:dyDescent="0.2">
      <c r="A86" s="414" t="s">
        <v>1303</v>
      </c>
      <c r="B86" s="520" t="s">
        <v>58</v>
      </c>
      <c r="C86" s="545" t="e">
        <f>IF('4 Site'!#REF!="Complete","Complete"," ")</f>
        <v>#REF!</v>
      </c>
      <c r="D86" s="469"/>
      <c r="E86" s="2384" t="s">
        <v>788</v>
      </c>
      <c r="F86" s="2384"/>
      <c r="G86" s="2384"/>
      <c r="H86" s="2385"/>
    </row>
    <row r="87" spans="1:8" ht="16" hidden="1" thickBot="1" x14ac:dyDescent="0.2">
      <c r="A87" s="415" t="s">
        <v>594</v>
      </c>
      <c r="B87" s="406">
        <f>'4 Site'!B10</f>
        <v>3</v>
      </c>
      <c r="C87" s="498">
        <f>'4 Site'!C10</f>
        <v>0</v>
      </c>
      <c r="D87" s="1778"/>
      <c r="E87" s="2378" t="s">
        <v>790</v>
      </c>
      <c r="F87" s="2378"/>
      <c r="G87" s="2378"/>
      <c r="H87" s="2379"/>
    </row>
    <row r="88" spans="1:8" ht="16" hidden="1" thickBot="1" x14ac:dyDescent="0.2">
      <c r="A88" s="415" t="s">
        <v>595</v>
      </c>
      <c r="B88" s="406">
        <f>'4 Site'!B12</f>
        <v>26</v>
      </c>
      <c r="C88" s="498">
        <f>'4 Site'!C12</f>
        <v>0</v>
      </c>
      <c r="D88" s="1779"/>
      <c r="E88" s="2378" t="s">
        <v>5</v>
      </c>
      <c r="F88" s="2378"/>
      <c r="G88" s="2378"/>
      <c r="H88" s="2379"/>
    </row>
    <row r="89" spans="1:8" ht="16" hidden="1" thickBot="1" x14ac:dyDescent="0.2">
      <c r="A89" s="415" t="s">
        <v>610</v>
      </c>
      <c r="B89" s="406">
        <f>'4 Site'!B37</f>
        <v>9</v>
      </c>
      <c r="C89" s="498">
        <f>'4 Site'!C37</f>
        <v>0</v>
      </c>
      <c r="D89" s="1779"/>
      <c r="E89" s="2378" t="s">
        <v>179</v>
      </c>
      <c r="F89" s="2378"/>
      <c r="G89" s="2378"/>
      <c r="H89" s="2379"/>
    </row>
    <row r="90" spans="1:8" ht="16" hidden="1" thickBot="1" x14ac:dyDescent="0.2">
      <c r="A90" s="415" t="s">
        <v>615</v>
      </c>
      <c r="B90" s="406">
        <f>'4 Site'!B43</f>
        <v>17</v>
      </c>
      <c r="C90" s="498">
        <f>'4 Site'!C43</f>
        <v>0</v>
      </c>
      <c r="D90" s="1779"/>
      <c r="E90" s="2378" t="s">
        <v>629</v>
      </c>
      <c r="F90" s="2378"/>
      <c r="G90" s="2378"/>
      <c r="H90" s="2379"/>
    </row>
    <row r="91" spans="1:8" ht="16" hidden="1" thickBot="1" x14ac:dyDescent="0.2">
      <c r="A91" s="415" t="s">
        <v>631</v>
      </c>
      <c r="B91" s="406">
        <f>'4 Site'!B65</f>
        <v>4</v>
      </c>
      <c r="C91" s="498">
        <f>'4 Site'!C65</f>
        <v>0</v>
      </c>
      <c r="D91" s="1779"/>
      <c r="E91" s="2378" t="s">
        <v>630</v>
      </c>
      <c r="F91" s="2378"/>
      <c r="G91" s="2378"/>
      <c r="H91" s="2379"/>
    </row>
    <row r="92" spans="1:8" ht="16" hidden="1" thickBot="1" x14ac:dyDescent="0.2">
      <c r="A92" s="415" t="s">
        <v>635</v>
      </c>
      <c r="B92" s="406">
        <f>'4 Site'!B73</f>
        <v>4</v>
      </c>
      <c r="C92" s="498">
        <f>'4 Site'!C73</f>
        <v>0</v>
      </c>
      <c r="D92" s="1779"/>
      <c r="E92" s="2378" t="s">
        <v>636</v>
      </c>
      <c r="F92" s="2378"/>
      <c r="G92" s="2378"/>
      <c r="H92" s="2379"/>
    </row>
    <row r="93" spans="1:8" ht="16" hidden="1" thickBot="1" x14ac:dyDescent="0.2">
      <c r="A93" s="415" t="s">
        <v>658</v>
      </c>
      <c r="B93" s="406">
        <f>'4 Site'!B81</f>
        <v>18</v>
      </c>
      <c r="C93" s="498">
        <f>'4 Site'!C81</f>
        <v>0</v>
      </c>
      <c r="D93" s="1779"/>
      <c r="E93" s="2378" t="s">
        <v>665</v>
      </c>
      <c r="F93" s="2378"/>
      <c r="G93" s="2378"/>
      <c r="H93" s="2379"/>
    </row>
    <row r="94" spans="1:8" ht="16" hidden="1" thickBot="1" x14ac:dyDescent="0.2">
      <c r="A94" s="415" t="s">
        <v>675</v>
      </c>
      <c r="B94" s="406">
        <f>'4 Site'!B113</f>
        <v>4</v>
      </c>
      <c r="C94" s="498">
        <f>'4 Site'!C113</f>
        <v>0</v>
      </c>
      <c r="D94" s="1779"/>
      <c r="E94" s="2378" t="s">
        <v>686</v>
      </c>
      <c r="F94" s="2378"/>
      <c r="G94" s="2378"/>
      <c r="H94" s="2379"/>
    </row>
    <row r="95" spans="1:8" ht="16" hidden="1" thickBot="1" x14ac:dyDescent="0.2">
      <c r="A95" s="417" t="s">
        <v>680</v>
      </c>
      <c r="B95" s="420">
        <f>'4 Site'!B117</f>
        <v>6</v>
      </c>
      <c r="C95" s="460">
        <f>'4 Site'!C117</f>
        <v>0</v>
      </c>
      <c r="D95" s="1780"/>
      <c r="E95" s="2380" t="s">
        <v>818</v>
      </c>
      <c r="F95" s="2380"/>
      <c r="G95" s="2380"/>
      <c r="H95" s="2381"/>
    </row>
    <row r="96" spans="1:8" ht="17" hidden="1" thickBot="1" x14ac:dyDescent="0.2">
      <c r="A96" s="464" t="s">
        <v>1063</v>
      </c>
      <c r="B96" s="463">
        <f>SUM(B99:B102)</f>
        <v>58</v>
      </c>
      <c r="C96" s="419">
        <f>SUM(C99:C102)</f>
        <v>0</v>
      </c>
      <c r="D96" s="468">
        <f>IF(C96&lt;10,10-C96,0)</f>
        <v>10</v>
      </c>
      <c r="E96" s="2382" t="s">
        <v>1625</v>
      </c>
      <c r="F96" s="2382"/>
      <c r="G96" s="2382"/>
      <c r="H96" s="2383"/>
    </row>
    <row r="97" spans="1:8" ht="16" hidden="1" thickBot="1" x14ac:dyDescent="0.2">
      <c r="A97" s="414" t="s">
        <v>1304</v>
      </c>
      <c r="B97" s="520" t="s">
        <v>58</v>
      </c>
      <c r="C97" s="545" t="e">
        <f>IF('5 Health'!#REF!="Complete","Complete"," ")</f>
        <v>#REF!</v>
      </c>
      <c r="D97" s="469"/>
      <c r="E97" s="2384" t="s">
        <v>697</v>
      </c>
      <c r="F97" s="2384"/>
      <c r="G97" s="2384"/>
      <c r="H97" s="2385"/>
    </row>
    <row r="98" spans="1:8" ht="16" hidden="1" thickBot="1" x14ac:dyDescent="0.2">
      <c r="A98" s="414" t="s">
        <v>484</v>
      </c>
      <c r="B98" s="520" t="s">
        <v>58</v>
      </c>
      <c r="C98" s="545" t="e">
        <f>IF('5 Health'!#REF!="Complete","Complete"," ")</f>
        <v>#REF!</v>
      </c>
      <c r="D98" s="469"/>
      <c r="E98" s="2384" t="s">
        <v>698</v>
      </c>
      <c r="F98" s="2384"/>
      <c r="G98" s="2384"/>
      <c r="H98" s="2385"/>
    </row>
    <row r="99" spans="1:8" ht="16" hidden="1" thickBot="1" x14ac:dyDescent="0.2">
      <c r="A99" s="415" t="s">
        <v>700</v>
      </c>
      <c r="B99" s="406">
        <f>'5 Health'!B11</f>
        <v>24</v>
      </c>
      <c r="C99" s="498">
        <f>'5 Health'!C11</f>
        <v>0</v>
      </c>
      <c r="D99" s="1778"/>
      <c r="E99" s="2378" t="s">
        <v>821</v>
      </c>
      <c r="F99" s="2378"/>
      <c r="G99" s="2378"/>
      <c r="H99" s="2379"/>
    </row>
    <row r="100" spans="1:8" ht="16" hidden="1" thickBot="1" x14ac:dyDescent="0.2">
      <c r="A100" s="415" t="s">
        <v>701</v>
      </c>
      <c r="B100" s="406">
        <f>'5 Health'!B32</f>
        <v>13</v>
      </c>
      <c r="C100" s="498">
        <f>'5 Health'!C32</f>
        <v>0</v>
      </c>
      <c r="D100" s="1779"/>
      <c r="E100" s="2378" t="s">
        <v>191</v>
      </c>
      <c r="F100" s="2378"/>
      <c r="G100" s="2378"/>
      <c r="H100" s="2379"/>
    </row>
    <row r="101" spans="1:8" ht="16" hidden="1" thickBot="1" x14ac:dyDescent="0.2">
      <c r="A101" s="415" t="s">
        <v>717</v>
      </c>
      <c r="B101" s="406">
        <f>'5 Health'!B41</f>
        <v>8</v>
      </c>
      <c r="C101" s="498">
        <f>'5 Health'!C41</f>
        <v>0</v>
      </c>
      <c r="D101" s="1779"/>
      <c r="E101" s="2378" t="s">
        <v>718</v>
      </c>
      <c r="F101" s="2378"/>
      <c r="G101" s="2378"/>
      <c r="H101" s="2379"/>
    </row>
    <row r="102" spans="1:8" ht="16" hidden="1" thickBot="1" x14ac:dyDescent="0.2">
      <c r="A102" s="417" t="s">
        <v>723</v>
      </c>
      <c r="B102" s="420">
        <f>'5 Health'!B54</f>
        <v>13</v>
      </c>
      <c r="C102" s="460">
        <f>'5 Health'!C54</f>
        <v>0</v>
      </c>
      <c r="D102" s="1780"/>
      <c r="E102" s="2380" t="s">
        <v>353</v>
      </c>
      <c r="F102" s="2380"/>
      <c r="G102" s="2380"/>
      <c r="H102" s="2381"/>
    </row>
    <row r="103" spans="1:8" ht="17" hidden="1" thickBot="1" x14ac:dyDescent="0.2">
      <c r="A103" s="464" t="s">
        <v>1064</v>
      </c>
      <c r="B103" s="463">
        <f>SUM(B105:B107)</f>
        <v>39</v>
      </c>
      <c r="C103" s="419">
        <f>SUM(C105:C107)</f>
        <v>0</v>
      </c>
      <c r="D103" s="468">
        <f>IF(C103&lt;5,5-C103,0)</f>
        <v>5</v>
      </c>
      <c r="E103" s="2382" t="s">
        <v>1624</v>
      </c>
      <c r="F103" s="2382"/>
      <c r="G103" s="2382"/>
      <c r="H103" s="2383"/>
    </row>
    <row r="104" spans="1:8" ht="16" hidden="1" thickBot="1" x14ac:dyDescent="0.2">
      <c r="A104" s="414" t="s">
        <v>1305</v>
      </c>
      <c r="B104" s="521" t="s">
        <v>58</v>
      </c>
      <c r="C104" s="545" t="e">
        <f>IF('6 Materials'!#REF!="Complete","Complete"," ")</f>
        <v>#REF!</v>
      </c>
      <c r="D104" s="470"/>
      <c r="E104" s="2388" t="s">
        <v>8</v>
      </c>
      <c r="F104" s="2388"/>
      <c r="G104" s="2388"/>
      <c r="H104" s="2389"/>
    </row>
    <row r="105" spans="1:8" ht="16" hidden="1" thickBot="1" x14ac:dyDescent="0.2">
      <c r="A105" s="415" t="s">
        <v>740</v>
      </c>
      <c r="B105" s="553">
        <f>'6 Materials'!B7</f>
        <v>21</v>
      </c>
      <c r="C105" s="498">
        <f>'6 Materials'!C7</f>
        <v>0</v>
      </c>
      <c r="D105" s="1778"/>
      <c r="E105" s="2378" t="s">
        <v>756</v>
      </c>
      <c r="F105" s="2378"/>
      <c r="G105" s="2378"/>
      <c r="H105" s="2379"/>
    </row>
    <row r="106" spans="1:8" ht="16" hidden="1" thickBot="1" x14ac:dyDescent="0.2">
      <c r="A106" s="415" t="s">
        <v>743</v>
      </c>
      <c r="B106" s="553">
        <f>'6 Materials'!B24</f>
        <v>9</v>
      </c>
      <c r="C106" s="498">
        <f>'6 Materials'!C24</f>
        <v>0</v>
      </c>
      <c r="D106" s="1779"/>
      <c r="E106" s="2378" t="s">
        <v>201</v>
      </c>
      <c r="F106" s="2378"/>
      <c r="G106" s="2378"/>
      <c r="H106" s="2379"/>
    </row>
    <row r="107" spans="1:8" ht="16" hidden="1" thickBot="1" x14ac:dyDescent="0.2">
      <c r="A107" s="417" t="s">
        <v>752</v>
      </c>
      <c r="B107" s="554">
        <f>'6 Materials'!B34</f>
        <v>9</v>
      </c>
      <c r="C107" s="460">
        <f>'6 Materials'!C34</f>
        <v>0</v>
      </c>
      <c r="D107" s="1780"/>
      <c r="E107" s="2380" t="s">
        <v>207</v>
      </c>
      <c r="F107" s="2380"/>
      <c r="G107" s="2380"/>
      <c r="H107" s="2381"/>
    </row>
    <row r="108" spans="1:8" ht="17" hidden="1" thickBot="1" x14ac:dyDescent="0.2">
      <c r="A108" s="464" t="s">
        <v>1065</v>
      </c>
      <c r="B108" s="463">
        <f>SUM(B109:B112)</f>
        <v>43</v>
      </c>
      <c r="C108" s="419">
        <f>SUM(C109:C112)</f>
        <v>0</v>
      </c>
      <c r="D108" s="468">
        <f>IF(C108&lt;10,10-C108,0)</f>
        <v>10</v>
      </c>
      <c r="E108" s="2382" t="s">
        <v>1633</v>
      </c>
      <c r="F108" s="2382"/>
      <c r="G108" s="2382"/>
      <c r="H108" s="2383"/>
    </row>
    <row r="109" spans="1:8" ht="16" hidden="1" thickBot="1" x14ac:dyDescent="0.2">
      <c r="A109" s="415" t="s">
        <v>764</v>
      </c>
      <c r="B109" s="553">
        <f>'7 Disaster Mitigation'!B8</f>
        <v>23</v>
      </c>
      <c r="C109" s="498">
        <f>'7 Disaster Mitigation'!C8</f>
        <v>0</v>
      </c>
      <c r="D109" s="1778"/>
      <c r="E109" s="2378" t="s">
        <v>766</v>
      </c>
      <c r="F109" s="2378"/>
      <c r="G109" s="2378"/>
      <c r="H109" s="2379"/>
    </row>
    <row r="110" spans="1:8" ht="16" hidden="1" thickBot="1" x14ac:dyDescent="0.2">
      <c r="A110" s="415" t="s">
        <v>772</v>
      </c>
      <c r="B110" s="553">
        <f>'7 Disaster Mitigation'!B19</f>
        <v>9</v>
      </c>
      <c r="C110" s="498">
        <f>'7 Disaster Mitigation'!C19</f>
        <v>0</v>
      </c>
      <c r="D110" s="1779"/>
      <c r="E110" s="2378" t="s">
        <v>228</v>
      </c>
      <c r="F110" s="2378"/>
      <c r="G110" s="2378"/>
      <c r="H110" s="2379"/>
    </row>
    <row r="111" spans="1:8" ht="16" hidden="1" thickBot="1" x14ac:dyDescent="0.2">
      <c r="A111" s="415" t="s">
        <v>776</v>
      </c>
      <c r="B111" s="553">
        <f>'7 Disaster Mitigation'!B23</f>
        <v>9</v>
      </c>
      <c r="C111" s="498">
        <f>'7 Disaster Mitigation'!C23</f>
        <v>0</v>
      </c>
      <c r="D111" s="1779"/>
      <c r="E111" s="2378" t="s">
        <v>780</v>
      </c>
      <c r="F111" s="2378"/>
      <c r="G111" s="2378"/>
      <c r="H111" s="2379"/>
    </row>
    <row r="112" spans="1:8" ht="16" hidden="1" thickBot="1" x14ac:dyDescent="0.2">
      <c r="A112" s="417" t="s">
        <v>877</v>
      </c>
      <c r="B112" s="554">
        <f>'7 Disaster Mitigation'!B27</f>
        <v>2</v>
      </c>
      <c r="C112" s="460">
        <f>'7 Disaster Mitigation'!C27</f>
        <v>0</v>
      </c>
      <c r="D112" s="1780"/>
      <c r="E112" s="2380" t="s">
        <v>1310</v>
      </c>
      <c r="F112" s="2380"/>
      <c r="G112" s="2380"/>
      <c r="H112" s="2381"/>
    </row>
    <row r="113" spans="1:26" ht="17" hidden="1" thickBot="1" x14ac:dyDescent="0.2">
      <c r="A113" s="464" t="s">
        <v>1634</v>
      </c>
      <c r="B113" s="463">
        <f>SUM(B114:B118)</f>
        <v>5</v>
      </c>
      <c r="C113" s="419">
        <f>SUM(C114:C117)</f>
        <v>0</v>
      </c>
      <c r="D113" s="468"/>
      <c r="E113" s="2382" t="s">
        <v>1763</v>
      </c>
      <c r="F113" s="2382"/>
      <c r="G113" s="2382"/>
      <c r="H113" s="2383"/>
    </row>
    <row r="114" spans="1:26" ht="16" hidden="1" thickBot="1" x14ac:dyDescent="0.2">
      <c r="A114" s="415" t="str">
        <f>'8 Innovation '!A5</f>
        <v>INN 01</v>
      </c>
      <c r="B114" s="553">
        <v>1</v>
      </c>
      <c r="C114" s="498">
        <f>'8 Innovation '!C5</f>
        <v>0</v>
      </c>
      <c r="D114" s="1778"/>
      <c r="E114" s="2378" t="str">
        <f>'8 Innovation '!G6</f>
        <v xml:space="preserve"> </v>
      </c>
      <c r="F114" s="2378"/>
      <c r="G114" s="2378"/>
      <c r="H114" s="2379"/>
    </row>
    <row r="115" spans="1:26" ht="16" hidden="1" thickBot="1" x14ac:dyDescent="0.2">
      <c r="A115" s="415" t="str">
        <f>'8 Innovation '!A6</f>
        <v>INN 02</v>
      </c>
      <c r="B115" s="553">
        <v>1</v>
      </c>
      <c r="C115" s="498">
        <f>'8 Innovation '!C6</f>
        <v>0</v>
      </c>
      <c r="D115" s="1779"/>
      <c r="E115" s="2378">
        <f>'8 Innovation '!G7</f>
        <v>0</v>
      </c>
      <c r="F115" s="2378"/>
      <c r="G115" s="2378"/>
      <c r="H115" s="2379"/>
    </row>
    <row r="116" spans="1:26" ht="16" hidden="1" thickBot="1" x14ac:dyDescent="0.2">
      <c r="A116" s="415" t="str">
        <f>'8 Innovation '!A7</f>
        <v>INN 03</v>
      </c>
      <c r="B116" s="553">
        <v>1</v>
      </c>
      <c r="C116" s="498">
        <f>'8 Innovation '!C7</f>
        <v>0</v>
      </c>
      <c r="D116" s="1779"/>
      <c r="E116" s="2378">
        <f>'8 Innovation '!G8</f>
        <v>0</v>
      </c>
      <c r="F116" s="2378"/>
      <c r="G116" s="2378"/>
      <c r="H116" s="2379"/>
    </row>
    <row r="117" spans="1:26" ht="16" hidden="1" thickBot="1" x14ac:dyDescent="0.2">
      <c r="A117" s="415" t="str">
        <f>'8 Innovation '!A8</f>
        <v>INN 04</v>
      </c>
      <c r="B117" s="554">
        <v>1</v>
      </c>
      <c r="C117" s="460">
        <f>'8 Innovation '!C8</f>
        <v>0</v>
      </c>
      <c r="D117" s="1780"/>
      <c r="E117" s="2380">
        <f>'8 Innovation '!G9</f>
        <v>0</v>
      </c>
      <c r="F117" s="2380"/>
      <c r="G117" s="2380"/>
      <c r="H117" s="2381"/>
    </row>
    <row r="118" spans="1:26" ht="16" hidden="1" thickBot="1" x14ac:dyDescent="0.2">
      <c r="A118" s="415" t="str">
        <f>'8 Innovation '!A9</f>
        <v>INN 05</v>
      </c>
      <c r="B118" s="408">
        <v>1</v>
      </c>
      <c r="C118" s="407">
        <f>'8 Innovation '!C9</f>
        <v>0</v>
      </c>
    </row>
    <row r="119" spans="1:26" ht="16" hidden="1" thickBot="1" x14ac:dyDescent="0.2"/>
    <row r="120" spans="1:26" ht="16" hidden="1" thickBot="1" x14ac:dyDescent="0.2"/>
    <row r="121" spans="1:26" ht="21" x14ac:dyDescent="0.15">
      <c r="A121" s="2399" t="s">
        <v>472</v>
      </c>
      <c r="B121" s="2400"/>
      <c r="C121" s="2400"/>
      <c r="D121" s="2400"/>
      <c r="E121" s="2400"/>
      <c r="F121" s="2400"/>
      <c r="G121" s="2400"/>
      <c r="H121" s="2400"/>
      <c r="I121" s="2401"/>
      <c r="J121" s="4"/>
      <c r="K121" s="4"/>
      <c r="L121" s="4"/>
      <c r="M121" s="4"/>
      <c r="N121" s="4"/>
      <c r="O121" s="4"/>
      <c r="P121" s="4"/>
      <c r="Q121" s="4"/>
      <c r="R121" s="4"/>
      <c r="S121" s="4"/>
      <c r="T121" s="4"/>
      <c r="U121" s="4"/>
      <c r="V121" s="4"/>
      <c r="W121" s="4"/>
      <c r="X121" s="4"/>
      <c r="Y121" s="4"/>
      <c r="Z121" s="4"/>
    </row>
    <row r="122" spans="1:26" x14ac:dyDescent="0.2">
      <c r="A122" s="2085" t="s">
        <v>473</v>
      </c>
      <c r="B122" s="1883"/>
      <c r="C122" s="1883"/>
      <c r="D122" s="1883"/>
      <c r="E122" s="1883"/>
      <c r="F122" s="1883"/>
      <c r="G122" s="1883"/>
      <c r="H122" s="1883"/>
      <c r="I122" s="2334"/>
      <c r="J122" s="4"/>
      <c r="K122" s="4"/>
      <c r="L122" s="4"/>
      <c r="M122" s="4"/>
      <c r="N122" s="4"/>
      <c r="O122" s="4"/>
      <c r="P122" s="4"/>
      <c r="Q122" s="4"/>
      <c r="R122" s="4"/>
      <c r="S122" s="4"/>
      <c r="T122" s="4"/>
      <c r="U122" s="4"/>
      <c r="V122" s="4"/>
      <c r="W122" s="4"/>
      <c r="X122" s="4"/>
      <c r="Y122" s="4"/>
      <c r="Z122" s="4"/>
    </row>
    <row r="123" spans="1:26" ht="16" thickBot="1" x14ac:dyDescent="0.25">
      <c r="A123" s="2336" t="s">
        <v>1073</v>
      </c>
      <c r="B123" s="2337"/>
      <c r="C123" s="2337"/>
      <c r="D123" s="2337"/>
      <c r="E123" s="2337"/>
      <c r="F123" s="2337"/>
      <c r="G123" s="2337"/>
      <c r="H123" s="2337"/>
      <c r="I123" s="2338"/>
      <c r="J123" s="4"/>
      <c r="K123" s="4"/>
      <c r="L123" s="4"/>
      <c r="M123" s="4"/>
      <c r="N123" s="4"/>
      <c r="O123" s="4"/>
      <c r="P123" s="4"/>
      <c r="Q123" s="4"/>
      <c r="R123" s="4"/>
      <c r="S123" s="4"/>
      <c r="T123" s="4"/>
      <c r="U123" s="4"/>
      <c r="V123" s="4"/>
      <c r="W123" s="4"/>
      <c r="X123" s="4"/>
      <c r="Y123" s="4"/>
      <c r="Z123" s="4"/>
    </row>
    <row r="124" spans="1:26" x14ac:dyDescent="0.15">
      <c r="A124" s="2339" t="s">
        <v>508</v>
      </c>
      <c r="B124" s="2340"/>
      <c r="C124" s="2341"/>
      <c r="D124" s="2342" t="s">
        <v>507</v>
      </c>
      <c r="E124" s="2343"/>
      <c r="F124" s="2344"/>
      <c r="G124" s="2345" t="s">
        <v>592</v>
      </c>
      <c r="H124" s="2345"/>
      <c r="I124" s="1867" t="s">
        <v>1398</v>
      </c>
      <c r="J124" s="4"/>
      <c r="K124" s="4"/>
      <c r="L124" s="4"/>
      <c r="M124" s="4"/>
      <c r="N124" s="4"/>
      <c r="O124" s="4"/>
      <c r="P124" s="4"/>
      <c r="Q124" s="4"/>
      <c r="R124" s="4"/>
      <c r="S124" s="4"/>
      <c r="T124" s="4"/>
      <c r="U124" s="4"/>
      <c r="V124" s="4"/>
      <c r="W124" s="4"/>
      <c r="X124" s="4"/>
      <c r="Y124" s="4"/>
      <c r="Z124" s="4"/>
    </row>
    <row r="125" spans="1:26" ht="30" x14ac:dyDescent="0.15">
      <c r="A125" s="2349"/>
      <c r="B125" s="424" t="s">
        <v>176</v>
      </c>
      <c r="C125" s="844" t="s">
        <v>1167</v>
      </c>
      <c r="D125" s="247" t="s">
        <v>509</v>
      </c>
      <c r="E125" s="231" t="s">
        <v>230</v>
      </c>
      <c r="F125" s="847" t="s">
        <v>231</v>
      </c>
      <c r="G125" s="2346"/>
      <c r="H125" s="2346"/>
      <c r="I125" s="1868"/>
      <c r="J125" s="4"/>
      <c r="K125" s="4"/>
      <c r="L125" s="4"/>
      <c r="M125" s="4"/>
      <c r="N125" s="4"/>
      <c r="O125" s="4"/>
      <c r="P125" s="4"/>
      <c r="Q125" s="4"/>
      <c r="R125" s="4"/>
      <c r="S125" s="4"/>
      <c r="T125" s="4"/>
      <c r="U125" s="4"/>
      <c r="V125" s="4"/>
      <c r="W125" s="4"/>
      <c r="X125" s="4"/>
      <c r="Y125" s="4"/>
      <c r="Z125" s="4"/>
    </row>
    <row r="126" spans="1:26" ht="17" thickBot="1" x14ac:dyDescent="0.2">
      <c r="A126" s="2350"/>
      <c r="B126" s="822">
        <f>SUM(B130,B131,B132)</f>
        <v>11</v>
      </c>
      <c r="C126" s="425">
        <f>SUM(C130,C131,C132)</f>
        <v>0</v>
      </c>
      <c r="D126" s="432" t="e">
        <f>SUM(D130,D131,D132)</f>
        <v>#REF!</v>
      </c>
      <c r="E126" s="432" t="e">
        <f>SUM(E130,E131,E132)</f>
        <v>#REF!</v>
      </c>
      <c r="F126" s="432" t="e">
        <f>SUM(F130,F131,F132)</f>
        <v>#REF!</v>
      </c>
      <c r="G126" s="2347"/>
      <c r="H126" s="2347"/>
      <c r="I126" s="2348"/>
      <c r="J126" s="4"/>
      <c r="K126" s="4"/>
      <c r="L126" s="4"/>
      <c r="M126" s="4"/>
      <c r="N126" s="4"/>
      <c r="O126" s="4"/>
      <c r="P126" s="4"/>
      <c r="Q126" s="4"/>
      <c r="R126" s="4"/>
      <c r="S126" s="4"/>
      <c r="T126" s="4"/>
      <c r="U126" s="4"/>
      <c r="V126" s="4"/>
      <c r="W126" s="4"/>
      <c r="X126" s="4"/>
      <c r="Y126" s="4"/>
      <c r="Z126" s="4"/>
    </row>
    <row r="127" spans="1:26" x14ac:dyDescent="0.15">
      <c r="A127" s="2351"/>
      <c r="B127" s="2352"/>
      <c r="C127" s="2353"/>
      <c r="D127" s="2026"/>
      <c r="E127" s="2027"/>
      <c r="F127" s="2357"/>
      <c r="G127" s="2359" t="s">
        <v>830</v>
      </c>
      <c r="H127" s="2360"/>
      <c r="I127" s="939"/>
      <c r="J127" s="4"/>
      <c r="K127" s="4"/>
      <c r="L127" s="4"/>
      <c r="M127" s="4"/>
      <c r="N127" s="4"/>
      <c r="O127" s="4"/>
      <c r="P127" s="4"/>
      <c r="Q127" s="4"/>
      <c r="R127" s="4"/>
      <c r="S127" s="4"/>
      <c r="T127" s="4"/>
      <c r="U127" s="4"/>
      <c r="V127" s="4"/>
      <c r="W127" s="4"/>
      <c r="X127" s="4"/>
      <c r="Y127" s="4"/>
      <c r="Z127" s="4"/>
    </row>
    <row r="128" spans="1:26" x14ac:dyDescent="0.15">
      <c r="A128" s="2354"/>
      <c r="B128" s="2355"/>
      <c r="C128" s="2356"/>
      <c r="D128" s="2123"/>
      <c r="E128" s="2124"/>
      <c r="F128" s="2358"/>
      <c r="G128" s="2361" t="s">
        <v>1400</v>
      </c>
      <c r="H128" s="2362"/>
      <c r="I128" s="200"/>
      <c r="J128" s="4"/>
      <c r="K128" s="4"/>
      <c r="L128" s="4"/>
      <c r="M128" s="4"/>
      <c r="N128" s="4"/>
      <c r="O128" s="4"/>
      <c r="P128" s="4"/>
      <c r="Q128" s="4"/>
      <c r="R128" s="4"/>
      <c r="S128" s="4"/>
      <c r="T128" s="4"/>
      <c r="U128" s="4"/>
      <c r="V128" s="4"/>
      <c r="W128" s="4"/>
      <c r="X128" s="4"/>
      <c r="Y128" s="4"/>
      <c r="Z128" s="4"/>
    </row>
    <row r="129" spans="1:26" ht="61" thickBot="1" x14ac:dyDescent="0.2">
      <c r="A129" s="848" t="s">
        <v>1399</v>
      </c>
      <c r="B129" s="363" t="str">
        <f>'1 Project Management'!B9</f>
        <v>R</v>
      </c>
      <c r="C129" s="809" t="str">
        <f>'1 Project Management'!C9</f>
        <v xml:space="preserve"> </v>
      </c>
      <c r="D129" s="2395" t="e">
        <f>'1 Project Management'!#REF!</f>
        <v>#REF!</v>
      </c>
      <c r="E129" s="2396" t="e">
        <f>'1 Project Management'!#REF!</f>
        <v>#REF!</v>
      </c>
      <c r="F129" s="2397" t="e">
        <f>'1 Project Management'!#REF!</f>
        <v>#REF!</v>
      </c>
      <c r="G129" s="1080" t="s">
        <v>454</v>
      </c>
      <c r="H129" s="364" t="s">
        <v>880</v>
      </c>
      <c r="I129" s="103" t="s">
        <v>1737</v>
      </c>
      <c r="J129" s="1116"/>
      <c r="K129" s="4"/>
      <c r="L129" s="4"/>
      <c r="M129" s="4"/>
      <c r="N129" s="4"/>
      <c r="O129" s="4"/>
      <c r="P129" s="4"/>
      <c r="Q129" s="4"/>
      <c r="R129" s="4"/>
      <c r="S129" s="4"/>
      <c r="T129" s="4"/>
      <c r="U129" s="4"/>
      <c r="V129" s="4"/>
      <c r="W129" s="4"/>
      <c r="X129" s="4"/>
      <c r="Y129" s="4"/>
      <c r="Z129" s="4"/>
    </row>
    <row r="130" spans="1:26" ht="16" thickBot="1" x14ac:dyDescent="0.2">
      <c r="A130" s="849" t="s">
        <v>489</v>
      </c>
      <c r="B130" s="850">
        <f>'1 Project Management'!B21</f>
        <v>5</v>
      </c>
      <c r="C130" s="851">
        <f>'1 Project Management'!C21</f>
        <v>0</v>
      </c>
      <c r="D130" s="852" t="e">
        <f>'1 Project Management'!#REF!</f>
        <v>#REF!</v>
      </c>
      <c r="E130" s="853" t="e">
        <f>'1 Project Management'!#REF!</f>
        <v>#REF!</v>
      </c>
      <c r="F130" s="854" t="e">
        <f>'1 Project Management'!#REF!</f>
        <v>#REF!</v>
      </c>
      <c r="G130" s="2363" t="s">
        <v>174</v>
      </c>
      <c r="H130" s="2364"/>
      <c r="I130" s="2365"/>
      <c r="J130" s="4"/>
      <c r="K130" s="4"/>
      <c r="L130" s="4"/>
      <c r="M130" s="4"/>
      <c r="N130" s="4"/>
      <c r="O130" s="4"/>
      <c r="P130" s="4"/>
      <c r="Q130" s="4"/>
      <c r="R130" s="4"/>
      <c r="S130" s="4"/>
      <c r="T130" s="4"/>
      <c r="U130" s="4"/>
      <c r="V130" s="4"/>
      <c r="W130" s="4"/>
      <c r="X130" s="4"/>
      <c r="Y130" s="4"/>
      <c r="Z130" s="4"/>
    </row>
    <row r="131" spans="1:26" ht="16" thickBot="1" x14ac:dyDescent="0.2">
      <c r="A131" s="849" t="s">
        <v>490</v>
      </c>
      <c r="B131" s="850">
        <f>'1 Project Management'!B23</f>
        <v>5</v>
      </c>
      <c r="C131" s="851">
        <f>'1 Project Management'!C23</f>
        <v>0</v>
      </c>
      <c r="D131" s="852" t="e">
        <f>'1 Project Management'!#REF!</f>
        <v>#REF!</v>
      </c>
      <c r="E131" s="853" t="e">
        <f>'1 Project Management'!#REF!</f>
        <v>#REF!</v>
      </c>
      <c r="F131" s="854" t="e">
        <f>'1 Project Management'!#REF!</f>
        <v>#REF!</v>
      </c>
      <c r="G131" s="2363" t="s">
        <v>459</v>
      </c>
      <c r="H131" s="2364"/>
      <c r="I131" s="2365"/>
      <c r="J131" s="497"/>
      <c r="K131" s="4"/>
      <c r="L131" s="4"/>
      <c r="M131" s="4"/>
      <c r="N131" s="4"/>
      <c r="O131" s="4"/>
      <c r="P131" s="4"/>
      <c r="Q131" s="4"/>
      <c r="R131" s="4"/>
      <c r="S131" s="4"/>
      <c r="T131" s="4"/>
      <c r="U131" s="4"/>
      <c r="V131" s="4"/>
      <c r="W131" s="4"/>
      <c r="X131" s="4"/>
      <c r="Y131" s="4"/>
      <c r="Z131" s="4"/>
    </row>
    <row r="132" spans="1:26" ht="16" thickBot="1" x14ac:dyDescent="0.2">
      <c r="A132" s="855" t="s">
        <v>491</v>
      </c>
      <c r="B132" s="850">
        <f>'1 Project Management'!B19</f>
        <v>1</v>
      </c>
      <c r="C132" s="851">
        <f>'1 Project Management'!C19</f>
        <v>0</v>
      </c>
      <c r="D132" s="852" t="e">
        <f>'1 Project Management'!#REF!</f>
        <v>#REF!</v>
      </c>
      <c r="E132" s="853" t="e">
        <f>'1 Project Management'!#REF!</f>
        <v>#REF!</v>
      </c>
      <c r="F132" s="854" t="e">
        <f>'1 Project Management'!#REF!</f>
        <v>#REF!</v>
      </c>
      <c r="G132" s="2363" t="s">
        <v>1</v>
      </c>
      <c r="H132" s="2364"/>
      <c r="I132" s="2365"/>
      <c r="J132" s="497"/>
      <c r="K132" s="4"/>
      <c r="L132" s="4"/>
      <c r="M132" s="4"/>
      <c r="N132" s="4"/>
      <c r="O132" s="4"/>
      <c r="P132" s="4"/>
      <c r="Q132" s="4"/>
      <c r="R132" s="4"/>
      <c r="S132" s="4"/>
      <c r="T132" s="4"/>
      <c r="U132" s="4"/>
      <c r="V132" s="4"/>
      <c r="W132" s="4"/>
      <c r="X132" s="4"/>
      <c r="Y132" s="4"/>
      <c r="Z132" s="4"/>
    </row>
    <row r="133" spans="1:26" ht="16" thickBot="1" x14ac:dyDescent="0.2">
      <c r="A133" s="1182"/>
      <c r="B133" s="1183"/>
      <c r="C133" s="1183"/>
      <c r="D133" s="1183"/>
      <c r="E133" s="1183"/>
      <c r="F133" s="1183"/>
      <c r="G133" s="1181"/>
      <c r="H133" s="1181"/>
      <c r="I133" s="4"/>
      <c r="J133" s="497"/>
      <c r="K133" s="4"/>
      <c r="L133" s="4"/>
      <c r="M133" s="4"/>
      <c r="N133" s="4"/>
      <c r="O133" s="4"/>
      <c r="P133" s="4"/>
      <c r="Q133" s="4"/>
      <c r="R133" s="4"/>
      <c r="S133" s="4"/>
      <c r="T133" s="4"/>
      <c r="U133" s="4"/>
      <c r="V133" s="4"/>
      <c r="W133" s="4"/>
      <c r="X133" s="4"/>
      <c r="Y133" s="4"/>
      <c r="Z133" s="4"/>
    </row>
    <row r="134" spans="1:26" ht="21" x14ac:dyDescent="0.15">
      <c r="A134" s="2590" t="s">
        <v>493</v>
      </c>
      <c r="B134" s="2591"/>
      <c r="C134" s="2591"/>
      <c r="D134" s="2591"/>
      <c r="E134" s="2591"/>
      <c r="F134" s="2591"/>
      <c r="G134" s="2591"/>
      <c r="H134" s="2591"/>
      <c r="I134" s="2591"/>
      <c r="J134" s="2592"/>
    </row>
    <row r="135" spans="1:26" x14ac:dyDescent="0.2">
      <c r="A135" s="2085" t="s">
        <v>555</v>
      </c>
      <c r="B135" s="1883"/>
      <c r="C135" s="1883"/>
      <c r="D135" s="1883"/>
      <c r="E135" s="1883"/>
      <c r="F135" s="1883"/>
      <c r="G135" s="1883"/>
      <c r="H135" s="1883"/>
      <c r="I135" s="1883"/>
      <c r="J135" s="2334"/>
    </row>
    <row r="136" spans="1:26" ht="16" thickBot="1" x14ac:dyDescent="0.25">
      <c r="A136" s="2133" t="s">
        <v>1073</v>
      </c>
      <c r="B136" s="2134"/>
      <c r="C136" s="2134"/>
      <c r="D136" s="2134"/>
      <c r="E136" s="2134"/>
      <c r="F136" s="2134"/>
      <c r="G136" s="2134"/>
      <c r="H136" s="2134"/>
      <c r="I136" s="2134"/>
      <c r="J136" s="2335"/>
    </row>
    <row r="137" spans="1:26" x14ac:dyDescent="0.15">
      <c r="A137" s="1876" t="s">
        <v>508</v>
      </c>
      <c r="B137" s="1877"/>
      <c r="C137" s="1877"/>
      <c r="D137" s="2187" t="s">
        <v>507</v>
      </c>
      <c r="E137" s="2187"/>
      <c r="F137" s="2187"/>
      <c r="G137" s="1892" t="s">
        <v>1604</v>
      </c>
      <c r="H137" s="1892"/>
      <c r="I137" s="1892" t="s">
        <v>360</v>
      </c>
      <c r="J137" s="2142" t="s">
        <v>1398</v>
      </c>
    </row>
    <row r="138" spans="1:26" ht="30" x14ac:dyDescent="0.15">
      <c r="A138" s="2327"/>
      <c r="B138" s="424" t="s">
        <v>176</v>
      </c>
      <c r="C138" s="844" t="s">
        <v>1167</v>
      </c>
      <c r="D138" s="231" t="s">
        <v>509</v>
      </c>
      <c r="E138" s="231" t="s">
        <v>230</v>
      </c>
      <c r="F138" s="231" t="s">
        <v>231</v>
      </c>
      <c r="G138" s="1893"/>
      <c r="H138" s="1893"/>
      <c r="I138" s="1893"/>
      <c r="J138" s="2143"/>
    </row>
    <row r="139" spans="1:26" ht="16" thickBot="1" x14ac:dyDescent="0.2">
      <c r="A139" s="2328"/>
      <c r="B139" s="856" t="e">
        <f>B147+B148+B149+B150+B157+B151+B152+B153+B154+B155+B156+B158+B159</f>
        <v>#VALUE!</v>
      </c>
      <c r="C139" s="429">
        <f>SUM(C147,C148,C149,C150,C151,C152,C153,C154,C155,C156,C157,C158,C159)</f>
        <v>0</v>
      </c>
      <c r="D139" s="857" t="e">
        <f>SUM(D147,D148,D149,D150,D151,D152,D153,D154,D155,D156,D157,D158,D159)</f>
        <v>#REF!</v>
      </c>
      <c r="E139" s="857" t="e">
        <f>SUM(E147,E148,E149,E150,E151,E152,E153,E154,E155,E156,E157,E158,E159)</f>
        <v>#REF!</v>
      </c>
      <c r="F139" s="857" t="e">
        <f>SUM(F147,F148,F149,F150,F151,F152,F153,F154,F155,F156,F157,F158,F159)</f>
        <v>#REF!</v>
      </c>
      <c r="G139" s="2394"/>
      <c r="H139" s="2394"/>
      <c r="I139" s="2394"/>
      <c r="J139" s="2144"/>
    </row>
    <row r="140" spans="1:26" x14ac:dyDescent="0.15">
      <c r="A140" s="2390"/>
      <c r="B140" s="2391"/>
      <c r="C140" s="2391"/>
      <c r="D140" s="2392"/>
      <c r="E140" s="2392"/>
      <c r="F140" s="2392"/>
      <c r="G140" s="1930" t="s">
        <v>828</v>
      </c>
      <c r="H140" s="1930"/>
      <c r="I140" s="2360"/>
      <c r="J140" s="929"/>
    </row>
    <row r="141" spans="1:26" x14ac:dyDescent="0.15">
      <c r="A141" s="1879"/>
      <c r="B141" s="1880"/>
      <c r="C141" s="1880"/>
      <c r="D141" s="1908"/>
      <c r="E141" s="1908"/>
      <c r="F141" s="1908"/>
      <c r="G141" s="1927" t="s">
        <v>1173</v>
      </c>
      <c r="H141" s="1956"/>
      <c r="I141" s="1956"/>
      <c r="J141" s="103"/>
    </row>
    <row r="142" spans="1:26" ht="60" x14ac:dyDescent="0.15">
      <c r="A142" s="858" t="s">
        <v>1404</v>
      </c>
      <c r="B142" s="318" t="s">
        <v>58</v>
      </c>
      <c r="C142" s="809" t="s">
        <v>58</v>
      </c>
      <c r="D142" s="2393"/>
      <c r="E142" s="2393"/>
      <c r="F142" s="2393"/>
      <c r="G142" s="2388" t="s">
        <v>786</v>
      </c>
      <c r="H142" s="2388"/>
      <c r="I142" s="24" t="s">
        <v>941</v>
      </c>
      <c r="J142" s="818" t="s">
        <v>1440</v>
      </c>
    </row>
    <row r="143" spans="1:26" ht="60" x14ac:dyDescent="0.15">
      <c r="A143" s="858" t="s">
        <v>1408</v>
      </c>
      <c r="B143" s="318" t="s">
        <v>58</v>
      </c>
      <c r="C143" s="809" t="s">
        <v>58</v>
      </c>
      <c r="D143" s="2405"/>
      <c r="E143" s="2405"/>
      <c r="F143" s="2405"/>
      <c r="G143" s="2388" t="s">
        <v>1077</v>
      </c>
      <c r="H143" s="2388"/>
      <c r="I143" s="24" t="s">
        <v>1181</v>
      </c>
      <c r="J143" s="103" t="s">
        <v>1441</v>
      </c>
    </row>
    <row r="144" spans="1:26" ht="150" x14ac:dyDescent="0.15">
      <c r="A144" s="858" t="s">
        <v>1407</v>
      </c>
      <c r="B144" s="318" t="s">
        <v>58</v>
      </c>
      <c r="C144" s="809" t="s">
        <v>58</v>
      </c>
      <c r="D144" s="2393"/>
      <c r="E144" s="2393"/>
      <c r="F144" s="2393"/>
      <c r="G144" s="2388" t="s">
        <v>303</v>
      </c>
      <c r="H144" s="2388"/>
      <c r="I144" s="24" t="s">
        <v>1442</v>
      </c>
      <c r="J144" s="818" t="s">
        <v>1734</v>
      </c>
    </row>
    <row r="145" spans="1:10" ht="60" x14ac:dyDescent="0.15">
      <c r="A145" s="858" t="s">
        <v>1406</v>
      </c>
      <c r="B145" s="318" t="s">
        <v>58</v>
      </c>
      <c r="C145" s="809" t="s">
        <v>58</v>
      </c>
      <c r="D145" s="2405"/>
      <c r="E145" s="2405"/>
      <c r="F145" s="2405"/>
      <c r="G145" s="2388" t="s">
        <v>232</v>
      </c>
      <c r="H145" s="2388"/>
      <c r="I145" s="24" t="s">
        <v>1443</v>
      </c>
      <c r="J145" s="103" t="s">
        <v>1735</v>
      </c>
    </row>
    <row r="146" spans="1:10" ht="46" thickBot="1" x14ac:dyDescent="0.2">
      <c r="A146" s="858" t="s">
        <v>1405</v>
      </c>
      <c r="B146" s="836" t="s">
        <v>58</v>
      </c>
      <c r="C146" s="809" t="s">
        <v>58</v>
      </c>
      <c r="D146" s="2402"/>
      <c r="E146" s="2402"/>
      <c r="F146" s="2402"/>
      <c r="G146" s="2403" t="s">
        <v>1444</v>
      </c>
      <c r="H146" s="2403"/>
      <c r="I146" s="25" t="s">
        <v>234</v>
      </c>
      <c r="J146" s="818" t="s">
        <v>1605</v>
      </c>
    </row>
    <row r="147" spans="1:10" ht="16" thickBot="1" x14ac:dyDescent="0.2">
      <c r="A147" s="855" t="s">
        <v>494</v>
      </c>
      <c r="B147" s="850">
        <f>'2 Energy '!B14</f>
        <v>1</v>
      </c>
      <c r="C147" s="859">
        <f>'2 Energy '!C14</f>
        <v>0</v>
      </c>
      <c r="D147" s="860" t="e">
        <f>'2 Energy '!#REF!</f>
        <v>#REF!</v>
      </c>
      <c r="E147" s="860" t="e">
        <f>'2 Energy '!#REF!</f>
        <v>#REF!</v>
      </c>
      <c r="F147" s="860" t="e">
        <f>'2 Energy '!#REF!</f>
        <v>#REF!</v>
      </c>
      <c r="G147" s="2061" t="s">
        <v>77</v>
      </c>
      <c r="H147" s="1977"/>
      <c r="I147" s="1977"/>
      <c r="J147" s="2404"/>
    </row>
    <row r="148" spans="1:10" ht="16" thickBot="1" x14ac:dyDescent="0.2">
      <c r="A148" s="855" t="s">
        <v>495</v>
      </c>
      <c r="B148" s="850">
        <f>'2 Energy '!B17</f>
        <v>2</v>
      </c>
      <c r="C148" s="850">
        <f>'2 Energy '!C17</f>
        <v>0</v>
      </c>
      <c r="D148" s="860" t="e">
        <f>'2 Energy '!#REF!</f>
        <v>#REF!</v>
      </c>
      <c r="E148" s="860" t="e">
        <f>'2 Energy '!#REF!</f>
        <v>#REF!</v>
      </c>
      <c r="F148" s="860" t="e">
        <f>'2 Energy '!#REF!</f>
        <v>#REF!</v>
      </c>
      <c r="G148" s="2061" t="s">
        <v>78</v>
      </c>
      <c r="H148" s="1977"/>
      <c r="I148" s="1977"/>
      <c r="J148" s="2404"/>
    </row>
    <row r="149" spans="1:10" ht="16" thickBot="1" x14ac:dyDescent="0.2">
      <c r="A149" s="855" t="s">
        <v>503</v>
      </c>
      <c r="B149" s="850">
        <f>'2 Energy '!B21</f>
        <v>10</v>
      </c>
      <c r="C149" s="859">
        <f>'2 Energy '!C21</f>
        <v>0</v>
      </c>
      <c r="D149" s="860" t="e">
        <f>'2 Energy '!#REF!</f>
        <v>#REF!</v>
      </c>
      <c r="E149" s="860" t="e">
        <f>'2 Energy '!#REF!</f>
        <v>#REF!</v>
      </c>
      <c r="F149" s="860" t="e">
        <f>'2 Energy '!#REF!</f>
        <v>#REF!</v>
      </c>
      <c r="G149" s="2061" t="s">
        <v>118</v>
      </c>
      <c r="H149" s="1977"/>
      <c r="I149" s="1977"/>
      <c r="J149" s="2404"/>
    </row>
    <row r="150" spans="1:10" x14ac:dyDescent="0.15">
      <c r="A150" s="855" t="s">
        <v>505</v>
      </c>
      <c r="B150" s="850">
        <f>'2 Energy '!B25</f>
        <v>60</v>
      </c>
      <c r="C150" s="859">
        <f>'2 Energy '!C25</f>
        <v>0</v>
      </c>
      <c r="D150" s="860" t="e">
        <f>'2 Energy '!#REF!</f>
        <v>#REF!</v>
      </c>
      <c r="E150" s="860" t="e">
        <f>'2 Energy '!#REF!</f>
        <v>#REF!</v>
      </c>
      <c r="F150" s="860" t="e">
        <f>'2 Energy '!#REF!</f>
        <v>#REF!</v>
      </c>
      <c r="G150" s="2061" t="s">
        <v>1416</v>
      </c>
      <c r="H150" s="1977"/>
      <c r="I150" s="1977"/>
      <c r="J150" s="2404"/>
    </row>
    <row r="151" spans="1:10" ht="16" thickBot="1" x14ac:dyDescent="0.2">
      <c r="A151" s="862" t="s">
        <v>506</v>
      </c>
      <c r="B151" s="863">
        <f>'2 Energy '!B40</f>
        <v>20</v>
      </c>
      <c r="C151" s="864">
        <f>'2 Energy '!C40</f>
        <v>0</v>
      </c>
      <c r="D151" s="865" t="e">
        <f>'2 Energy '!#REF!</f>
        <v>#REF!</v>
      </c>
      <c r="E151" s="865" t="e">
        <f>'2 Energy '!#REF!</f>
        <v>#REF!</v>
      </c>
      <c r="F151" s="865" t="e">
        <f>'2 Energy '!#REF!</f>
        <v>#REF!</v>
      </c>
      <c r="G151" s="2061" t="s">
        <v>93</v>
      </c>
      <c r="H151" s="1977"/>
      <c r="I151" s="1977"/>
      <c r="J151" s="2404"/>
    </row>
    <row r="152" spans="1:10" x14ac:dyDescent="0.15">
      <c r="A152" s="867" t="s">
        <v>517</v>
      </c>
      <c r="B152" s="868">
        <f>'2 Energy '!B44</f>
        <v>4</v>
      </c>
      <c r="C152" s="869">
        <f>'2 Energy '!C44</f>
        <v>0</v>
      </c>
      <c r="D152" s="870" t="e">
        <f>'2 Energy '!#REF!</f>
        <v>#REF!</v>
      </c>
      <c r="E152" s="870" t="e">
        <f>'2 Energy '!#REF!</f>
        <v>#REF!</v>
      </c>
      <c r="F152" s="870" t="e">
        <f>'2 Energy '!#REF!</f>
        <v>#REF!</v>
      </c>
      <c r="G152" s="2425" t="s">
        <v>113</v>
      </c>
      <c r="H152" s="2426"/>
      <c r="I152" s="2426"/>
      <c r="J152" s="2404"/>
    </row>
    <row r="153" spans="1:10" x14ac:dyDescent="0.15">
      <c r="A153" s="862" t="s">
        <v>519</v>
      </c>
      <c r="B153" s="863">
        <f>'2 Energy '!B50</f>
        <v>2</v>
      </c>
      <c r="C153" s="864">
        <f>'2 Energy '!C50</f>
        <v>0</v>
      </c>
      <c r="D153" s="865" t="e">
        <f>'2 Energy '!#REF!</f>
        <v>#REF!</v>
      </c>
      <c r="E153" s="865" t="e">
        <f>'2 Energy '!#REF!</f>
        <v>#REF!</v>
      </c>
      <c r="F153" s="865" t="e">
        <f>'2 Energy '!#REF!</f>
        <v>#REF!</v>
      </c>
      <c r="G153" s="2061" t="s">
        <v>266</v>
      </c>
      <c r="H153" s="1977"/>
      <c r="I153" s="1977"/>
      <c r="J153" s="2404"/>
    </row>
    <row r="154" spans="1:10" ht="16" thickBot="1" x14ac:dyDescent="0.2">
      <c r="A154" s="862" t="s">
        <v>520</v>
      </c>
      <c r="B154" s="863" t="str">
        <f>'2 Energy '!B55</f>
        <v xml:space="preserve"> </v>
      </c>
      <c r="C154" s="864" t="str">
        <f>'2 Energy '!C55</f>
        <v xml:space="preserve"> </v>
      </c>
      <c r="D154" s="865" t="e">
        <f>'2 Energy '!#REF!</f>
        <v>#REF!</v>
      </c>
      <c r="E154" s="865" t="e">
        <f>'2 Energy '!#REF!</f>
        <v>#REF!</v>
      </c>
      <c r="F154" s="865" t="e">
        <f>'2 Energy '!#REF!</f>
        <v>#REF!</v>
      </c>
      <c r="G154" s="2061" t="s">
        <v>524</v>
      </c>
      <c r="H154" s="1977"/>
      <c r="I154" s="1977"/>
      <c r="J154" s="2404"/>
    </row>
    <row r="155" spans="1:10" ht="16" thickBot="1" x14ac:dyDescent="0.2">
      <c r="A155" s="855" t="s">
        <v>525</v>
      </c>
      <c r="B155" s="850">
        <f>'2 Energy '!B57</f>
        <v>1</v>
      </c>
      <c r="C155" s="859">
        <f>'2 Energy '!C57</f>
        <v>0</v>
      </c>
      <c r="D155" s="860" t="e">
        <f>'2 Energy '!#REF!</f>
        <v>#REF!</v>
      </c>
      <c r="E155" s="860" t="e">
        <f>'2 Energy '!#REF!</f>
        <v>#REF!</v>
      </c>
      <c r="F155" s="860" t="e">
        <f>'2 Energy '!#REF!</f>
        <v>#REF!</v>
      </c>
      <c r="G155" s="2061" t="s">
        <v>347</v>
      </c>
      <c r="H155" s="1977"/>
      <c r="I155" s="1977"/>
      <c r="J155" s="2404"/>
    </row>
    <row r="156" spans="1:10" ht="55.75" customHeight="1" thickBot="1" x14ac:dyDescent="0.2">
      <c r="A156" s="855" t="s">
        <v>526</v>
      </c>
      <c r="B156" s="850">
        <f>'2 Energy '!B59</f>
        <v>5</v>
      </c>
      <c r="C156" s="859">
        <f>'2 Energy '!C59</f>
        <v>0</v>
      </c>
      <c r="D156" s="860" t="e">
        <f>'2 Energy '!#REF!</f>
        <v>#REF!</v>
      </c>
      <c r="E156" s="860" t="e">
        <f>'2 Energy '!#REF!</f>
        <v>#REF!</v>
      </c>
      <c r="F156" s="860" t="e">
        <f>'2 Energy '!#REF!</f>
        <v>#REF!</v>
      </c>
      <c r="G156" s="2061" t="s">
        <v>521</v>
      </c>
      <c r="H156" s="1977"/>
      <c r="I156" s="1977"/>
      <c r="J156" s="2404"/>
    </row>
    <row r="157" spans="1:10" ht="16" thickBot="1" x14ac:dyDescent="0.2">
      <c r="A157" s="872" t="s">
        <v>527</v>
      </c>
      <c r="B157" s="850">
        <f>'2 Energy '!B61</f>
        <v>3</v>
      </c>
      <c r="C157" s="859">
        <f>'2 Energy '!C61</f>
        <v>0</v>
      </c>
      <c r="D157" s="860" t="e">
        <f>'2 Energy '!#REF!</f>
        <v>#REF!</v>
      </c>
      <c r="E157" s="860" t="e">
        <f>'2 Energy '!#REF!</f>
        <v>#REF!</v>
      </c>
      <c r="F157" s="860" t="e">
        <f>'2 Energy '!#REF!</f>
        <v>#REF!</v>
      </c>
      <c r="G157" s="2061" t="s">
        <v>1423</v>
      </c>
      <c r="H157" s="1977"/>
      <c r="I157" s="1977"/>
      <c r="J157" s="2404"/>
    </row>
    <row r="158" spans="1:10" ht="16" thickBot="1" x14ac:dyDescent="0.2">
      <c r="A158" s="872" t="s">
        <v>528</v>
      </c>
      <c r="B158" s="850">
        <f>'2 Energy '!B63</f>
        <v>2</v>
      </c>
      <c r="C158" s="859">
        <f>'2 Energy '!C63</f>
        <v>0</v>
      </c>
      <c r="D158" s="860" t="e">
        <f>'2 Energy '!#REF!</f>
        <v>#REF!</v>
      </c>
      <c r="E158" s="860" t="e">
        <f>'2 Energy '!#REF!</f>
        <v>#REF!</v>
      </c>
      <c r="F158" s="860" t="e">
        <f>'2 Energy '!#REF!</f>
        <v>#REF!</v>
      </c>
      <c r="G158" s="2061" t="s">
        <v>540</v>
      </c>
      <c r="H158" s="1977"/>
      <c r="I158" s="1977"/>
      <c r="J158" s="2404"/>
    </row>
    <row r="159" spans="1:10" x14ac:dyDescent="0.15">
      <c r="A159" s="872" t="s">
        <v>539</v>
      </c>
      <c r="B159" s="850">
        <f>'2 Energy '!B65</f>
        <v>10</v>
      </c>
      <c r="C159" s="873">
        <f>'2 Energy '!C65</f>
        <v>0</v>
      </c>
      <c r="D159" s="874" t="e">
        <f>'2 Energy '!#REF!</f>
        <v>#REF!</v>
      </c>
      <c r="E159" s="874" t="e">
        <f>'2 Energy '!#REF!</f>
        <v>#REF!</v>
      </c>
      <c r="F159" s="874" t="e">
        <f>'2 Energy '!#REF!</f>
        <v>#REF!</v>
      </c>
      <c r="G159" s="2061" t="s">
        <v>878</v>
      </c>
      <c r="H159" s="1977"/>
      <c r="I159" s="1977"/>
      <c r="J159" s="2404"/>
    </row>
    <row r="160" spans="1:10" x14ac:dyDescent="0.15">
      <c r="A160" s="1180"/>
      <c r="B160" s="832"/>
      <c r="C160" s="1017"/>
      <c r="D160" s="1017"/>
      <c r="E160" s="1017"/>
      <c r="F160" s="1017"/>
      <c r="G160" s="1181"/>
      <c r="H160" s="1181"/>
      <c r="I160" s="1181"/>
      <c r="J160" s="92"/>
    </row>
    <row r="161" spans="1:11" ht="17" thickBot="1" x14ac:dyDescent="0.2">
      <c r="A161" s="2376" t="s">
        <v>530</v>
      </c>
      <c r="B161" s="1852"/>
      <c r="C161" s="1852"/>
      <c r="D161" s="1852"/>
      <c r="E161" s="1852"/>
      <c r="F161" s="1852"/>
      <c r="G161" s="1852"/>
      <c r="H161" s="1852"/>
      <c r="I161" s="1852"/>
      <c r="J161" s="1129"/>
    </row>
    <row r="162" spans="1:11" x14ac:dyDescent="0.15">
      <c r="A162" s="1876" t="s">
        <v>508</v>
      </c>
      <c r="B162" s="1877"/>
      <c r="C162" s="2453"/>
      <c r="D162" s="2454" t="s">
        <v>507</v>
      </c>
      <c r="E162" s="2455"/>
      <c r="F162" s="2456"/>
      <c r="G162" s="2457" t="s">
        <v>593</v>
      </c>
      <c r="H162" s="2127"/>
      <c r="I162" s="2127" t="s">
        <v>360</v>
      </c>
      <c r="J162" s="2463" t="s">
        <v>1398</v>
      </c>
    </row>
    <row r="163" spans="1:11" ht="31" thickBot="1" x14ac:dyDescent="0.2">
      <c r="A163" s="940"/>
      <c r="B163" s="424" t="s">
        <v>176</v>
      </c>
      <c r="C163" s="844" t="s">
        <v>1167</v>
      </c>
      <c r="D163" s="941" t="s">
        <v>509</v>
      </c>
      <c r="E163" s="942" t="s">
        <v>230</v>
      </c>
      <c r="F163" s="943" t="s">
        <v>231</v>
      </c>
      <c r="G163" s="2458"/>
      <c r="H163" s="2129"/>
      <c r="I163" s="2459"/>
      <c r="J163" s="2464"/>
    </row>
    <row r="164" spans="1:11" x14ac:dyDescent="0.15">
      <c r="A164" s="944"/>
      <c r="B164" s="945">
        <f>'3 Water'!B6</f>
        <v>110</v>
      </c>
      <c r="C164" s="946">
        <f>'3 Water'!C6</f>
        <v>0</v>
      </c>
      <c r="D164" s="947" t="e">
        <f>'3 Water'!#REF!</f>
        <v>#REF!</v>
      </c>
      <c r="E164" s="947" t="e">
        <f>'3 Water'!#REF!</f>
        <v>#REF!</v>
      </c>
      <c r="F164" s="947" t="e">
        <f>'3 Water'!#REF!</f>
        <v>#REF!</v>
      </c>
      <c r="G164" s="2460" t="s">
        <v>828</v>
      </c>
      <c r="H164" s="2461"/>
      <c r="I164" s="2461"/>
      <c r="J164" s="2462"/>
    </row>
    <row r="165" spans="1:11" x14ac:dyDescent="0.15">
      <c r="A165" s="858" t="s">
        <v>39</v>
      </c>
      <c r="B165" s="318" t="str">
        <f>'3 Water'!B8</f>
        <v>R</v>
      </c>
      <c r="C165" s="809">
        <f>'3 Water'!C8</f>
        <v>0</v>
      </c>
      <c r="D165" s="2405" t="e">
        <f>'3 Water'!#REF!</f>
        <v>#REF!</v>
      </c>
      <c r="E165" s="2405" t="e">
        <f>'3 Water'!#REF!</f>
        <v>#REF!</v>
      </c>
      <c r="F165" s="2405" t="e">
        <f>'3 Water'!#REF!</f>
        <v>#REF!</v>
      </c>
      <c r="G165" s="1864" t="s">
        <v>1425</v>
      </c>
      <c r="H165" s="1976"/>
      <c r="I165" s="270" t="s">
        <v>1426</v>
      </c>
      <c r="J165" s="103" t="s">
        <v>1457</v>
      </c>
    </row>
    <row r="166" spans="1:11" ht="30" x14ac:dyDescent="0.15">
      <c r="A166" s="858" t="s">
        <v>41</v>
      </c>
      <c r="B166" s="318" t="str">
        <f>'3 Water'!B9</f>
        <v>R</v>
      </c>
      <c r="C166" s="809">
        <f>'3 Water'!C9</f>
        <v>0</v>
      </c>
      <c r="D166" s="2405" t="e">
        <f>'3 Water'!#REF!</f>
        <v>#REF!</v>
      </c>
      <c r="E166" s="2405" t="e">
        <f>'3 Water'!#REF!</f>
        <v>#REF!</v>
      </c>
      <c r="F166" s="2405" t="e">
        <f>'3 Water'!#REF!</f>
        <v>#REF!</v>
      </c>
      <c r="G166" s="1864" t="s">
        <v>1427</v>
      </c>
      <c r="H166" s="1976"/>
      <c r="I166" s="270" t="s">
        <v>967</v>
      </c>
      <c r="J166" s="103" t="s">
        <v>1458</v>
      </c>
    </row>
    <row r="167" spans="1:11" ht="30" x14ac:dyDescent="0.15">
      <c r="A167" s="858" t="s">
        <v>59</v>
      </c>
      <c r="B167" s="318" t="str">
        <f>'3 Water'!B10</f>
        <v>R</v>
      </c>
      <c r="C167" s="809">
        <f>'3 Water'!C10</f>
        <v>0</v>
      </c>
      <c r="D167" s="2405" t="e">
        <f>'3 Water'!#REF!</f>
        <v>#REF!</v>
      </c>
      <c r="E167" s="2405" t="e">
        <f>'3 Water'!#REF!</f>
        <v>#REF!</v>
      </c>
      <c r="F167" s="2405" t="e">
        <f>'3 Water'!#REF!</f>
        <v>#REF!</v>
      </c>
      <c r="G167" s="1864" t="s">
        <v>542</v>
      </c>
      <c r="H167" s="1864"/>
      <c r="I167" s="270" t="s">
        <v>1428</v>
      </c>
      <c r="J167" s="103" t="s">
        <v>1643</v>
      </c>
    </row>
    <row r="168" spans="1:11" ht="31" thickBot="1" x14ac:dyDescent="0.2">
      <c r="A168" s="858" t="s">
        <v>76</v>
      </c>
      <c r="B168" s="318" t="str">
        <f>'3 Water'!B11</f>
        <v>R</v>
      </c>
      <c r="C168" s="809">
        <f>'3 Water'!C11</f>
        <v>0</v>
      </c>
      <c r="D168" s="2465" t="e">
        <f>'3 Water'!#REF!</f>
        <v>#REF!</v>
      </c>
      <c r="E168" s="2465" t="e">
        <f>'3 Water'!#REF!</f>
        <v>#REF!</v>
      </c>
      <c r="F168" s="2465" t="e">
        <f>'3 Water'!#REF!</f>
        <v>#REF!</v>
      </c>
      <c r="G168" s="1927" t="s">
        <v>177</v>
      </c>
      <c r="H168" s="2082"/>
      <c r="I168" s="270" t="s">
        <v>967</v>
      </c>
      <c r="J168" s="268" t="s">
        <v>1643</v>
      </c>
    </row>
    <row r="169" spans="1:11" ht="16" thickBot="1" x14ac:dyDescent="0.2">
      <c r="A169" s="855" t="s">
        <v>531</v>
      </c>
      <c r="B169" s="850">
        <f>'3 Water'!B12</f>
        <v>20</v>
      </c>
      <c r="C169" s="850">
        <f>'3 Water'!C12</f>
        <v>0</v>
      </c>
      <c r="D169" s="850" t="e">
        <f>'3 Water'!#REF!</f>
        <v>#REF!</v>
      </c>
      <c r="E169" s="850" t="e">
        <f>'3 Water'!#REF!</f>
        <v>#REF!</v>
      </c>
      <c r="F169" s="850" t="e">
        <f>'3 Water'!#REF!</f>
        <v>#REF!</v>
      </c>
      <c r="G169" s="2471" t="s">
        <v>532</v>
      </c>
      <c r="H169" s="2461"/>
      <c r="I169" s="2461"/>
      <c r="J169" s="2462"/>
    </row>
    <row r="170" spans="1:11" ht="16" thickBot="1" x14ac:dyDescent="0.2">
      <c r="A170" s="855" t="s">
        <v>549</v>
      </c>
      <c r="B170" s="850">
        <f>'3 Water'!B33</f>
        <v>29</v>
      </c>
      <c r="C170" s="850">
        <f>'3 Water'!C33</f>
        <v>0</v>
      </c>
      <c r="D170" s="850" t="e">
        <f>'3 Water'!#REF!</f>
        <v>#REF!</v>
      </c>
      <c r="E170" s="850" t="e">
        <f>'3 Water'!#REF!</f>
        <v>#REF!</v>
      </c>
      <c r="F170" s="850" t="e">
        <f>'3 Water'!#REF!</f>
        <v>#REF!</v>
      </c>
      <c r="G170" s="1931" t="s">
        <v>550</v>
      </c>
      <c r="H170" s="2473"/>
      <c r="I170" s="2473"/>
      <c r="J170" s="2474"/>
    </row>
    <row r="171" spans="1:11" ht="16" thickBot="1" x14ac:dyDescent="0.2">
      <c r="A171" s="855" t="s">
        <v>552</v>
      </c>
      <c r="B171" s="850">
        <f>'3 Water'!B41</f>
        <v>18</v>
      </c>
      <c r="C171" s="850">
        <f>'3 Water'!C41</f>
        <v>0</v>
      </c>
      <c r="D171" s="850" t="e">
        <f>'3 Water'!#REF!</f>
        <v>#REF!</v>
      </c>
      <c r="E171" s="850" t="e">
        <f>'3 Water'!#REF!</f>
        <v>#REF!</v>
      </c>
      <c r="F171" s="850" t="e">
        <f>'3 Water'!#REF!</f>
        <v>#REF!</v>
      </c>
      <c r="G171" s="1931" t="s">
        <v>395</v>
      </c>
      <c r="H171" s="2473"/>
      <c r="I171" s="2473"/>
      <c r="J171" s="2474"/>
    </row>
    <row r="172" spans="1:11" ht="16" thickBot="1" x14ac:dyDescent="0.2">
      <c r="A172" s="855" t="s">
        <v>556</v>
      </c>
      <c r="B172" s="850">
        <f>'3 Water'!B50</f>
        <v>14</v>
      </c>
      <c r="C172" s="850">
        <f>'3 Water'!C50</f>
        <v>0</v>
      </c>
      <c r="D172" s="850" t="e">
        <f>'3 Water'!#REF!</f>
        <v>#REF!</v>
      </c>
      <c r="E172" s="850" t="e">
        <f>'3 Water'!#REF!</f>
        <v>#REF!</v>
      </c>
      <c r="F172" s="850" t="e">
        <f>'3 Water'!#REF!</f>
        <v>#REF!</v>
      </c>
      <c r="G172" s="1931" t="s">
        <v>612</v>
      </c>
      <c r="H172" s="2473"/>
      <c r="I172" s="2473"/>
      <c r="J172" s="2474"/>
    </row>
    <row r="173" spans="1:11" ht="16" thickBot="1" x14ac:dyDescent="0.2">
      <c r="A173" s="855" t="s">
        <v>573</v>
      </c>
      <c r="B173" s="850">
        <f>'3 Water'!B64</f>
        <v>10</v>
      </c>
      <c r="C173" s="850">
        <f>'3 Water'!C64</f>
        <v>0</v>
      </c>
      <c r="D173" s="850" t="e">
        <f>'3 Water'!#REF!</f>
        <v>#REF!</v>
      </c>
      <c r="E173" s="850" t="e">
        <f>'3 Water'!#REF!</f>
        <v>#REF!</v>
      </c>
      <c r="F173" s="850" t="e">
        <f>'3 Water'!#REF!</f>
        <v>#REF!</v>
      </c>
      <c r="G173" s="1930" t="s">
        <v>578</v>
      </c>
      <c r="H173" s="1930"/>
      <c r="I173" s="1931"/>
      <c r="J173" s="939"/>
    </row>
    <row r="174" spans="1:11" x14ac:dyDescent="0.15">
      <c r="A174" s="855" t="s">
        <v>588</v>
      </c>
      <c r="B174" s="850">
        <f>'3 Water'!B71</f>
        <v>15</v>
      </c>
      <c r="C174" s="850">
        <f>'3 Water'!C71</f>
        <v>0</v>
      </c>
      <c r="D174" s="850" t="e">
        <f>'3 Water'!#REF!</f>
        <v>#REF!</v>
      </c>
      <c r="E174" s="850" t="e">
        <f>'3 Water'!#REF!</f>
        <v>#REF!</v>
      </c>
      <c r="F174" s="850" t="e">
        <f>'3 Water'!#REF!</f>
        <v>#REF!</v>
      </c>
      <c r="G174" s="1930" t="s">
        <v>589</v>
      </c>
      <c r="H174" s="1930"/>
      <c r="I174" s="1931"/>
      <c r="J174" s="939"/>
    </row>
    <row r="175" spans="1:11" x14ac:dyDescent="0.15">
      <c r="A175" s="1165"/>
    </row>
    <row r="176" spans="1:11" ht="17" thickBot="1" x14ac:dyDescent="0.2">
      <c r="A176" s="2376" t="s">
        <v>923</v>
      </c>
      <c r="B176" s="1852"/>
      <c r="C176" s="1852"/>
      <c r="D176" s="1852"/>
      <c r="E176" s="1852"/>
      <c r="F176" s="1852"/>
      <c r="G176" s="1852"/>
      <c r="H176" s="1852"/>
      <c r="I176" s="1852"/>
      <c r="J176" s="1129"/>
      <c r="K176" s="1129"/>
    </row>
    <row r="177" spans="1:11" x14ac:dyDescent="0.15">
      <c r="A177" s="1876" t="s">
        <v>508</v>
      </c>
      <c r="B177" s="1877"/>
      <c r="C177" s="1877"/>
      <c r="D177" s="2187" t="s">
        <v>507</v>
      </c>
      <c r="E177" s="2187"/>
      <c r="F177" s="2187"/>
      <c r="G177" s="1892" t="s">
        <v>923</v>
      </c>
      <c r="H177" s="1892"/>
      <c r="I177" s="1892" t="s">
        <v>360</v>
      </c>
      <c r="J177" s="1892"/>
      <c r="K177" s="2493" t="s">
        <v>1398</v>
      </c>
    </row>
    <row r="178" spans="1:11" ht="24" x14ac:dyDescent="0.15">
      <c r="A178" s="1878"/>
      <c r="B178" s="424" t="s">
        <v>176</v>
      </c>
      <c r="C178" s="844" t="s">
        <v>1167</v>
      </c>
      <c r="D178" s="341" t="s">
        <v>509</v>
      </c>
      <c r="E178" s="341" t="s">
        <v>230</v>
      </c>
      <c r="F178" s="341" t="s">
        <v>231</v>
      </c>
      <c r="G178" s="1893"/>
      <c r="H178" s="1893"/>
      <c r="I178" s="1893"/>
      <c r="J178" s="1893"/>
      <c r="K178" s="2494"/>
    </row>
    <row r="179" spans="1:11" ht="16" thickBot="1" x14ac:dyDescent="0.2">
      <c r="A179" s="2060"/>
      <c r="B179" s="856">
        <f>'4 Site'!B6</f>
        <v>91</v>
      </c>
      <c r="C179" s="429">
        <f>'4 Site'!C6</f>
        <v>0</v>
      </c>
      <c r="D179" s="857" t="e">
        <f>'4 Site'!#REF!</f>
        <v>#REF!</v>
      </c>
      <c r="E179" s="857" t="e">
        <f>'4 Site'!#REF!</f>
        <v>#REF!</v>
      </c>
      <c r="F179" s="857" t="e">
        <f>'4 Site'!#REF!</f>
        <v>#REF!</v>
      </c>
      <c r="G179" s="2394"/>
      <c r="H179" s="2394"/>
      <c r="I179" s="2394"/>
      <c r="J179" s="2394"/>
      <c r="K179" s="2495"/>
    </row>
    <row r="180" spans="1:11" ht="30" x14ac:dyDescent="0.15">
      <c r="A180" s="858" t="s">
        <v>39</v>
      </c>
      <c r="B180" s="318" t="str">
        <f>'4 Site'!B9</f>
        <v>R</v>
      </c>
      <c r="C180" s="809">
        <f>'4 Site'!C9</f>
        <v>0</v>
      </c>
      <c r="D180" s="2405" t="e">
        <f>'4 Site'!#REF!</f>
        <v>#REF!</v>
      </c>
      <c r="E180" s="2405" t="e">
        <f>'4 Site'!#REF!</f>
        <v>#REF!</v>
      </c>
      <c r="F180" s="2405" t="e">
        <f>'4 Site'!#REF!</f>
        <v>#REF!</v>
      </c>
      <c r="G180" s="1864" t="s">
        <v>1486</v>
      </c>
      <c r="H180" s="1864"/>
      <c r="I180" s="1864" t="s">
        <v>789</v>
      </c>
      <c r="J180" s="1864"/>
      <c r="K180" s="992" t="s">
        <v>1487</v>
      </c>
    </row>
    <row r="181" spans="1:11" x14ac:dyDescent="0.15">
      <c r="A181" s="862" t="s">
        <v>594</v>
      </c>
      <c r="B181" s="863">
        <f>'4 Site'!B10</f>
        <v>3</v>
      </c>
      <c r="C181" s="864">
        <f>'4 Site'!C10</f>
        <v>0</v>
      </c>
      <c r="D181" s="865" t="e">
        <f>'4 Site'!#REF!</f>
        <v>#REF!</v>
      </c>
      <c r="E181" s="865" t="e">
        <f>'4 Site'!#REF!</f>
        <v>#REF!</v>
      </c>
      <c r="F181" s="865" t="e">
        <f>'4 Site'!#REF!</f>
        <v>#REF!</v>
      </c>
      <c r="G181" s="1941" t="s">
        <v>790</v>
      </c>
      <c r="H181" s="1941"/>
      <c r="I181" s="1941"/>
      <c r="J181" s="1941"/>
      <c r="K181" s="982"/>
    </row>
    <row r="182" spans="1:11" ht="16" thickBot="1" x14ac:dyDescent="0.2">
      <c r="A182" s="862" t="s">
        <v>595</v>
      </c>
      <c r="B182" s="863">
        <f>'4 Site'!B12</f>
        <v>26</v>
      </c>
      <c r="C182" s="864">
        <f>'4 Site'!C12</f>
        <v>0</v>
      </c>
      <c r="D182" s="865" t="e">
        <f>'4 Site'!#REF!</f>
        <v>#REF!</v>
      </c>
      <c r="E182" s="865" t="e">
        <f>'4 Site'!#REF!</f>
        <v>#REF!</v>
      </c>
      <c r="F182" s="865" t="e">
        <f>'4 Site'!#REF!</f>
        <v>#REF!</v>
      </c>
      <c r="G182" s="1941" t="s">
        <v>5</v>
      </c>
      <c r="H182" s="1941"/>
      <c r="I182" s="1941"/>
      <c r="J182" s="1941"/>
      <c r="K182" s="982"/>
    </row>
    <row r="183" spans="1:11" ht="16" thickBot="1" x14ac:dyDescent="0.2">
      <c r="A183" s="855" t="s">
        <v>610</v>
      </c>
      <c r="B183" s="850">
        <f>'4 Site'!B37</f>
        <v>9</v>
      </c>
      <c r="C183" s="859">
        <f>'4 Site'!C37</f>
        <v>0</v>
      </c>
      <c r="D183" s="860" t="e">
        <f>'4 Site'!#REF!</f>
        <v>#REF!</v>
      </c>
      <c r="E183" s="860" t="e">
        <f>'4 Site'!#REF!</f>
        <v>#REF!</v>
      </c>
      <c r="F183" s="860" t="e">
        <f>'4 Site'!#REF!</f>
        <v>#REF!</v>
      </c>
      <c r="G183" s="1930" t="s">
        <v>179</v>
      </c>
      <c r="H183" s="1930"/>
      <c r="I183" s="1930"/>
      <c r="J183" s="1930"/>
      <c r="K183" s="929"/>
    </row>
    <row r="184" spans="1:11" ht="16" thickBot="1" x14ac:dyDescent="0.2">
      <c r="A184" s="855" t="s">
        <v>615</v>
      </c>
      <c r="B184" s="850">
        <f>'4 Site'!B43</f>
        <v>17</v>
      </c>
      <c r="C184" s="859">
        <f>'4 Site'!C43</f>
        <v>0</v>
      </c>
      <c r="D184" s="860" t="e">
        <f>'4 Site'!#REF!</f>
        <v>#REF!</v>
      </c>
      <c r="E184" s="860" t="e">
        <f>'4 Site'!#REF!</f>
        <v>#REF!</v>
      </c>
      <c r="F184" s="860" t="e">
        <f>'4 Site'!#REF!</f>
        <v>#REF!</v>
      </c>
      <c r="G184" s="1930" t="s">
        <v>629</v>
      </c>
      <c r="H184" s="1930"/>
      <c r="I184" s="1930"/>
      <c r="J184" s="1930"/>
      <c r="K184" s="929"/>
    </row>
    <row r="185" spans="1:11" ht="16" thickBot="1" x14ac:dyDescent="0.2">
      <c r="A185" s="855" t="s">
        <v>631</v>
      </c>
      <c r="B185" s="850">
        <f>'4 Site'!B65</f>
        <v>4</v>
      </c>
      <c r="C185" s="859">
        <f>'4 Site'!C65</f>
        <v>0</v>
      </c>
      <c r="D185" s="860" t="e">
        <f>'4 Site'!#REF!</f>
        <v>#REF!</v>
      </c>
      <c r="E185" s="860" t="e">
        <f>'4 Site'!#REF!</f>
        <v>#REF!</v>
      </c>
      <c r="F185" s="860" t="e">
        <f>'4 Site'!#REF!</f>
        <v>#REF!</v>
      </c>
      <c r="G185" s="1930" t="s">
        <v>630</v>
      </c>
      <c r="H185" s="1930"/>
      <c r="I185" s="1930"/>
      <c r="J185" s="1930"/>
      <c r="K185" s="929"/>
    </row>
    <row r="186" spans="1:11" ht="16" thickBot="1" x14ac:dyDescent="0.2">
      <c r="A186" s="855" t="s">
        <v>635</v>
      </c>
      <c r="B186" s="850">
        <f>'4 Site'!B73</f>
        <v>4</v>
      </c>
      <c r="C186" s="859">
        <f>'4 Site'!C73</f>
        <v>0</v>
      </c>
      <c r="D186" s="860" t="e">
        <f>'4 Site'!#REF!</f>
        <v>#REF!</v>
      </c>
      <c r="E186" s="860" t="e">
        <f>'4 Site'!#REF!</f>
        <v>#REF!</v>
      </c>
      <c r="F186" s="860" t="e">
        <f>'4 Site'!#REF!</f>
        <v>#REF!</v>
      </c>
      <c r="G186" s="1930" t="s">
        <v>636</v>
      </c>
      <c r="H186" s="1930"/>
      <c r="I186" s="1930"/>
      <c r="J186" s="1930"/>
      <c r="K186" s="929"/>
    </row>
    <row r="187" spans="1:11" ht="16" thickBot="1" x14ac:dyDescent="0.2">
      <c r="A187" s="855" t="s">
        <v>658</v>
      </c>
      <c r="B187" s="850">
        <f>'4 Site'!B81</f>
        <v>18</v>
      </c>
      <c r="C187" s="859">
        <f>'4 Site'!C81</f>
        <v>0</v>
      </c>
      <c r="D187" s="860" t="e">
        <f>'4 Site'!#REF!</f>
        <v>#REF!</v>
      </c>
      <c r="E187" s="860" t="e">
        <f>'4 Site'!#REF!</f>
        <v>#REF!</v>
      </c>
      <c r="F187" s="860" t="e">
        <f>'4 Site'!#REF!</f>
        <v>#REF!</v>
      </c>
      <c r="G187" s="1930" t="s">
        <v>665</v>
      </c>
      <c r="H187" s="1930"/>
      <c r="I187" s="1930"/>
      <c r="J187" s="1930"/>
      <c r="K187" s="929"/>
    </row>
    <row r="188" spans="1:11" ht="16" thickBot="1" x14ac:dyDescent="0.2">
      <c r="A188" s="855" t="s">
        <v>675</v>
      </c>
      <c r="B188" s="850">
        <f>'4 Site'!B113</f>
        <v>4</v>
      </c>
      <c r="C188" s="859">
        <f>'4 Site'!C113</f>
        <v>0</v>
      </c>
      <c r="D188" s="860" t="e">
        <f>'4 Site'!#REF!</f>
        <v>#REF!</v>
      </c>
      <c r="E188" s="860" t="e">
        <f>'4 Site'!#REF!</f>
        <v>#REF!</v>
      </c>
      <c r="F188" s="860" t="e">
        <f>'4 Site'!#REF!</f>
        <v>#REF!</v>
      </c>
      <c r="G188" s="1930" t="s">
        <v>686</v>
      </c>
      <c r="H188" s="1930"/>
      <c r="I188" s="1930"/>
      <c r="J188" s="1930"/>
      <c r="K188" s="982"/>
    </row>
    <row r="189" spans="1:11" x14ac:dyDescent="0.15">
      <c r="A189" s="855" t="s">
        <v>680</v>
      </c>
      <c r="B189" s="850">
        <f>'4 Site'!B117</f>
        <v>6</v>
      </c>
      <c r="C189" s="859">
        <f>'4 Site'!C117</f>
        <v>0</v>
      </c>
      <c r="D189" s="860" t="e">
        <f>'4 Site'!#REF!</f>
        <v>#REF!</v>
      </c>
      <c r="E189" s="860" t="e">
        <f>'4 Site'!#REF!</f>
        <v>#REF!</v>
      </c>
      <c r="F189" s="860" t="e">
        <f>'4 Site'!#REF!</f>
        <v>#REF!</v>
      </c>
      <c r="G189" s="1930" t="s">
        <v>818</v>
      </c>
      <c r="H189" s="1930"/>
      <c r="I189" s="1930"/>
      <c r="J189" s="1930"/>
      <c r="K189" s="929"/>
    </row>
    <row r="190" spans="1:11" x14ac:dyDescent="0.15">
      <c r="A190" s="1165"/>
      <c r="K190" s="1127"/>
    </row>
    <row r="191" spans="1:11" ht="17" thickBot="1" x14ac:dyDescent="0.2">
      <c r="A191" s="2376" t="s">
        <v>687</v>
      </c>
      <c r="B191" s="1852"/>
      <c r="C191" s="1852"/>
      <c r="D191" s="1852"/>
      <c r="E191" s="1852"/>
      <c r="F191" s="1852"/>
      <c r="G191" s="1852"/>
      <c r="H191" s="1852"/>
      <c r="I191" s="1852"/>
      <c r="J191" s="1129"/>
      <c r="K191" s="1129"/>
    </row>
    <row r="192" spans="1:11" x14ac:dyDescent="0.15">
      <c r="A192" s="1876" t="s">
        <v>508</v>
      </c>
      <c r="B192" s="1877"/>
      <c r="C192" s="2453"/>
      <c r="D192" s="2454" t="s">
        <v>507</v>
      </c>
      <c r="E192" s="2455"/>
      <c r="F192" s="2456"/>
      <c r="G192" s="2457" t="s">
        <v>688</v>
      </c>
      <c r="H192" s="2127"/>
      <c r="I192" s="2127" t="s">
        <v>360</v>
      </c>
      <c r="J192" s="2127"/>
      <c r="K192" s="2142" t="s">
        <v>1398</v>
      </c>
    </row>
    <row r="193" spans="1:11" ht="24" x14ac:dyDescent="0.15">
      <c r="A193" s="2136"/>
      <c r="B193" s="424" t="s">
        <v>176</v>
      </c>
      <c r="C193" s="844" t="s">
        <v>1167</v>
      </c>
      <c r="D193" s="359" t="s">
        <v>509</v>
      </c>
      <c r="E193" s="360" t="s">
        <v>230</v>
      </c>
      <c r="F193" s="361" t="s">
        <v>231</v>
      </c>
      <c r="G193" s="2527"/>
      <c r="H193" s="2128"/>
      <c r="I193" s="2128"/>
      <c r="J193" s="2128"/>
      <c r="K193" s="2143"/>
    </row>
    <row r="194" spans="1:11" x14ac:dyDescent="0.15">
      <c r="A194" s="2531"/>
      <c r="B194" s="945">
        <f>'5 Health'!B6</f>
        <v>58</v>
      </c>
      <c r="C194" s="946">
        <f>'5 Health'!C6</f>
        <v>0</v>
      </c>
      <c r="D194" s="947" t="e">
        <f>'5 Health'!#REF!</f>
        <v>#REF!</v>
      </c>
      <c r="E194" s="947" t="e">
        <f>'5 Health'!#REF!</f>
        <v>#REF!</v>
      </c>
      <c r="F194" s="947" t="e">
        <f>'5 Health'!#REF!</f>
        <v>#REF!</v>
      </c>
      <c r="G194" s="2528"/>
      <c r="H194" s="2529"/>
      <c r="I194" s="2529"/>
      <c r="J194" s="2529"/>
      <c r="K194" s="2530"/>
    </row>
    <row r="195" spans="1:11" ht="60" x14ac:dyDescent="0.15">
      <c r="A195" s="858" t="s">
        <v>39</v>
      </c>
      <c r="B195" s="318" t="str">
        <f>'5 Health'!B9</f>
        <v>R</v>
      </c>
      <c r="C195" s="809" t="str">
        <f>'5 Health'!C9</f>
        <v xml:space="preserve"> </v>
      </c>
      <c r="D195" s="2405" t="e">
        <f>'5 Health'!#REF!</f>
        <v>#REF!</v>
      </c>
      <c r="E195" s="2405" t="e">
        <f>'5 Health'!#REF!</f>
        <v>#REF!</v>
      </c>
      <c r="F195" s="2405" t="e">
        <f>'5 Health'!#REF!</f>
        <v>#REF!</v>
      </c>
      <c r="G195" s="1939" t="s">
        <v>697</v>
      </c>
      <c r="H195" s="1975"/>
      <c r="I195" s="1864" t="s">
        <v>933</v>
      </c>
      <c r="J195" s="1864"/>
      <c r="K195" s="988" t="s">
        <v>1669</v>
      </c>
    </row>
    <row r="196" spans="1:11" ht="61" thickBot="1" x14ac:dyDescent="0.2">
      <c r="A196" s="858" t="s">
        <v>41</v>
      </c>
      <c r="B196" s="318" t="str">
        <f>'5 Health'!B10</f>
        <v>R</v>
      </c>
      <c r="C196" s="809" t="str">
        <f>'5 Health'!C10</f>
        <v xml:space="preserve"> </v>
      </c>
      <c r="D196" s="2402" t="e">
        <f>'5 Health'!#REF!</f>
        <v>#REF!</v>
      </c>
      <c r="E196" s="2402" t="e">
        <f>'5 Health'!#REF!</f>
        <v>#REF!</v>
      </c>
      <c r="F196" s="2402" t="e">
        <f>'5 Health'!#REF!</f>
        <v>#REF!</v>
      </c>
      <c r="G196" s="1925" t="s">
        <v>698</v>
      </c>
      <c r="H196" s="2540"/>
      <c r="I196" s="1864" t="s">
        <v>844</v>
      </c>
      <c r="J196" s="1864"/>
      <c r="K196" s="930" t="s">
        <v>1670</v>
      </c>
    </row>
    <row r="197" spans="1:11" ht="16" thickBot="1" x14ac:dyDescent="0.2">
      <c r="A197" s="862" t="s">
        <v>700</v>
      </c>
      <c r="B197" s="863">
        <f>'5 Health'!B11</f>
        <v>24</v>
      </c>
      <c r="C197" s="1009">
        <f>'5 Health'!C11</f>
        <v>0</v>
      </c>
      <c r="D197" s="1010" t="e">
        <f>'5 Health'!#REF!</f>
        <v>#REF!</v>
      </c>
      <c r="E197" s="1010" t="e">
        <f>'5 Health'!#REF!</f>
        <v>#REF!</v>
      </c>
      <c r="F197" s="1010" t="e">
        <f>'5 Health'!#REF!</f>
        <v>#REF!</v>
      </c>
      <c r="G197" s="2537" t="s">
        <v>821</v>
      </c>
      <c r="H197" s="2473"/>
      <c r="I197" s="2364"/>
      <c r="J197" s="2364"/>
      <c r="K197" s="929"/>
    </row>
    <row r="198" spans="1:11" ht="16" thickBot="1" x14ac:dyDescent="0.2">
      <c r="A198" s="855" t="s">
        <v>701</v>
      </c>
      <c r="B198" s="850">
        <f>'5 Health'!B32</f>
        <v>13</v>
      </c>
      <c r="C198" s="859">
        <f>'5 Health'!C32</f>
        <v>0</v>
      </c>
      <c r="D198" s="860" t="e">
        <f>'5 Health'!#REF!</f>
        <v>#REF!</v>
      </c>
      <c r="E198" s="860" t="e">
        <f>'5 Health'!#REF!</f>
        <v>#REF!</v>
      </c>
      <c r="F198" s="860" t="e">
        <f>'5 Health'!#REF!</f>
        <v>#REF!</v>
      </c>
      <c r="G198" s="1930" t="s">
        <v>191</v>
      </c>
      <c r="H198" s="1930"/>
      <c r="I198" s="1930"/>
      <c r="J198" s="1931"/>
      <c r="K198" s="929"/>
    </row>
    <row r="199" spans="1:11" ht="16" thickBot="1" x14ac:dyDescent="0.2">
      <c r="A199" s="855" t="s">
        <v>717</v>
      </c>
      <c r="B199" s="850">
        <f>'5 Health'!B41</f>
        <v>8</v>
      </c>
      <c r="C199" s="859">
        <f>'5 Health'!C41</f>
        <v>0</v>
      </c>
      <c r="D199" s="860" t="e">
        <f>'5 Health'!#REF!</f>
        <v>#REF!</v>
      </c>
      <c r="E199" s="860" t="e">
        <f>'5 Health'!#REF!</f>
        <v>#REF!</v>
      </c>
      <c r="F199" s="860" t="e">
        <f>'5 Health'!#REF!</f>
        <v>#REF!</v>
      </c>
      <c r="G199" s="1930" t="s">
        <v>718</v>
      </c>
      <c r="H199" s="1930"/>
      <c r="I199" s="1930"/>
      <c r="J199" s="1931"/>
      <c r="K199" s="929"/>
    </row>
    <row r="200" spans="1:11" x14ac:dyDescent="0.15">
      <c r="A200" s="855" t="s">
        <v>723</v>
      </c>
      <c r="B200" s="850">
        <f>'5 Health'!B54</f>
        <v>13</v>
      </c>
      <c r="C200" s="859">
        <f>'5 Health'!C54</f>
        <v>0</v>
      </c>
      <c r="D200" s="860" t="e">
        <f>'5 Health'!#REF!</f>
        <v>#REF!</v>
      </c>
      <c r="E200" s="860" t="e">
        <f>'5 Health'!#REF!</f>
        <v>#REF!</v>
      </c>
      <c r="F200" s="860" t="e">
        <f>'5 Health'!#REF!</f>
        <v>#REF!</v>
      </c>
      <c r="G200" s="1930" t="s">
        <v>353</v>
      </c>
      <c r="H200" s="1930"/>
      <c r="I200" s="1930"/>
      <c r="J200" s="1931"/>
      <c r="K200" s="929"/>
    </row>
    <row r="201" spans="1:11" x14ac:dyDescent="0.15">
      <c r="A201" s="1165"/>
      <c r="K201" s="1125"/>
    </row>
    <row r="202" spans="1:11" ht="17" thickBot="1" x14ac:dyDescent="0.2">
      <c r="A202" s="2376" t="s">
        <v>737</v>
      </c>
      <c r="B202" s="1852"/>
      <c r="C202" s="1852"/>
      <c r="D202" s="1852"/>
      <c r="E202" s="1852"/>
      <c r="F202" s="1852"/>
      <c r="G202" s="1852"/>
      <c r="H202" s="1852"/>
      <c r="I202" s="1852"/>
      <c r="J202" s="1131"/>
      <c r="K202" s="1131"/>
    </row>
    <row r="203" spans="1:11" x14ac:dyDescent="0.15">
      <c r="A203" s="2339" t="s">
        <v>508</v>
      </c>
      <c r="B203" s="2340"/>
      <c r="C203" s="2340"/>
      <c r="D203" s="2343" t="s">
        <v>507</v>
      </c>
      <c r="E203" s="2343"/>
      <c r="F203" s="2343"/>
      <c r="G203" s="2563" t="s">
        <v>738</v>
      </c>
      <c r="H203" s="2564"/>
      <c r="I203" s="2564" t="s">
        <v>360</v>
      </c>
      <c r="J203" s="2566"/>
      <c r="K203" s="2555" t="s">
        <v>1398</v>
      </c>
    </row>
    <row r="204" spans="1:11" ht="24" x14ac:dyDescent="0.15">
      <c r="A204" s="2136"/>
      <c r="B204" s="424" t="s">
        <v>176</v>
      </c>
      <c r="C204" s="424" t="s">
        <v>1167</v>
      </c>
      <c r="D204" s="341" t="s">
        <v>509</v>
      </c>
      <c r="E204" s="341" t="s">
        <v>230</v>
      </c>
      <c r="F204" s="341" t="s">
        <v>231</v>
      </c>
      <c r="G204" s="2565"/>
      <c r="H204" s="2566"/>
      <c r="I204" s="2566"/>
      <c r="J204" s="2566"/>
      <c r="K204" s="2556"/>
    </row>
    <row r="205" spans="1:11" ht="16" thickBot="1" x14ac:dyDescent="0.2">
      <c r="A205" s="2137"/>
      <c r="B205" s="856">
        <f>'6 Materials'!B6</f>
        <v>39</v>
      </c>
      <c r="C205" s="429">
        <f>'6 Materials'!C6</f>
        <v>0</v>
      </c>
      <c r="D205" s="857" t="e">
        <f>'6 Materials'!#REF!</f>
        <v>#REF!</v>
      </c>
      <c r="E205" s="857" t="e">
        <f>'6 Materials'!#REF!</f>
        <v>#REF!</v>
      </c>
      <c r="F205" s="857" t="e">
        <f>'6 Materials'!#REF!</f>
        <v>#REF!</v>
      </c>
      <c r="G205" s="2567"/>
      <c r="H205" s="2568"/>
      <c r="I205" s="2568"/>
      <c r="J205" s="2568"/>
      <c r="K205" s="2557"/>
    </row>
    <row r="206" spans="1:11" ht="31" thickBot="1" x14ac:dyDescent="0.2">
      <c r="A206" s="927" t="s">
        <v>39</v>
      </c>
      <c r="B206" s="836" t="e">
        <f>'6 Materials'!#REF!</f>
        <v>#REF!</v>
      </c>
      <c r="C206" s="820" t="e">
        <f>'6 Materials'!#REF!</f>
        <v>#REF!</v>
      </c>
      <c r="D206" s="2560" t="e">
        <f>'6 Materials'!#REF!</f>
        <v>#REF!</v>
      </c>
      <c r="E206" s="2560" t="e">
        <f>'6 Materials'!#REF!</f>
        <v>#REF!</v>
      </c>
      <c r="F206" s="2560" t="e">
        <f>'6 Materials'!#REF!</f>
        <v>#REF!</v>
      </c>
      <c r="G206" s="2561" t="s">
        <v>8</v>
      </c>
      <c r="H206" s="2562"/>
      <c r="I206" s="1925" t="s">
        <v>1274</v>
      </c>
      <c r="J206" s="1986"/>
      <c r="K206" s="268" t="s">
        <v>1683</v>
      </c>
    </row>
    <row r="207" spans="1:11" ht="16" thickBot="1" x14ac:dyDescent="0.2">
      <c r="A207" s="872" t="s">
        <v>740</v>
      </c>
      <c r="B207" s="850">
        <f>'6 Materials'!B7</f>
        <v>21</v>
      </c>
      <c r="C207" s="859">
        <f>'6 Materials'!C7</f>
        <v>0</v>
      </c>
      <c r="D207" s="1022" t="e">
        <f>'6 Materials'!#REF!</f>
        <v>#REF!</v>
      </c>
      <c r="E207" s="1022" t="e">
        <f>'6 Materials'!#REF!</f>
        <v>#REF!</v>
      </c>
      <c r="F207" s="1022" t="e">
        <f>'6 Materials'!#REF!</f>
        <v>#REF!</v>
      </c>
      <c r="G207" s="1930" t="s">
        <v>756</v>
      </c>
      <c r="H207" s="1930"/>
      <c r="I207" s="1930"/>
      <c r="J207" s="1931"/>
      <c r="K207" s="929"/>
    </row>
    <row r="208" spans="1:11" ht="16" thickBot="1" x14ac:dyDescent="0.2">
      <c r="A208" s="1024" t="s">
        <v>743</v>
      </c>
      <c r="B208" s="863">
        <f>'6 Materials'!B24</f>
        <v>9</v>
      </c>
      <c r="C208" s="864">
        <f>'6 Materials'!C24</f>
        <v>0</v>
      </c>
      <c r="D208" s="865" t="e">
        <f>'6 Materials'!#REF!</f>
        <v>#REF!</v>
      </c>
      <c r="E208" s="865" t="e">
        <f>'6 Materials'!#REF!</f>
        <v>#REF!</v>
      </c>
      <c r="F208" s="865" t="e">
        <f>'6 Materials'!#REF!</f>
        <v>#REF!</v>
      </c>
      <c r="G208" s="1941" t="s">
        <v>201</v>
      </c>
      <c r="H208" s="1941"/>
      <c r="I208" s="1941"/>
      <c r="J208" s="1942"/>
      <c r="K208" s="929"/>
    </row>
    <row r="209" spans="1:11" x14ac:dyDescent="0.15">
      <c r="A209" s="872" t="s">
        <v>752</v>
      </c>
      <c r="B209" s="850">
        <f>'6 Materials'!B34</f>
        <v>9</v>
      </c>
      <c r="C209" s="859">
        <f>'6 Materials'!C34</f>
        <v>0</v>
      </c>
      <c r="D209" s="860" t="e">
        <f>'6 Materials'!#REF!</f>
        <v>#REF!</v>
      </c>
      <c r="E209" s="860" t="e">
        <f>'6 Materials'!#REF!</f>
        <v>#REF!</v>
      </c>
      <c r="F209" s="860" t="e">
        <f>'6 Materials'!#REF!</f>
        <v>#REF!</v>
      </c>
      <c r="G209" s="1930" t="s">
        <v>207</v>
      </c>
      <c r="H209" s="1930"/>
      <c r="I209" s="1930"/>
      <c r="J209" s="1931"/>
      <c r="K209" s="929"/>
    </row>
    <row r="210" spans="1:11" ht="16" thickBot="1" x14ac:dyDescent="0.2">
      <c r="A210" s="1165"/>
    </row>
    <row r="211" spans="1:11" ht="21" x14ac:dyDescent="0.15">
      <c r="A211" s="2376" t="s">
        <v>762</v>
      </c>
      <c r="B211" s="1852"/>
      <c r="C211" s="1852"/>
      <c r="D211" s="1852"/>
      <c r="E211" s="1852"/>
      <c r="F211" s="1852"/>
      <c r="G211" s="1852"/>
      <c r="H211" s="1852"/>
      <c r="I211" s="1852"/>
      <c r="J211" s="1122"/>
      <c r="K211" s="1123"/>
    </row>
    <row r="212" spans="1:11" x14ac:dyDescent="0.15">
      <c r="A212" s="2312" t="s">
        <v>508</v>
      </c>
      <c r="B212" s="2313"/>
      <c r="C212" s="2313"/>
      <c r="D212" s="2314" t="s">
        <v>507</v>
      </c>
      <c r="E212" s="2314"/>
      <c r="F212" s="2314"/>
      <c r="G212" s="1893" t="s">
        <v>763</v>
      </c>
      <c r="H212" s="1893"/>
      <c r="I212" s="1893" t="s">
        <v>360</v>
      </c>
      <c r="J212" s="1893"/>
      <c r="K212" s="2577" t="s">
        <v>1398</v>
      </c>
    </row>
    <row r="213" spans="1:11" ht="24" x14ac:dyDescent="0.15">
      <c r="A213" s="1878"/>
      <c r="B213" s="424" t="s">
        <v>176</v>
      </c>
      <c r="C213" s="424" t="s">
        <v>1167</v>
      </c>
      <c r="D213" s="341" t="s">
        <v>509</v>
      </c>
      <c r="E213" s="341" t="s">
        <v>230</v>
      </c>
      <c r="F213" s="341" t="s">
        <v>231</v>
      </c>
      <c r="G213" s="1893"/>
      <c r="H213" s="1893"/>
      <c r="I213" s="1893"/>
      <c r="J213" s="1893"/>
      <c r="K213" s="2577"/>
    </row>
    <row r="214" spans="1:11" x14ac:dyDescent="0.15">
      <c r="A214" s="1878"/>
      <c r="B214" s="843">
        <f>'7 Disaster Mitigation'!B6</f>
        <v>49</v>
      </c>
      <c r="C214" s="541">
        <f>'7 Disaster Mitigation'!C6</f>
        <v>0</v>
      </c>
      <c r="D214" s="1027" t="e">
        <f>'7 Disaster Mitigation'!#REF!</f>
        <v>#REF!</v>
      </c>
      <c r="E214" s="1027" t="e">
        <f>'7 Disaster Mitigation'!#REF!</f>
        <v>#REF!</v>
      </c>
      <c r="F214" s="1027" t="e">
        <f>'7 Disaster Mitigation'!#REF!</f>
        <v>#REF!</v>
      </c>
      <c r="G214" s="1893"/>
      <c r="H214" s="1893"/>
      <c r="I214" s="1893"/>
      <c r="J214" s="1893"/>
      <c r="K214" s="2577"/>
    </row>
    <row r="215" spans="1:11" ht="19" x14ac:dyDescent="0.15">
      <c r="A215" s="1028"/>
      <c r="B215" s="898"/>
      <c r="C215" s="899"/>
      <c r="D215" s="899"/>
      <c r="E215" s="899"/>
      <c r="F215" s="899"/>
      <c r="G215" s="1184"/>
      <c r="H215" s="1185"/>
      <c r="I215" s="1185"/>
      <c r="J215" s="1186"/>
      <c r="K215" s="1187"/>
    </row>
    <row r="216" spans="1:11" x14ac:dyDescent="0.15">
      <c r="A216" s="858" t="s">
        <v>764</v>
      </c>
      <c r="B216" s="843">
        <f>'7 Disaster Mitigation'!B8</f>
        <v>23</v>
      </c>
      <c r="C216" s="541">
        <f>'7 Disaster Mitigation'!C8</f>
        <v>0</v>
      </c>
      <c r="D216" s="1027" t="e">
        <f>'7 Disaster Mitigation'!#REF!</f>
        <v>#REF!</v>
      </c>
      <c r="E216" s="1027" t="e">
        <f>'7 Disaster Mitigation'!#REF!</f>
        <v>#REF!</v>
      </c>
      <c r="F216" s="1027" t="e">
        <f>'7 Disaster Mitigation'!#REF!</f>
        <v>#REF!</v>
      </c>
      <c r="G216" s="2593" t="s">
        <v>766</v>
      </c>
      <c r="H216" s="2594"/>
      <c r="I216" s="2594"/>
      <c r="J216" s="2595"/>
      <c r="K216" s="1029"/>
    </row>
    <row r="217" spans="1:11" x14ac:dyDescent="0.15">
      <c r="A217" s="858" t="s">
        <v>772</v>
      </c>
      <c r="B217" s="843">
        <f>'7 Disaster Mitigation'!B19</f>
        <v>9</v>
      </c>
      <c r="C217" s="541">
        <f>'7 Disaster Mitigation'!C19</f>
        <v>0</v>
      </c>
      <c r="D217" s="1027" t="e">
        <f>'7 Disaster Mitigation'!#REF!</f>
        <v>#REF!</v>
      </c>
      <c r="E217" s="1027" t="e">
        <f>'7 Disaster Mitigation'!#REF!</f>
        <v>#REF!</v>
      </c>
      <c r="F217" s="1027" t="e">
        <f>'7 Disaster Mitigation'!#REF!</f>
        <v>#REF!</v>
      </c>
      <c r="G217" s="2157" t="s">
        <v>228</v>
      </c>
      <c r="H217" s="2157"/>
      <c r="I217" s="2157"/>
      <c r="J217" s="2157"/>
      <c r="K217" s="1029"/>
    </row>
    <row r="218" spans="1:11" x14ac:dyDescent="0.15">
      <c r="A218" s="858" t="s">
        <v>776</v>
      </c>
      <c r="B218" s="843">
        <f>'7 Disaster Mitigation'!B23</f>
        <v>9</v>
      </c>
      <c r="C218" s="541">
        <f>'7 Disaster Mitigation'!C23</f>
        <v>0</v>
      </c>
      <c r="D218" s="1027" t="e">
        <f>'7 Disaster Mitigation'!#REF!</f>
        <v>#REF!</v>
      </c>
      <c r="E218" s="1027" t="e">
        <f>'7 Disaster Mitigation'!#REF!</f>
        <v>#REF!</v>
      </c>
      <c r="F218" s="1027" t="e">
        <f>'7 Disaster Mitigation'!#REF!</f>
        <v>#REF!</v>
      </c>
      <c r="G218" s="2157" t="s">
        <v>780</v>
      </c>
      <c r="H218" s="2157"/>
      <c r="I218" s="2157"/>
      <c r="J218" s="2157"/>
      <c r="K218" s="1029"/>
    </row>
    <row r="219" spans="1:11" x14ac:dyDescent="0.15">
      <c r="A219" s="858" t="s">
        <v>877</v>
      </c>
      <c r="B219" s="843">
        <f>'7 Disaster Mitigation'!B27</f>
        <v>2</v>
      </c>
      <c r="C219" s="541">
        <f>'7 Disaster Mitigation'!C27</f>
        <v>0</v>
      </c>
      <c r="D219" s="1027" t="e">
        <f>'7 Disaster Mitigation'!#REF!</f>
        <v>#REF!</v>
      </c>
      <c r="E219" s="1027" t="e">
        <f>'7 Disaster Mitigation'!#REF!</f>
        <v>#REF!</v>
      </c>
      <c r="F219" s="1027" t="e">
        <f>'7 Disaster Mitigation'!#REF!</f>
        <v>#REF!</v>
      </c>
      <c r="G219" s="2157" t="s">
        <v>1310</v>
      </c>
      <c r="H219" s="2157"/>
      <c r="I219" s="2157"/>
      <c r="J219" s="2157"/>
      <c r="K219" s="1029"/>
    </row>
    <row r="220" spans="1:11" x14ac:dyDescent="0.15">
      <c r="A220" s="1165"/>
    </row>
    <row r="221" spans="1:11" ht="16" x14ac:dyDescent="0.15">
      <c r="A221" s="2376" t="s">
        <v>1384</v>
      </c>
      <c r="B221" s="1852"/>
      <c r="C221" s="1852"/>
      <c r="D221" s="1852"/>
      <c r="E221" s="1852"/>
      <c r="F221" s="1852"/>
      <c r="G221" s="1852"/>
      <c r="H221" s="1852"/>
      <c r="I221" s="1852"/>
    </row>
    <row r="222" spans="1:11" ht="19" x14ac:dyDescent="0.15">
      <c r="A222" s="2312" t="s">
        <v>508</v>
      </c>
      <c r="B222" s="2313"/>
      <c r="C222" s="2313"/>
      <c r="D222" s="2314" t="s">
        <v>507</v>
      </c>
      <c r="E222" s="2314"/>
      <c r="F222" s="2314"/>
      <c r="G222" s="1041"/>
      <c r="H222" s="1042"/>
      <c r="I222" s="1059"/>
    </row>
    <row r="223" spans="1:11" ht="24" x14ac:dyDescent="0.15">
      <c r="A223" s="1878"/>
      <c r="B223" s="424" t="s">
        <v>176</v>
      </c>
      <c r="C223" s="424" t="s">
        <v>1167</v>
      </c>
      <c r="D223" s="341" t="s">
        <v>509</v>
      </c>
      <c r="E223" s="341" t="s">
        <v>230</v>
      </c>
      <c r="F223" s="341" t="s">
        <v>231</v>
      </c>
      <c r="G223" s="1051" t="s">
        <v>1752</v>
      </c>
      <c r="H223" s="1058" t="s">
        <v>1751</v>
      </c>
      <c r="I223" s="1060" t="s">
        <v>1753</v>
      </c>
    </row>
    <row r="224" spans="1:11" ht="32" x14ac:dyDescent="0.15">
      <c r="A224" s="1878"/>
      <c r="B224" s="843">
        <f>'8 Innovation '!B4</f>
        <v>5</v>
      </c>
      <c r="C224" s="843">
        <f>'8 Innovation '!C4</f>
        <v>0</v>
      </c>
      <c r="D224" s="1027">
        <f>'8 Innovation '!D4</f>
        <v>0</v>
      </c>
      <c r="E224" s="1027">
        <f>'8 Innovation '!E4</f>
        <v>0</v>
      </c>
      <c r="F224" s="1027">
        <f>'8 Innovation '!F4</f>
        <v>0</v>
      </c>
      <c r="G224" s="1043" t="s">
        <v>1378</v>
      </c>
      <c r="H224" s="1044" t="s">
        <v>1379</v>
      </c>
      <c r="I224" s="1061"/>
    </row>
    <row r="225" spans="1:26" ht="16" x14ac:dyDescent="0.15">
      <c r="A225" s="774" t="s">
        <v>1380</v>
      </c>
      <c r="B225" s="775">
        <f>'8 Innovation '!B5</f>
        <v>1</v>
      </c>
      <c r="C225" s="32">
        <f>'8 Innovation '!C5</f>
        <v>0</v>
      </c>
      <c r="D225" s="231" t="str">
        <f>'8 Innovation '!D5</f>
        <v>-</v>
      </c>
      <c r="E225" s="231" t="str">
        <f>'8 Innovation '!E5</f>
        <v>-</v>
      </c>
      <c r="F225" s="231" t="str">
        <f>'8 Innovation '!F5</f>
        <v>-</v>
      </c>
      <c r="G225" s="46"/>
      <c r="H225" s="4"/>
      <c r="I225" s="99"/>
    </row>
    <row r="226" spans="1:26" ht="16" x14ac:dyDescent="0.15">
      <c r="A226" s="774" t="s">
        <v>1381</v>
      </c>
      <c r="B226" s="775">
        <f>'8 Innovation '!B6</f>
        <v>1</v>
      </c>
      <c r="C226" s="32">
        <f>'8 Innovation '!C6</f>
        <v>0</v>
      </c>
      <c r="D226" s="231" t="str">
        <f>'8 Innovation '!D6</f>
        <v>-</v>
      </c>
      <c r="E226" s="231" t="str">
        <f>'8 Innovation '!E6</f>
        <v>-</v>
      </c>
      <c r="F226" s="231" t="str">
        <f>'8 Innovation '!F6</f>
        <v>-</v>
      </c>
      <c r="G226" s="1161"/>
      <c r="H226" s="1161"/>
      <c r="I226" s="1162"/>
    </row>
    <row r="227" spans="1:26" ht="16" x14ac:dyDescent="0.15">
      <c r="A227" s="774" t="s">
        <v>1382</v>
      </c>
      <c r="B227" s="775">
        <f>'8 Innovation '!B7</f>
        <v>1</v>
      </c>
      <c r="C227" s="32">
        <f>'8 Innovation '!C7</f>
        <v>0</v>
      </c>
      <c r="D227" s="231" t="str">
        <f>'8 Innovation '!D7</f>
        <v>-</v>
      </c>
      <c r="E227" s="231" t="str">
        <f>'8 Innovation '!E7</f>
        <v>-</v>
      </c>
      <c r="F227" s="231" t="str">
        <f>'8 Innovation '!F7</f>
        <v>-</v>
      </c>
      <c r="G227" s="1161"/>
      <c r="H227" s="1163" t="s">
        <v>1599</v>
      </c>
      <c r="I227" s="1162"/>
    </row>
    <row r="228" spans="1:26" ht="16" x14ac:dyDescent="0.15">
      <c r="A228" s="774" t="s">
        <v>1383</v>
      </c>
      <c r="B228" s="775">
        <f>'8 Innovation '!B8</f>
        <v>1</v>
      </c>
      <c r="C228" s="32">
        <f>'8 Innovation '!C8</f>
        <v>0</v>
      </c>
      <c r="D228" s="231" t="str">
        <f>'8 Innovation '!D8</f>
        <v>-</v>
      </c>
      <c r="E228" s="231" t="str">
        <f>'8 Innovation '!E8</f>
        <v>-</v>
      </c>
      <c r="F228" s="231" t="str">
        <f>'8 Innovation '!F8</f>
        <v>-</v>
      </c>
      <c r="G228" s="1161"/>
      <c r="H228" s="1161"/>
      <c r="I228" s="1162"/>
    </row>
    <row r="229" spans="1:26" s="333" customFormat="1" ht="16" x14ac:dyDescent="0.15">
      <c r="A229" s="774" t="s">
        <v>1697</v>
      </c>
      <c r="B229" s="775">
        <f>'8 Innovation '!B9</f>
        <v>1</v>
      </c>
      <c r="C229" s="32">
        <f>'8 Innovation '!C9</f>
        <v>0</v>
      </c>
      <c r="D229" s="231" t="str">
        <f>'8 Innovation '!D9</f>
        <v>-</v>
      </c>
      <c r="E229" s="231" t="str">
        <f>'8 Innovation '!E9</f>
        <v>-</v>
      </c>
      <c r="F229" s="231" t="str">
        <f>'8 Innovation '!F9</f>
        <v>-</v>
      </c>
      <c r="G229" s="1161"/>
      <c r="H229" s="1161"/>
      <c r="I229" s="1162"/>
      <c r="K229" s="401"/>
      <c r="L229" s="401"/>
      <c r="M229" s="401"/>
      <c r="N229" s="401"/>
      <c r="O229" s="401"/>
      <c r="P229" s="401"/>
      <c r="Q229" s="401"/>
      <c r="R229" s="401"/>
      <c r="S229" s="401"/>
      <c r="T229" s="401"/>
      <c r="U229" s="401"/>
      <c r="V229" s="401"/>
      <c r="W229" s="401"/>
      <c r="X229" s="401"/>
      <c r="Y229" s="401"/>
      <c r="Z229" s="401"/>
    </row>
    <row r="230" spans="1:26" s="333" customFormat="1" ht="16" thickBot="1" x14ac:dyDescent="0.2">
      <c r="A230" s="418"/>
      <c r="B230" s="408"/>
      <c r="C230" s="407"/>
      <c r="D230" s="407"/>
      <c r="E230" s="407"/>
      <c r="F230" s="407"/>
      <c r="G230" s="407"/>
      <c r="I230" s="401"/>
      <c r="K230" s="401"/>
      <c r="L230" s="401"/>
      <c r="M230" s="401"/>
      <c r="N230" s="401"/>
      <c r="O230" s="401"/>
      <c r="P230" s="401"/>
      <c r="Q230" s="401"/>
      <c r="R230" s="401"/>
      <c r="S230" s="401"/>
      <c r="T230" s="401"/>
      <c r="U230" s="401"/>
      <c r="V230" s="401"/>
      <c r="W230" s="401"/>
      <c r="X230" s="401"/>
      <c r="Y230" s="401"/>
      <c r="Z230" s="401"/>
    </row>
    <row r="231" spans="1:26" s="333" customFormat="1" ht="19" thickBot="1" x14ac:dyDescent="0.2">
      <c r="A231" s="1845" t="s">
        <v>1307</v>
      </c>
      <c r="B231" s="1846"/>
      <c r="C231" s="1846"/>
      <c r="D231" s="1846"/>
      <c r="E231" s="1846"/>
      <c r="F231" s="1846"/>
      <c r="G231" s="1846"/>
      <c r="H231" s="1847"/>
      <c r="I231" s="401"/>
      <c r="K231" s="401"/>
      <c r="L231" s="401"/>
      <c r="M231" s="401"/>
      <c r="N231" s="401"/>
      <c r="O231" s="401"/>
      <c r="P231" s="401"/>
      <c r="Q231" s="401"/>
      <c r="R231" s="401"/>
      <c r="S231" s="401"/>
      <c r="T231" s="401"/>
      <c r="U231" s="401"/>
      <c r="V231" s="401"/>
      <c r="W231" s="401"/>
      <c r="X231" s="401"/>
      <c r="Y231" s="401"/>
      <c r="Z231" s="401"/>
    </row>
    <row r="232" spans="1:26" s="333" customFormat="1" ht="31" thickBot="1" x14ac:dyDescent="0.2">
      <c r="A232" s="2372" t="s">
        <v>920</v>
      </c>
      <c r="B232" s="2373"/>
      <c r="C232" s="2373"/>
      <c r="D232" s="2373"/>
      <c r="E232" s="2373"/>
      <c r="F232" s="2373"/>
      <c r="G232" s="1078">
        <f>'Final Application'!G25</f>
        <v>195</v>
      </c>
      <c r="H232" s="550" t="s">
        <v>1121</v>
      </c>
      <c r="I232" s="401"/>
      <c r="K232" s="401"/>
      <c r="L232" s="401"/>
      <c r="M232" s="401"/>
      <c r="N232" s="401"/>
      <c r="O232" s="401"/>
      <c r="P232" s="401"/>
      <c r="Q232" s="401"/>
      <c r="R232" s="401"/>
      <c r="S232" s="401"/>
      <c r="T232" s="401"/>
      <c r="U232" s="401"/>
      <c r="V232" s="401"/>
      <c r="W232" s="401"/>
      <c r="X232" s="401"/>
      <c r="Y232" s="401"/>
      <c r="Z232" s="401"/>
    </row>
    <row r="233" spans="1:26" s="333" customFormat="1" ht="16" x14ac:dyDescent="0.2">
      <c r="A233" s="504"/>
      <c r="B233" s="401"/>
      <c r="C233" s="1850" t="s">
        <v>921</v>
      </c>
      <c r="D233" s="1850"/>
      <c r="E233" s="1850"/>
      <c r="F233" s="1850"/>
      <c r="G233" s="494" t="s">
        <v>922</v>
      </c>
      <c r="H233" s="505" t="s">
        <v>1116</v>
      </c>
      <c r="I233" s="401"/>
      <c r="K233" s="401"/>
      <c r="L233" s="401"/>
      <c r="M233" s="401"/>
      <c r="N233" s="401"/>
      <c r="O233" s="401"/>
      <c r="P233" s="401"/>
      <c r="Q233" s="401"/>
      <c r="R233" s="401"/>
      <c r="S233" s="401"/>
      <c r="T233" s="401"/>
      <c r="U233" s="401"/>
      <c r="V233" s="401"/>
      <c r="W233" s="401"/>
      <c r="X233" s="401"/>
      <c r="Y233" s="401"/>
      <c r="Z233" s="401"/>
    </row>
    <row r="234" spans="1:26" s="333" customFormat="1" x14ac:dyDescent="0.2">
      <c r="A234" s="504"/>
      <c r="B234" s="401"/>
      <c r="C234" s="495" t="s">
        <v>928</v>
      </c>
      <c r="D234" s="407"/>
      <c r="E234" s="377"/>
      <c r="F234" s="401"/>
      <c r="G234" s="496">
        <f>'Final Application'!G27</f>
        <v>0</v>
      </c>
      <c r="H234" s="506" t="s">
        <v>1117</v>
      </c>
      <c r="I234" s="401"/>
      <c r="K234" s="401"/>
      <c r="L234" s="401"/>
      <c r="M234" s="401"/>
      <c r="N234" s="401"/>
      <c r="O234" s="401"/>
      <c r="P234" s="401"/>
      <c r="Q234" s="401"/>
      <c r="R234" s="401"/>
      <c r="S234" s="401"/>
      <c r="T234" s="401"/>
      <c r="U234" s="401"/>
      <c r="V234" s="401"/>
      <c r="W234" s="401"/>
      <c r="X234" s="401"/>
      <c r="Y234" s="401"/>
      <c r="Z234" s="401"/>
    </row>
    <row r="235" spans="1:26" s="333" customFormat="1" x14ac:dyDescent="0.2">
      <c r="A235" s="504"/>
      <c r="B235" s="401"/>
      <c r="C235" s="495" t="s">
        <v>929</v>
      </c>
      <c r="D235" s="407"/>
      <c r="E235" s="377"/>
      <c r="F235" s="401"/>
      <c r="G235" s="496">
        <f>'Final Application'!G28</f>
        <v>0</v>
      </c>
      <c r="H235" s="506" t="s">
        <v>1118</v>
      </c>
      <c r="I235" s="401"/>
      <c r="K235" s="401"/>
      <c r="L235" s="401"/>
      <c r="M235" s="401"/>
      <c r="N235" s="401"/>
      <c r="O235" s="401"/>
      <c r="P235" s="401"/>
      <c r="Q235" s="401"/>
      <c r="R235" s="401"/>
      <c r="S235" s="401"/>
      <c r="T235" s="401"/>
      <c r="U235" s="401"/>
      <c r="V235" s="401"/>
      <c r="W235" s="401"/>
      <c r="X235" s="401"/>
      <c r="Y235" s="401"/>
      <c r="Z235" s="401"/>
    </row>
    <row r="236" spans="1:26" s="333" customFormat="1" x14ac:dyDescent="0.2">
      <c r="A236" s="504"/>
      <c r="B236" s="401"/>
      <c r="C236" s="495" t="s">
        <v>930</v>
      </c>
      <c r="D236" s="407"/>
      <c r="E236" s="377"/>
      <c r="F236" s="401"/>
      <c r="G236" s="496">
        <f>'Final Application'!G29</f>
        <v>0</v>
      </c>
      <c r="H236" s="506" t="s">
        <v>1118</v>
      </c>
      <c r="I236" s="401"/>
      <c r="K236" s="401"/>
      <c r="L236" s="401"/>
      <c r="M236" s="401"/>
      <c r="N236" s="401"/>
      <c r="O236" s="401"/>
      <c r="P236" s="401"/>
      <c r="Q236" s="401"/>
      <c r="R236" s="401"/>
      <c r="S236" s="401"/>
      <c r="T236" s="401"/>
      <c r="U236" s="401"/>
      <c r="V236" s="401"/>
      <c r="W236" s="401"/>
      <c r="X236" s="401"/>
      <c r="Y236" s="401"/>
      <c r="Z236" s="401"/>
    </row>
    <row r="237" spans="1:26" s="333" customFormat="1" x14ac:dyDescent="0.2">
      <c r="A237" s="504"/>
      <c r="B237" s="401"/>
      <c r="C237" s="495" t="s">
        <v>923</v>
      </c>
      <c r="D237" s="407"/>
      <c r="E237" s="377"/>
      <c r="F237" s="401"/>
      <c r="G237" s="496">
        <f>'Final Application'!G30</f>
        <v>0</v>
      </c>
      <c r="H237" s="507" t="s">
        <v>1119</v>
      </c>
      <c r="I237" s="401"/>
      <c r="K237" s="401"/>
      <c r="L237" s="401"/>
      <c r="M237" s="401"/>
      <c r="N237" s="401"/>
      <c r="O237" s="401"/>
      <c r="P237" s="401"/>
      <c r="Q237" s="401"/>
      <c r="R237" s="401"/>
      <c r="S237" s="401"/>
      <c r="T237" s="401"/>
      <c r="U237" s="401"/>
      <c r="V237" s="401"/>
      <c r="W237" s="401"/>
      <c r="X237" s="401"/>
      <c r="Y237" s="401"/>
      <c r="Z237" s="401"/>
    </row>
    <row r="238" spans="1:26" s="333" customFormat="1" x14ac:dyDescent="0.2">
      <c r="A238" s="504"/>
      <c r="B238" s="401"/>
      <c r="C238" s="495" t="s">
        <v>688</v>
      </c>
      <c r="D238" s="407"/>
      <c r="E238" s="377"/>
      <c r="F238" s="401"/>
      <c r="G238" s="496">
        <f>'Final Application'!G31</f>
        <v>0</v>
      </c>
      <c r="H238" s="507" t="s">
        <v>1119</v>
      </c>
      <c r="I238" s="401"/>
      <c r="K238" s="401"/>
      <c r="L238" s="401"/>
      <c r="M238" s="401"/>
      <c r="N238" s="401"/>
      <c r="O238" s="401"/>
      <c r="P238" s="401"/>
      <c r="Q238" s="401"/>
      <c r="R238" s="401"/>
      <c r="S238" s="401"/>
      <c r="T238" s="401"/>
      <c r="U238" s="401"/>
      <c r="V238" s="401"/>
      <c r="W238" s="401"/>
      <c r="X238" s="401"/>
      <c r="Y238" s="401"/>
      <c r="Z238" s="401"/>
    </row>
    <row r="239" spans="1:26" s="333" customFormat="1" x14ac:dyDescent="0.2">
      <c r="A239" s="504"/>
      <c r="B239" s="401"/>
      <c r="C239" s="495" t="s">
        <v>738</v>
      </c>
      <c r="D239" s="407"/>
      <c r="E239" s="377"/>
      <c r="F239" s="401"/>
      <c r="G239" s="496">
        <f>'Final Application'!G32</f>
        <v>0</v>
      </c>
      <c r="H239" s="507" t="s">
        <v>1120</v>
      </c>
      <c r="I239" s="401"/>
      <c r="K239" s="401"/>
      <c r="L239" s="401"/>
      <c r="M239" s="401"/>
      <c r="N239" s="401"/>
      <c r="O239" s="401"/>
      <c r="P239" s="401"/>
      <c r="Q239" s="401"/>
      <c r="R239" s="401"/>
      <c r="S239" s="401"/>
      <c r="T239" s="401"/>
      <c r="U239" s="401"/>
      <c r="V239" s="401"/>
      <c r="W239" s="401"/>
      <c r="X239" s="401"/>
      <c r="Y239" s="401"/>
      <c r="Z239" s="401"/>
    </row>
    <row r="240" spans="1:26" s="333" customFormat="1" x14ac:dyDescent="0.2">
      <c r="A240" s="504"/>
      <c r="B240" s="401"/>
      <c r="C240" s="495" t="s">
        <v>763</v>
      </c>
      <c r="D240" s="407"/>
      <c r="E240" s="377"/>
      <c r="F240" s="401"/>
      <c r="G240" s="496">
        <f>'Final Application'!G33</f>
        <v>0</v>
      </c>
      <c r="H240" s="507" t="s">
        <v>1119</v>
      </c>
      <c r="I240" s="401"/>
      <c r="K240" s="401"/>
      <c r="L240" s="401"/>
      <c r="M240" s="401"/>
      <c r="N240" s="401"/>
      <c r="O240" s="401"/>
      <c r="P240" s="401"/>
      <c r="Q240" s="401"/>
      <c r="R240" s="401"/>
      <c r="S240" s="401"/>
      <c r="T240" s="401"/>
      <c r="U240" s="401"/>
      <c r="V240" s="401"/>
      <c r="W240" s="401"/>
      <c r="X240" s="401"/>
      <c r="Y240" s="401"/>
      <c r="Z240" s="401"/>
    </row>
    <row r="241" spans="1:26" s="333" customFormat="1" x14ac:dyDescent="0.2">
      <c r="A241" s="504"/>
      <c r="B241" s="401"/>
      <c r="C241" s="495" t="s">
        <v>1377</v>
      </c>
      <c r="D241" s="407"/>
      <c r="E241" s="377"/>
      <c r="F241" s="401"/>
      <c r="G241" s="496">
        <f>'Final Application'!G34</f>
        <v>0</v>
      </c>
      <c r="H241" s="771" t="s">
        <v>1376</v>
      </c>
      <c r="I241" s="401"/>
      <c r="K241" s="401"/>
      <c r="L241" s="401"/>
      <c r="M241" s="401"/>
      <c r="N241" s="401"/>
      <c r="O241" s="401"/>
      <c r="P241" s="401"/>
      <c r="Q241" s="401"/>
      <c r="R241" s="401"/>
      <c r="S241" s="401"/>
      <c r="T241" s="401"/>
      <c r="U241" s="401"/>
      <c r="V241" s="401"/>
      <c r="W241" s="401"/>
      <c r="X241" s="401"/>
      <c r="Y241" s="401"/>
      <c r="Z241" s="401"/>
    </row>
    <row r="242" spans="1:26" s="333" customFormat="1" ht="19" x14ac:dyDescent="0.25">
      <c r="A242" s="508"/>
      <c r="B242" s="380"/>
      <c r="C242" s="1164"/>
      <c r="D242" s="401"/>
      <c r="E242" s="381"/>
      <c r="F242" s="382" t="s">
        <v>924</v>
      </c>
      <c r="G242" s="562">
        <f>'Final Application'!G35</f>
        <v>0</v>
      </c>
      <c r="H242" s="509"/>
      <c r="I242" s="401"/>
      <c r="K242" s="401"/>
      <c r="L242" s="401"/>
      <c r="M242" s="401"/>
      <c r="N242" s="401"/>
      <c r="O242" s="401"/>
      <c r="P242" s="401"/>
      <c r="Q242" s="401"/>
      <c r="R242" s="401"/>
      <c r="S242" s="401"/>
      <c r="T242" s="401"/>
      <c r="U242" s="401"/>
      <c r="V242" s="401"/>
      <c r="W242" s="401"/>
      <c r="X242" s="401"/>
      <c r="Y242" s="401"/>
      <c r="Z242" s="401"/>
    </row>
    <row r="243" spans="1:26" s="333" customFormat="1" ht="19" x14ac:dyDescent="0.25">
      <c r="A243" s="508"/>
      <c r="B243" s="380"/>
      <c r="C243" s="401"/>
      <c r="D243" s="401"/>
      <c r="E243" s="383"/>
      <c r="F243" s="382" t="s">
        <v>925</v>
      </c>
      <c r="G243" s="562">
        <f>'Final Application'!G36</f>
        <v>195</v>
      </c>
      <c r="H243" s="1094"/>
      <c r="I243" s="401"/>
      <c r="K243" s="401"/>
      <c r="L243" s="401"/>
      <c r="M243" s="401"/>
      <c r="N243" s="401"/>
      <c r="O243" s="401"/>
      <c r="P243" s="401"/>
      <c r="Q243" s="401"/>
      <c r="R243" s="401"/>
      <c r="S243" s="401"/>
      <c r="T243" s="401"/>
      <c r="U243" s="401"/>
      <c r="V243" s="401"/>
      <c r="W243" s="401"/>
      <c r="X243" s="401"/>
      <c r="Y243" s="401"/>
      <c r="Z243" s="401"/>
    </row>
    <row r="244" spans="1:26" s="333" customFormat="1" ht="18" x14ac:dyDescent="0.2">
      <c r="A244" s="508"/>
      <c r="B244" s="380"/>
      <c r="C244" s="401"/>
      <c r="D244" s="401"/>
      <c r="E244" s="401"/>
      <c r="F244" s="384" t="s">
        <v>926</v>
      </c>
      <c r="G244" s="1851" t="str">
        <f>IF(G242=0," ",IF(D252&lt;0,"Not Certifiable",(IF(D252&lt;=30,"Certified - Bronze",(IF(D252&lt;=60,"Certified - Silver",(IF(D252&lt;=90,"Certified - Gold",(IF(D252&gt;90,"Certified -Platinum",("""")))))))))))</f>
        <v xml:space="preserve"> </v>
      </c>
      <c r="H244" s="2578"/>
      <c r="I244" s="401"/>
      <c r="K244" s="401"/>
      <c r="L244" s="401"/>
      <c r="M244" s="401"/>
      <c r="N244" s="401"/>
      <c r="O244" s="401"/>
      <c r="P244" s="401"/>
      <c r="Q244" s="401"/>
      <c r="R244" s="401"/>
      <c r="S244" s="401"/>
      <c r="T244" s="401"/>
      <c r="U244" s="401"/>
      <c r="V244" s="401"/>
      <c r="W244" s="401"/>
      <c r="X244" s="401"/>
      <c r="Y244" s="401"/>
      <c r="Z244" s="401"/>
    </row>
    <row r="245" spans="1:26" x14ac:dyDescent="0.15">
      <c r="A245" s="510"/>
      <c r="B245" s="499"/>
      <c r="C245" s="499"/>
      <c r="D245" s="499"/>
      <c r="E245" s="499"/>
      <c r="F245" s="499"/>
      <c r="G245" s="499"/>
      <c r="H245" s="509"/>
    </row>
    <row r="246" spans="1:26" ht="21" x14ac:dyDescent="0.15">
      <c r="A246" s="1853" t="s">
        <v>1090</v>
      </c>
      <c r="B246" s="1854"/>
      <c r="C246" s="1854"/>
      <c r="D246" s="1854"/>
      <c r="E246" s="1854"/>
      <c r="F246" s="1854"/>
      <c r="G246" s="1854"/>
      <c r="H246" s="1855"/>
    </row>
    <row r="247" spans="1:26" ht="21" x14ac:dyDescent="0.15">
      <c r="A247" s="1856"/>
      <c r="B247" s="1857"/>
      <c r="C247" s="1857"/>
      <c r="D247" s="1857"/>
      <c r="E247" s="1857"/>
      <c r="F247" s="1857"/>
      <c r="G247" s="1857"/>
      <c r="H247" s="1858"/>
    </row>
    <row r="248" spans="1:26" x14ac:dyDescent="0.15">
      <c r="A248" s="517"/>
      <c r="B248" s="518"/>
      <c r="C248" s="678" t="s">
        <v>1162</v>
      </c>
      <c r="D248" s="677"/>
      <c r="E248" s="1788" t="s">
        <v>1703</v>
      </c>
      <c r="F248" s="1788"/>
      <c r="G248" s="503" t="s">
        <v>1133</v>
      </c>
      <c r="H248" s="523"/>
    </row>
    <row r="249" spans="1:26" x14ac:dyDescent="0.15">
      <c r="A249" s="517"/>
      <c r="B249" s="518"/>
      <c r="C249" s="511" t="s">
        <v>909</v>
      </c>
      <c r="D249" s="511"/>
      <c r="E249" s="1788" t="s">
        <v>1700</v>
      </c>
      <c r="F249" s="1788"/>
      <c r="G249" s="503" t="s">
        <v>1133</v>
      </c>
      <c r="H249" s="523"/>
    </row>
    <row r="250" spans="1:26" x14ac:dyDescent="0.15">
      <c r="A250" s="517"/>
      <c r="B250" s="518"/>
      <c r="C250" s="512" t="s">
        <v>910</v>
      </c>
      <c r="D250" s="512"/>
      <c r="E250" s="1788" t="s">
        <v>1701</v>
      </c>
      <c r="F250" s="1788"/>
      <c r="G250" s="503" t="s">
        <v>1133</v>
      </c>
      <c r="H250" s="523"/>
    </row>
    <row r="251" spans="1:26" x14ac:dyDescent="0.15">
      <c r="A251" s="517"/>
      <c r="B251" s="518"/>
      <c r="C251" s="513" t="s">
        <v>911</v>
      </c>
      <c r="D251" s="513"/>
      <c r="E251" s="1787" t="s">
        <v>1702</v>
      </c>
      <c r="F251" s="1788"/>
      <c r="G251" s="503" t="s">
        <v>1133</v>
      </c>
      <c r="H251" s="523"/>
    </row>
    <row r="252" spans="1:26" ht="16" thickBot="1" x14ac:dyDescent="0.2">
      <c r="A252" s="1166"/>
      <c r="B252" s="501"/>
      <c r="C252" s="501"/>
      <c r="D252" s="502">
        <f>G242-G243</f>
        <v>-195</v>
      </c>
      <c r="E252" s="501"/>
      <c r="F252" s="501"/>
      <c r="G252" s="501"/>
      <c r="H252" s="515">
        <f>Instructions!A550</f>
        <v>0</v>
      </c>
    </row>
  </sheetData>
  <sheetProtection insertHyperlinks="0"/>
  <customSheetViews>
    <customSheetView guid="{F1B267DB-70DC-6F42-AC92-32AC1AD9EEAB}" scale="85" zeroValues="0" fitToPage="1" hiddenRows="1" state="hidden" topLeftCell="A144">
      <selection activeCell="B147" sqref="B147"/>
      <rowBreaks count="1" manualBreakCount="1">
        <brk id="46" max="10" man="1"/>
      </rowBreaks>
      <pageMargins left="0.25" right="0.25" top="0.33" bottom="0.56000000000000005" header="0.5" footer="0.25"/>
      <printOptions horizontalCentered="1" headings="1"/>
      <pageSetup scale="40" fitToHeight="25" orientation="landscape" cellComments="asDisplayed" r:id="rId1"/>
      <headerFooter alignWithMargins="0">
        <oddFooter>&amp;LFGBC Commercial Certification
&amp;C&amp;G&amp;R&amp;P of &amp;N</oddFooter>
      </headerFooter>
    </customSheetView>
  </customSheetViews>
  <mergeCells count="262">
    <mergeCell ref="E249:F249"/>
    <mergeCell ref="E250:F250"/>
    <mergeCell ref="E251:F251"/>
    <mergeCell ref="A232:F232"/>
    <mergeCell ref="C233:F233"/>
    <mergeCell ref="G244:H244"/>
    <mergeCell ref="A246:H246"/>
    <mergeCell ref="A247:H247"/>
    <mergeCell ref="E248:F248"/>
    <mergeCell ref="A221:I221"/>
    <mergeCell ref="A222:C222"/>
    <mergeCell ref="D222:F222"/>
    <mergeCell ref="A223:A224"/>
    <mergeCell ref="A231:H231"/>
    <mergeCell ref="G219:J219"/>
    <mergeCell ref="G218:J218"/>
    <mergeCell ref="G217:J217"/>
    <mergeCell ref="K212:K214"/>
    <mergeCell ref="A213:A214"/>
    <mergeCell ref="G216:J216"/>
    <mergeCell ref="A211:I211"/>
    <mergeCell ref="A212:C212"/>
    <mergeCell ref="D212:F212"/>
    <mergeCell ref="G212:H214"/>
    <mergeCell ref="I212:J214"/>
    <mergeCell ref="G209:J209"/>
    <mergeCell ref="G208:J208"/>
    <mergeCell ref="D206:F206"/>
    <mergeCell ref="G206:H206"/>
    <mergeCell ref="I206:J206"/>
    <mergeCell ref="G207:J207"/>
    <mergeCell ref="A203:C203"/>
    <mergeCell ref="D203:F203"/>
    <mergeCell ref="G203:H205"/>
    <mergeCell ref="I203:J205"/>
    <mergeCell ref="K203:K205"/>
    <mergeCell ref="A204:A205"/>
    <mergeCell ref="A202:I202"/>
    <mergeCell ref="G200:J200"/>
    <mergeCell ref="G199:J199"/>
    <mergeCell ref="G198:J198"/>
    <mergeCell ref="G197:J197"/>
    <mergeCell ref="D195:F195"/>
    <mergeCell ref="G195:H195"/>
    <mergeCell ref="I195:J195"/>
    <mergeCell ref="D196:F196"/>
    <mergeCell ref="G196:H196"/>
    <mergeCell ref="I196:J196"/>
    <mergeCell ref="A192:C192"/>
    <mergeCell ref="D192:F192"/>
    <mergeCell ref="G192:H194"/>
    <mergeCell ref="I192:J194"/>
    <mergeCell ref="K192:K194"/>
    <mergeCell ref="A193:A194"/>
    <mergeCell ref="A191:I191"/>
    <mergeCell ref="G189:J189"/>
    <mergeCell ref="G188:J188"/>
    <mergeCell ref="G187:J187"/>
    <mergeCell ref="G186:J186"/>
    <mergeCell ref="G185:J185"/>
    <mergeCell ref="G184:J184"/>
    <mergeCell ref="G183:J183"/>
    <mergeCell ref="G182:J182"/>
    <mergeCell ref="D180:F180"/>
    <mergeCell ref="G180:H180"/>
    <mergeCell ref="I180:J180"/>
    <mergeCell ref="G181:J181"/>
    <mergeCell ref="A176:I176"/>
    <mergeCell ref="A177:C177"/>
    <mergeCell ref="D177:F177"/>
    <mergeCell ref="G177:H179"/>
    <mergeCell ref="I177:J179"/>
    <mergeCell ref="K177:K179"/>
    <mergeCell ref="A178:A179"/>
    <mergeCell ref="G174:I174"/>
    <mergeCell ref="G173:I173"/>
    <mergeCell ref="G172:J172"/>
    <mergeCell ref="G171:J171"/>
    <mergeCell ref="G170:J170"/>
    <mergeCell ref="D167:F167"/>
    <mergeCell ref="G167:H167"/>
    <mergeCell ref="D168:F168"/>
    <mergeCell ref="G168:H168"/>
    <mergeCell ref="G169:J169"/>
    <mergeCell ref="G164:J164"/>
    <mergeCell ref="D165:F165"/>
    <mergeCell ref="G165:H165"/>
    <mergeCell ref="D166:F166"/>
    <mergeCell ref="G166:H166"/>
    <mergeCell ref="A162:C162"/>
    <mergeCell ref="D162:F162"/>
    <mergeCell ref="G162:H163"/>
    <mergeCell ref="I162:I163"/>
    <mergeCell ref="J162:J163"/>
    <mergeCell ref="A161:I161"/>
    <mergeCell ref="G158:J158"/>
    <mergeCell ref="G159:J159"/>
    <mergeCell ref="G155:J155"/>
    <mergeCell ref="G156:J156"/>
    <mergeCell ref="G157:J157"/>
    <mergeCell ref="G154:J154"/>
    <mergeCell ref="G153:J153"/>
    <mergeCell ref="G152:J152"/>
    <mergeCell ref="G151:J151"/>
    <mergeCell ref="G150:J150"/>
    <mergeCell ref="G149:J149"/>
    <mergeCell ref="D146:F146"/>
    <mergeCell ref="G146:H146"/>
    <mergeCell ref="G147:J147"/>
    <mergeCell ref="G148:J148"/>
    <mergeCell ref="D143:F143"/>
    <mergeCell ref="G143:H143"/>
    <mergeCell ref="D144:F144"/>
    <mergeCell ref="G144:H144"/>
    <mergeCell ref="D145:F145"/>
    <mergeCell ref="G145:H145"/>
    <mergeCell ref="A140:C141"/>
    <mergeCell ref="D140:F141"/>
    <mergeCell ref="G140:I140"/>
    <mergeCell ref="G141:I141"/>
    <mergeCell ref="D142:F142"/>
    <mergeCell ref="G142:H142"/>
    <mergeCell ref="A134:J134"/>
    <mergeCell ref="A135:J135"/>
    <mergeCell ref="A136:J136"/>
    <mergeCell ref="A137:C137"/>
    <mergeCell ref="D137:F137"/>
    <mergeCell ref="G137:H139"/>
    <mergeCell ref="I137:I139"/>
    <mergeCell ref="J137:J139"/>
    <mergeCell ref="A138:A139"/>
    <mergeCell ref="G131:I131"/>
    <mergeCell ref="G132:I132"/>
    <mergeCell ref="A127:C128"/>
    <mergeCell ref="D127:F128"/>
    <mergeCell ref="G127:H127"/>
    <mergeCell ref="G128:H128"/>
    <mergeCell ref="D129:F129"/>
    <mergeCell ref="G130:I130"/>
    <mergeCell ref="A121:I121"/>
    <mergeCell ref="A122:I122"/>
    <mergeCell ref="A123:I123"/>
    <mergeCell ref="A124:C124"/>
    <mergeCell ref="D124:F124"/>
    <mergeCell ref="G124:H126"/>
    <mergeCell ref="I124:I126"/>
    <mergeCell ref="A125:A126"/>
    <mergeCell ref="E113:H113"/>
    <mergeCell ref="D114:D117"/>
    <mergeCell ref="E114:H114"/>
    <mergeCell ref="E115:H115"/>
    <mergeCell ref="E116:H116"/>
    <mergeCell ref="E117:H117"/>
    <mergeCell ref="E108:H108"/>
    <mergeCell ref="D109:D112"/>
    <mergeCell ref="E109:H109"/>
    <mergeCell ref="E110:H110"/>
    <mergeCell ref="E111:H111"/>
    <mergeCell ref="E112:H112"/>
    <mergeCell ref="E103:H103"/>
    <mergeCell ref="E104:H104"/>
    <mergeCell ref="D105:D107"/>
    <mergeCell ref="E105:H105"/>
    <mergeCell ref="E106:H106"/>
    <mergeCell ref="E107:H107"/>
    <mergeCell ref="E94:H94"/>
    <mergeCell ref="E95:H95"/>
    <mergeCell ref="E96:H96"/>
    <mergeCell ref="E97:H97"/>
    <mergeCell ref="E98:H98"/>
    <mergeCell ref="D99:D102"/>
    <mergeCell ref="E99:H99"/>
    <mergeCell ref="E100:H100"/>
    <mergeCell ref="E101:H101"/>
    <mergeCell ref="E102:H102"/>
    <mergeCell ref="E85:H85"/>
    <mergeCell ref="E86:H86"/>
    <mergeCell ref="D87:D95"/>
    <mergeCell ref="E87:H87"/>
    <mergeCell ref="E88:H88"/>
    <mergeCell ref="E89:H89"/>
    <mergeCell ref="E90:H90"/>
    <mergeCell ref="E91:H91"/>
    <mergeCell ref="E92:H92"/>
    <mergeCell ref="E93:H93"/>
    <mergeCell ref="E76:H76"/>
    <mergeCell ref="E77:H77"/>
    <mergeCell ref="E78:H78"/>
    <mergeCell ref="D79:D84"/>
    <mergeCell ref="E79:H79"/>
    <mergeCell ref="E80:H80"/>
    <mergeCell ref="E81:H81"/>
    <mergeCell ref="E82:H82"/>
    <mergeCell ref="E83:H83"/>
    <mergeCell ref="E84:H84"/>
    <mergeCell ref="E70:H70"/>
    <mergeCell ref="E71:H71"/>
    <mergeCell ref="E72:H72"/>
    <mergeCell ref="E73:H73"/>
    <mergeCell ref="E74:H74"/>
    <mergeCell ref="E75:H75"/>
    <mergeCell ref="D61:D73"/>
    <mergeCell ref="E61:H61"/>
    <mergeCell ref="E62:H62"/>
    <mergeCell ref="E63:H63"/>
    <mergeCell ref="E64:H64"/>
    <mergeCell ref="E65:H65"/>
    <mergeCell ref="E66:H66"/>
    <mergeCell ref="E67:H67"/>
    <mergeCell ref="E68:H68"/>
    <mergeCell ref="E69:H69"/>
    <mergeCell ref="E55:H55"/>
    <mergeCell ref="E56:H56"/>
    <mergeCell ref="E57:H57"/>
    <mergeCell ref="E58:H58"/>
    <mergeCell ref="E59:H59"/>
    <mergeCell ref="E60:H60"/>
    <mergeCell ref="E50:H50"/>
    <mergeCell ref="E51:H51"/>
    <mergeCell ref="D52:D54"/>
    <mergeCell ref="E52:H52"/>
    <mergeCell ref="E53:H53"/>
    <mergeCell ref="E54:H54"/>
    <mergeCell ref="E41:F41"/>
    <mergeCell ref="E42:F42"/>
    <mergeCell ref="E43:F43"/>
    <mergeCell ref="E44:F44"/>
    <mergeCell ref="A46:I46"/>
    <mergeCell ref="A47:D47"/>
    <mergeCell ref="E47:H49"/>
    <mergeCell ref="A48:B48"/>
    <mergeCell ref="A49:B49"/>
    <mergeCell ref="A23:H23"/>
    <mergeCell ref="A24:H24"/>
    <mergeCell ref="A25:F25"/>
    <mergeCell ref="C26:F26"/>
    <mergeCell ref="A39:H39"/>
    <mergeCell ref="A40:H40"/>
    <mergeCell ref="C20:D20"/>
    <mergeCell ref="E20:H20"/>
    <mergeCell ref="C21:D21"/>
    <mergeCell ref="E21:H21"/>
    <mergeCell ref="C22:D22"/>
    <mergeCell ref="E22:H22"/>
    <mergeCell ref="B16:F16"/>
    <mergeCell ref="B17:F17"/>
    <mergeCell ref="B18:F18"/>
    <mergeCell ref="C7:F7"/>
    <mergeCell ref="C8:H8"/>
    <mergeCell ref="C9:H9"/>
    <mergeCell ref="C10:F10"/>
    <mergeCell ref="B11:F11"/>
    <mergeCell ref="B12:F12"/>
    <mergeCell ref="A1:H1"/>
    <mergeCell ref="A2:H2"/>
    <mergeCell ref="A3:H3"/>
    <mergeCell ref="A4:H4"/>
    <mergeCell ref="C5:H5"/>
    <mergeCell ref="C6:H6"/>
    <mergeCell ref="B13:F13"/>
    <mergeCell ref="B14:F14"/>
    <mergeCell ref="B15:F15"/>
  </mergeCells>
  <dataValidations disablePrompts="1" count="1">
    <dataValidation type="list" allowBlank="1" showInputMessage="1" showErrorMessage="1" sqref="D129:F129" xr:uid="{00000000-0002-0000-1300-000000000000}">
      <formula1>FFSprerequisite</formula1>
    </dataValidation>
  </dataValidations>
  <printOptions horizontalCentered="1" headings="1"/>
  <pageMargins left="0.25" right="0.25" top="0.33" bottom="0.56000000000000005" header="0.5" footer="0.25"/>
  <pageSetup scale="40" fitToHeight="25" orientation="landscape" cellComments="asDisplayed" r:id="rId2"/>
  <headerFooter alignWithMargins="0">
    <oddFooter>&amp;LFGBC Commercial Certification
&amp;C&amp;G&amp;R&amp;P of &amp;N</oddFooter>
  </headerFooter>
  <rowBreaks count="1" manualBreakCount="1">
    <brk id="46" max="10" man="1"/>
  </rowBreaks>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6"/>
  <sheetViews>
    <sheetView zoomScaleNormal="100" zoomScaleSheetLayoutView="110" workbookViewId="0">
      <selection activeCell="B13" sqref="B13"/>
    </sheetView>
  </sheetViews>
  <sheetFormatPr baseColWidth="10" defaultColWidth="8.83203125" defaultRowHeight="14" x14ac:dyDescent="0.15"/>
  <cols>
    <col min="1" max="1" width="18.1640625" style="377" customWidth="1"/>
    <col min="2" max="2" width="46.33203125" style="377" customWidth="1"/>
    <col min="3" max="3" width="2.83203125" style="377" customWidth="1"/>
    <col min="4" max="4" width="21.33203125" style="377" customWidth="1"/>
    <col min="5" max="5" width="50.33203125" style="377" customWidth="1"/>
    <col min="6" max="6" width="10.33203125" style="377" customWidth="1"/>
    <col min="7" max="7" width="37.33203125" style="377" customWidth="1"/>
    <col min="8" max="10" width="8.83203125" style="377"/>
    <col min="11" max="11" width="16.33203125" style="377" customWidth="1"/>
    <col min="12" max="16384" width="8.83203125" style="377"/>
  </cols>
  <sheetData>
    <row r="1" spans="1:10" ht="27" customHeight="1" x14ac:dyDescent="0.25">
      <c r="A1" s="1762" t="s">
        <v>1298</v>
      </c>
      <c r="B1" s="1762"/>
      <c r="C1" s="1762"/>
      <c r="D1" s="1762"/>
      <c r="E1" s="1762"/>
      <c r="F1" s="1034"/>
      <c r="G1" s="1034"/>
    </row>
    <row r="2" spans="1:10" ht="27" customHeight="1" x14ac:dyDescent="0.3">
      <c r="A2" s="1758" t="str">
        <f>Instructions!A3</f>
        <v xml:space="preserve"> Effective Date: January 01, 2023
Required:  January 1, 2024</v>
      </c>
      <c r="B2" s="1759"/>
      <c r="C2" s="1759"/>
      <c r="D2" s="1759"/>
      <c r="E2" s="1759"/>
      <c r="F2" s="1035"/>
      <c r="G2" s="1035"/>
      <c r="H2" s="467"/>
      <c r="I2" s="467"/>
      <c r="J2" s="467"/>
    </row>
    <row r="3" spans="1:10" ht="27" customHeight="1" x14ac:dyDescent="0.3">
      <c r="A3" s="1760" t="s">
        <v>1164</v>
      </c>
      <c r="B3" s="1760"/>
      <c r="C3" s="1760"/>
      <c r="D3" s="1760"/>
      <c r="E3" s="1760"/>
      <c r="F3" s="1036"/>
      <c r="G3" s="1036"/>
      <c r="H3" s="467"/>
      <c r="I3" s="467"/>
      <c r="J3" s="467"/>
    </row>
    <row r="4" spans="1:10" ht="13" customHeight="1" x14ac:dyDescent="0.15">
      <c r="A4" s="1761" t="str">
        <f>Instructions!A5</f>
        <v>Revised 12-26-2024</v>
      </c>
      <c r="B4" s="1761"/>
      <c r="C4" s="1761"/>
      <c r="D4" s="1761"/>
      <c r="E4" s="1761"/>
      <c r="F4" s="1037"/>
      <c r="G4" s="1037"/>
    </row>
    <row r="5" spans="1:10" ht="16" x14ac:dyDescent="0.2">
      <c r="A5" s="767" t="s">
        <v>1371</v>
      </c>
      <c r="B5" s="712"/>
      <c r="C5" s="712"/>
      <c r="D5" s="712"/>
      <c r="E5" s="713"/>
    </row>
    <row r="6" spans="1:10" x14ac:dyDescent="0.15">
      <c r="A6" s="768" t="s">
        <v>1366</v>
      </c>
      <c r="B6" s="714" t="s">
        <v>1374</v>
      </c>
      <c r="C6" s="379"/>
      <c r="D6"/>
      <c r="E6"/>
    </row>
    <row r="7" spans="1:10" ht="23" customHeight="1" x14ac:dyDescent="0.15">
      <c r="A7" s="724" t="s">
        <v>1319</v>
      </c>
      <c r="B7" s="841"/>
      <c r="C7" s="841"/>
      <c r="D7" s="759" t="s">
        <v>1293</v>
      </c>
      <c r="E7" s="1687" t="e">
        <f>VLOOKUP(B12,Instructions!G30:H36,2,TRUE)</f>
        <v>#N/A</v>
      </c>
    </row>
    <row r="8" spans="1:10" x14ac:dyDescent="0.15">
      <c r="A8" s="725" t="s">
        <v>1166</v>
      </c>
      <c r="B8" s="726" t="s">
        <v>1767</v>
      </c>
      <c r="C8" s="716"/>
      <c r="D8" s="760" t="s">
        <v>1372</v>
      </c>
      <c r="E8" s="762"/>
    </row>
    <row r="9" spans="1:10" x14ac:dyDescent="0.15">
      <c r="A9" s="727" t="s">
        <v>915</v>
      </c>
      <c r="B9" s="728"/>
      <c r="C9" s="715"/>
      <c r="D9" s="761" t="s">
        <v>1294</v>
      </c>
      <c r="E9" s="763" t="e">
        <f>E7-E8</f>
        <v>#N/A</v>
      </c>
    </row>
    <row r="10" spans="1:10" x14ac:dyDescent="0.15">
      <c r="A10" s="727" t="s">
        <v>1176</v>
      </c>
      <c r="B10" s="728"/>
      <c r="C10" s="715"/>
      <c r="D10" s="715" t="s">
        <v>1179</v>
      </c>
      <c r="E10" s="729"/>
    </row>
    <row r="11" spans="1:10" x14ac:dyDescent="0.15">
      <c r="A11" s="727" t="s">
        <v>1174</v>
      </c>
      <c r="B11" s="728"/>
      <c r="C11" s="715"/>
      <c r="D11" s="715" t="s">
        <v>1367</v>
      </c>
      <c r="E11" s="730"/>
    </row>
    <row r="12" spans="1:10" x14ac:dyDescent="0.15">
      <c r="A12" s="727" t="s">
        <v>1094</v>
      </c>
      <c r="B12" s="731">
        <v>0</v>
      </c>
      <c r="C12" s="715"/>
      <c r="D12" s="717" t="s">
        <v>1368</v>
      </c>
      <c r="E12" s="730"/>
    </row>
    <row r="13" spans="1:10" x14ac:dyDescent="0.15">
      <c r="A13" s="727" t="s">
        <v>1369</v>
      </c>
      <c r="B13" s="732"/>
      <c r="C13" s="715"/>
      <c r="D13" s="715" t="s">
        <v>1175</v>
      </c>
      <c r="E13" s="729"/>
    </row>
    <row r="14" spans="1:10" x14ac:dyDescent="0.15">
      <c r="A14" s="727"/>
      <c r="B14" s="715"/>
      <c r="C14" s="715"/>
      <c r="D14" s="715"/>
      <c r="E14" s="723"/>
    </row>
    <row r="15" spans="1:10" x14ac:dyDescent="0.15">
      <c r="A15" s="724" t="s">
        <v>1096</v>
      </c>
      <c r="B15" s="715"/>
      <c r="C15" s="715"/>
      <c r="D15" s="841" t="s">
        <v>1122</v>
      </c>
      <c r="E15" s="733"/>
    </row>
    <row r="16" spans="1:10" x14ac:dyDescent="0.15">
      <c r="A16" s="727" t="s">
        <v>913</v>
      </c>
      <c r="B16" s="734"/>
      <c r="C16" s="718"/>
      <c r="D16" s="715" t="s">
        <v>913</v>
      </c>
      <c r="E16" s="735"/>
    </row>
    <row r="17" spans="1:5" x14ac:dyDescent="0.15">
      <c r="A17" s="727" t="s">
        <v>914</v>
      </c>
      <c r="B17" s="736"/>
      <c r="C17" s="718"/>
      <c r="D17" s="715" t="s">
        <v>914</v>
      </c>
      <c r="E17" s="737"/>
    </row>
    <row r="18" spans="1:5" x14ac:dyDescent="0.15">
      <c r="A18" s="727" t="s">
        <v>915</v>
      </c>
      <c r="B18" s="736"/>
      <c r="C18" s="718"/>
      <c r="D18" s="715" t="s">
        <v>915</v>
      </c>
      <c r="E18" s="737"/>
    </row>
    <row r="19" spans="1:5" x14ac:dyDescent="0.15">
      <c r="A19" s="727" t="s">
        <v>919</v>
      </c>
      <c r="B19" s="736"/>
      <c r="C19" s="718"/>
      <c r="D19" s="715" t="s">
        <v>919</v>
      </c>
      <c r="E19" s="737"/>
    </row>
    <row r="20" spans="1:5" x14ac:dyDescent="0.15">
      <c r="A20" s="727" t="s">
        <v>916</v>
      </c>
      <c r="B20" s="736"/>
      <c r="C20" s="718"/>
      <c r="D20" s="715" t="s">
        <v>916</v>
      </c>
      <c r="E20" s="737"/>
    </row>
    <row r="21" spans="1:5" x14ac:dyDescent="0.15">
      <c r="A21" s="727" t="s">
        <v>917</v>
      </c>
      <c r="B21" s="736"/>
      <c r="C21" s="718"/>
      <c r="D21" s="715" t="s">
        <v>917</v>
      </c>
      <c r="E21" s="737"/>
    </row>
    <row r="22" spans="1:5" x14ac:dyDescent="0.15">
      <c r="A22" s="727" t="s">
        <v>918</v>
      </c>
      <c r="B22" s="738"/>
      <c r="C22" s="719"/>
      <c r="D22" s="715" t="s">
        <v>918</v>
      </c>
      <c r="E22" s="739"/>
    </row>
    <row r="23" spans="1:5" x14ac:dyDescent="0.15">
      <c r="A23" s="727" t="s">
        <v>1370</v>
      </c>
      <c r="B23" s="765"/>
      <c r="C23" s="719"/>
      <c r="D23" s="715" t="s">
        <v>1370</v>
      </c>
      <c r="E23" s="764"/>
    </row>
    <row r="24" spans="1:5" x14ac:dyDescent="0.15">
      <c r="A24" s="740"/>
      <c r="B24" s="720"/>
      <c r="C24" s="720"/>
      <c r="D24" s="720"/>
      <c r="E24" s="741"/>
    </row>
    <row r="25" spans="1:5" x14ac:dyDescent="0.15">
      <c r="A25" s="724" t="s">
        <v>1136</v>
      </c>
      <c r="B25" s="720"/>
      <c r="C25" s="720"/>
      <c r="D25" s="720"/>
      <c r="E25" s="741"/>
    </row>
    <row r="26" spans="1:5" x14ac:dyDescent="0.15">
      <c r="A26" s="742" t="s">
        <v>1097</v>
      </c>
      <c r="B26" s="715"/>
      <c r="C26" s="715"/>
      <c r="D26" s="841" t="s">
        <v>1098</v>
      </c>
      <c r="E26" s="733"/>
    </row>
    <row r="27" spans="1:5" x14ac:dyDescent="0.15">
      <c r="A27" s="727" t="s">
        <v>913</v>
      </c>
      <c r="B27" s="728"/>
      <c r="C27" s="715"/>
      <c r="D27" s="715" t="s">
        <v>913</v>
      </c>
      <c r="E27" s="735"/>
    </row>
    <row r="28" spans="1:5" x14ac:dyDescent="0.15">
      <c r="A28" s="727" t="s">
        <v>914</v>
      </c>
      <c r="B28" s="732"/>
      <c r="C28" s="715"/>
      <c r="D28" s="715" t="s">
        <v>914</v>
      </c>
      <c r="E28" s="737"/>
    </row>
    <row r="29" spans="1:5" x14ac:dyDescent="0.15">
      <c r="A29" s="727" t="s">
        <v>915</v>
      </c>
      <c r="B29" s="732"/>
      <c r="C29" s="715"/>
      <c r="D29" s="715" t="s">
        <v>915</v>
      </c>
      <c r="E29" s="737"/>
    </row>
    <row r="30" spans="1:5" x14ac:dyDescent="0.15">
      <c r="A30" s="727" t="s">
        <v>919</v>
      </c>
      <c r="B30" s="743"/>
      <c r="C30" s="715"/>
      <c r="D30" s="715" t="s">
        <v>919</v>
      </c>
      <c r="E30" s="744"/>
    </row>
    <row r="31" spans="1:5" x14ac:dyDescent="0.15">
      <c r="A31" s="727" t="s">
        <v>916</v>
      </c>
      <c r="B31" s="732"/>
      <c r="C31" s="715"/>
      <c r="D31" s="715" t="s">
        <v>916</v>
      </c>
      <c r="E31" s="737"/>
    </row>
    <row r="32" spans="1:5" x14ac:dyDescent="0.15">
      <c r="A32" s="727" t="s">
        <v>917</v>
      </c>
      <c r="B32" s="732"/>
      <c r="C32" s="715"/>
      <c r="D32" s="715" t="s">
        <v>917</v>
      </c>
      <c r="E32" s="737"/>
    </row>
    <row r="33" spans="1:5" x14ac:dyDescent="0.15">
      <c r="A33" s="727" t="s">
        <v>918</v>
      </c>
      <c r="B33" s="745"/>
      <c r="C33" s="715"/>
      <c r="D33" s="715" t="s">
        <v>918</v>
      </c>
      <c r="E33" s="739"/>
    </row>
    <row r="34" spans="1:5" x14ac:dyDescent="0.15">
      <c r="A34" s="746" t="s">
        <v>1370</v>
      </c>
      <c r="B34" s="766"/>
      <c r="C34" s="715"/>
      <c r="D34" s="715"/>
      <c r="E34" s="747"/>
    </row>
    <row r="35" spans="1:5" x14ac:dyDescent="0.15">
      <c r="A35" s="746"/>
      <c r="B35" s="715"/>
      <c r="C35" s="715"/>
      <c r="D35" s="715"/>
      <c r="E35" s="747"/>
    </row>
    <row r="36" spans="1:5" x14ac:dyDescent="0.15">
      <c r="A36" s="724" t="s">
        <v>1123</v>
      </c>
      <c r="B36" s="715"/>
      <c r="C36" s="715"/>
      <c r="D36" s="841" t="s">
        <v>1124</v>
      </c>
      <c r="E36" s="733"/>
    </row>
    <row r="37" spans="1:5" x14ac:dyDescent="0.15">
      <c r="A37" s="727" t="s">
        <v>913</v>
      </c>
      <c r="B37" s="728"/>
      <c r="C37" s="715"/>
      <c r="D37" s="715" t="s">
        <v>913</v>
      </c>
      <c r="E37" s="735"/>
    </row>
    <row r="38" spans="1:5" x14ac:dyDescent="0.15">
      <c r="A38" s="727" t="s">
        <v>914</v>
      </c>
      <c r="B38" s="732"/>
      <c r="C38" s="715"/>
      <c r="D38" s="715" t="s">
        <v>914</v>
      </c>
      <c r="E38" s="737"/>
    </row>
    <row r="39" spans="1:5" x14ac:dyDescent="0.15">
      <c r="A39" s="727" t="s">
        <v>915</v>
      </c>
      <c r="B39" s="732"/>
      <c r="C39" s="715"/>
      <c r="D39" s="715" t="s">
        <v>915</v>
      </c>
      <c r="E39" s="737"/>
    </row>
    <row r="40" spans="1:5" x14ac:dyDescent="0.15">
      <c r="A40" s="727" t="s">
        <v>919</v>
      </c>
      <c r="B40" s="732"/>
      <c r="C40" s="715"/>
      <c r="D40" s="715" t="s">
        <v>919</v>
      </c>
      <c r="E40" s="737"/>
    </row>
    <row r="41" spans="1:5" x14ac:dyDescent="0.15">
      <c r="A41" s="727" t="s">
        <v>916</v>
      </c>
      <c r="B41" s="732"/>
      <c r="C41" s="715"/>
      <c r="D41" s="715" t="s">
        <v>916</v>
      </c>
      <c r="E41" s="737"/>
    </row>
    <row r="42" spans="1:5" x14ac:dyDescent="0.15">
      <c r="A42" s="727" t="s">
        <v>918</v>
      </c>
      <c r="B42" s="745"/>
      <c r="C42" s="715"/>
      <c r="D42" s="715" t="s">
        <v>918</v>
      </c>
      <c r="E42" s="739"/>
    </row>
    <row r="43" spans="1:5" x14ac:dyDescent="0.15">
      <c r="A43" s="746" t="s">
        <v>1370</v>
      </c>
      <c r="B43" s="766"/>
      <c r="C43" s="715"/>
      <c r="D43" s="715"/>
      <c r="E43" s="748"/>
    </row>
    <row r="44" spans="1:5" x14ac:dyDescent="0.15">
      <c r="A44" s="725"/>
      <c r="B44" s="715"/>
      <c r="C44" s="721"/>
      <c r="D44" s="715"/>
      <c r="E44" s="723"/>
    </row>
    <row r="45" spans="1:5" x14ac:dyDescent="0.15">
      <c r="A45" s="724" t="s">
        <v>1125</v>
      </c>
      <c r="B45" s="715"/>
      <c r="C45" s="721"/>
      <c r="D45" s="841" t="s">
        <v>1126</v>
      </c>
      <c r="E45" s="733"/>
    </row>
    <row r="46" spans="1:5" x14ac:dyDescent="0.15">
      <c r="A46" s="727" t="s">
        <v>913</v>
      </c>
      <c r="B46" s="749"/>
      <c r="C46" s="721"/>
      <c r="D46" s="715" t="s">
        <v>913</v>
      </c>
      <c r="E46" s="750"/>
    </row>
    <row r="47" spans="1:5" x14ac:dyDescent="0.15">
      <c r="A47" s="727" t="s">
        <v>914</v>
      </c>
      <c r="B47" s="751"/>
      <c r="C47" s="715"/>
      <c r="D47" s="715" t="s">
        <v>914</v>
      </c>
      <c r="E47" s="752"/>
    </row>
    <row r="48" spans="1:5" x14ac:dyDescent="0.15">
      <c r="A48" s="727" t="s">
        <v>915</v>
      </c>
      <c r="B48" s="751"/>
      <c r="C48" s="715"/>
      <c r="D48" s="715" t="s">
        <v>915</v>
      </c>
      <c r="E48" s="752"/>
    </row>
    <row r="49" spans="1:5" x14ac:dyDescent="0.15">
      <c r="A49" s="727" t="s">
        <v>919</v>
      </c>
      <c r="B49" s="751"/>
      <c r="C49" s="715"/>
      <c r="D49" s="715" t="s">
        <v>919</v>
      </c>
      <c r="E49" s="752"/>
    </row>
    <row r="50" spans="1:5" x14ac:dyDescent="0.15">
      <c r="A50" s="727" t="s">
        <v>916</v>
      </c>
      <c r="B50" s="751"/>
      <c r="C50" s="715"/>
      <c r="D50" s="715" t="s">
        <v>916</v>
      </c>
      <c r="E50" s="752"/>
    </row>
    <row r="51" spans="1:5" x14ac:dyDescent="0.15">
      <c r="A51" s="727" t="s">
        <v>918</v>
      </c>
      <c r="B51" s="751"/>
      <c r="C51" s="715"/>
      <c r="D51" s="715" t="s">
        <v>918</v>
      </c>
      <c r="E51" s="752"/>
    </row>
    <row r="52" spans="1:5" x14ac:dyDescent="0.15">
      <c r="A52" s="727"/>
      <c r="B52" s="722"/>
      <c r="C52" s="715"/>
      <c r="D52" s="715"/>
      <c r="E52" s="723"/>
    </row>
    <row r="53" spans="1:5" x14ac:dyDescent="0.15">
      <c r="A53" s="724" t="s">
        <v>1099</v>
      </c>
      <c r="B53" s="715"/>
      <c r="C53" s="715"/>
      <c r="D53" s="841" t="s">
        <v>1128</v>
      </c>
      <c r="E53" s="733"/>
    </row>
    <row r="54" spans="1:5" x14ac:dyDescent="0.15">
      <c r="A54" s="727" t="s">
        <v>913</v>
      </c>
      <c r="B54" s="749"/>
      <c r="C54" s="715"/>
      <c r="D54" s="715" t="s">
        <v>913</v>
      </c>
      <c r="E54" s="750"/>
    </row>
    <row r="55" spans="1:5" x14ac:dyDescent="0.15">
      <c r="A55" s="727" t="s">
        <v>914</v>
      </c>
      <c r="B55" s="751"/>
      <c r="C55" s="715"/>
      <c r="D55" s="715" t="s">
        <v>914</v>
      </c>
      <c r="E55" s="752"/>
    </row>
    <row r="56" spans="1:5" x14ac:dyDescent="0.15">
      <c r="A56" s="727" t="s">
        <v>915</v>
      </c>
      <c r="B56" s="751"/>
      <c r="C56" s="715"/>
      <c r="D56" s="715" t="s">
        <v>915</v>
      </c>
      <c r="E56" s="752"/>
    </row>
    <row r="57" spans="1:5" x14ac:dyDescent="0.15">
      <c r="A57" s="727" t="s">
        <v>919</v>
      </c>
      <c r="B57" s="751"/>
      <c r="C57" s="715"/>
      <c r="D57" s="715" t="s">
        <v>919</v>
      </c>
      <c r="E57" s="752"/>
    </row>
    <row r="58" spans="1:5" x14ac:dyDescent="0.15">
      <c r="A58" s="727" t="s">
        <v>916</v>
      </c>
      <c r="B58" s="751"/>
      <c r="C58" s="715"/>
      <c r="D58" s="715" t="s">
        <v>916</v>
      </c>
      <c r="E58" s="752"/>
    </row>
    <row r="59" spans="1:5" x14ac:dyDescent="0.15">
      <c r="A59" s="727" t="s">
        <v>918</v>
      </c>
      <c r="B59" s="751"/>
      <c r="C59" s="715"/>
      <c r="D59" s="715" t="s">
        <v>918</v>
      </c>
      <c r="E59" s="752"/>
    </row>
    <row r="60" spans="1:5" x14ac:dyDescent="0.15">
      <c r="A60" s="727"/>
      <c r="B60" s="715"/>
      <c r="C60" s="715"/>
      <c r="D60" s="715"/>
      <c r="E60" s="723"/>
    </row>
    <row r="61" spans="1:5" x14ac:dyDescent="0.15">
      <c r="A61" s="724" t="s">
        <v>1100</v>
      </c>
      <c r="B61" s="715"/>
      <c r="C61" s="715"/>
      <c r="D61" s="841" t="s">
        <v>1127</v>
      </c>
      <c r="E61" s="733"/>
    </row>
    <row r="62" spans="1:5" x14ac:dyDescent="0.15">
      <c r="A62" s="727" t="s">
        <v>913</v>
      </c>
      <c r="B62" s="728"/>
      <c r="C62" s="715"/>
      <c r="D62" s="715" t="s">
        <v>913</v>
      </c>
      <c r="E62" s="750"/>
    </row>
    <row r="63" spans="1:5" x14ac:dyDescent="0.15">
      <c r="A63" s="727" t="s">
        <v>914</v>
      </c>
      <c r="B63" s="732"/>
      <c r="C63" s="715"/>
      <c r="D63" s="715" t="s">
        <v>914</v>
      </c>
      <c r="E63" s="752"/>
    </row>
    <row r="64" spans="1:5" x14ac:dyDescent="0.15">
      <c r="A64" s="727" t="s">
        <v>915</v>
      </c>
      <c r="B64" s="732"/>
      <c r="C64" s="715"/>
      <c r="D64" s="715" t="s">
        <v>915</v>
      </c>
      <c r="E64" s="752"/>
    </row>
    <row r="65" spans="1:5" x14ac:dyDescent="0.15">
      <c r="A65" s="727" t="s">
        <v>919</v>
      </c>
      <c r="B65" s="743"/>
      <c r="C65" s="715"/>
      <c r="D65" s="715" t="s">
        <v>919</v>
      </c>
      <c r="E65" s="752"/>
    </row>
    <row r="66" spans="1:5" x14ac:dyDescent="0.15">
      <c r="A66" s="727" t="s">
        <v>916</v>
      </c>
      <c r="B66" s="732"/>
      <c r="C66" s="715"/>
      <c r="D66" s="715" t="s">
        <v>916</v>
      </c>
      <c r="E66" s="752"/>
    </row>
    <row r="67" spans="1:5" x14ac:dyDescent="0.15">
      <c r="A67" s="727" t="s">
        <v>918</v>
      </c>
      <c r="B67" s="732"/>
      <c r="C67" s="715"/>
      <c r="D67" s="715" t="s">
        <v>918</v>
      </c>
      <c r="E67" s="752"/>
    </row>
    <row r="68" spans="1:5" x14ac:dyDescent="0.15">
      <c r="A68" s="727"/>
      <c r="B68" s="715"/>
      <c r="C68" s="715"/>
      <c r="D68" s="715"/>
      <c r="E68" s="723"/>
    </row>
    <row r="69" spans="1:5" x14ac:dyDescent="0.15">
      <c r="A69" s="724" t="s">
        <v>1129</v>
      </c>
      <c r="B69" s="721"/>
      <c r="C69" s="715"/>
      <c r="D69" s="565"/>
      <c r="E69" s="733"/>
    </row>
    <row r="70" spans="1:5" x14ac:dyDescent="0.15">
      <c r="A70" s="725" t="s">
        <v>1130</v>
      </c>
      <c r="B70" s="753"/>
      <c r="C70" s="715"/>
      <c r="D70" s="565" t="s">
        <v>1130</v>
      </c>
      <c r="E70" s="754"/>
    </row>
    <row r="71" spans="1:5" x14ac:dyDescent="0.15">
      <c r="A71" s="727" t="s">
        <v>913</v>
      </c>
      <c r="B71" s="751"/>
      <c r="C71" s="715"/>
      <c r="D71" s="715" t="s">
        <v>913</v>
      </c>
      <c r="E71" s="752"/>
    </row>
    <row r="72" spans="1:5" x14ac:dyDescent="0.15">
      <c r="A72" s="727" t="s">
        <v>914</v>
      </c>
      <c r="B72" s="751"/>
      <c r="C72" s="715"/>
      <c r="D72" s="715" t="s">
        <v>914</v>
      </c>
      <c r="E72" s="752"/>
    </row>
    <row r="73" spans="1:5" x14ac:dyDescent="0.15">
      <c r="A73" s="727" t="s">
        <v>915</v>
      </c>
      <c r="B73" s="751"/>
      <c r="C73" s="715"/>
      <c r="D73" s="715" t="s">
        <v>915</v>
      </c>
      <c r="E73" s="752"/>
    </row>
    <row r="74" spans="1:5" x14ac:dyDescent="0.15">
      <c r="A74" s="727" t="s">
        <v>919</v>
      </c>
      <c r="B74" s="751"/>
      <c r="C74" s="715"/>
      <c r="D74" s="715" t="s">
        <v>919</v>
      </c>
      <c r="E74" s="752"/>
    </row>
    <row r="75" spans="1:5" x14ac:dyDescent="0.15">
      <c r="A75" s="727" t="s">
        <v>916</v>
      </c>
      <c r="B75" s="751"/>
      <c r="C75" s="715"/>
      <c r="D75" s="715" t="s">
        <v>916</v>
      </c>
      <c r="E75" s="752"/>
    </row>
    <row r="76" spans="1:5" ht="15" thickBot="1" x14ac:dyDescent="0.2">
      <c r="A76" s="755" t="s">
        <v>918</v>
      </c>
      <c r="B76" s="756"/>
      <c r="C76" s="757"/>
      <c r="D76" s="757" t="s">
        <v>918</v>
      </c>
      <c r="E76" s="758"/>
    </row>
  </sheetData>
  <sheetProtection algorithmName="SHA-512" hashValue="bznFAVrhVL6JKRV2R6RRNqonfgk3g7o1a6iOAEhsQXDY2fqAfcj9PzCF8XVO5A9OGbzc5xblnjtIS1x6ZE7eRg==" saltValue="knRYNu7lo3vNCs3RTV2EmQ==" spinCount="100000" sheet="1" insertHyperlinks="0"/>
  <customSheetViews>
    <customSheetView guid="{F1B267DB-70DC-6F42-AC92-32AC1AD9EEAB}" scale="160">
      <selection activeCell="A2" sqref="A2:E2"/>
      <pageMargins left="0.2" right="0.2" top="0.9" bottom="0.35" header="0.3" footer="0.05"/>
      <printOptions horizontalCentered="1"/>
      <pageSetup scale="85" orientation="portrait" cellComments="asDisplayed" r:id="rId1"/>
      <headerFooter>
        <oddHeader>&amp;C&amp;G</oddHeader>
      </headerFooter>
    </customSheetView>
  </customSheetViews>
  <mergeCells count="4">
    <mergeCell ref="A2:E2"/>
    <mergeCell ref="A3:E3"/>
    <mergeCell ref="A4:E4"/>
    <mergeCell ref="A1:E1"/>
  </mergeCells>
  <hyperlinks>
    <hyperlink ref="B6" r:id="rId2" xr:uid="{00000000-0004-0000-0200-000000000000}"/>
  </hyperlinks>
  <printOptions horizontalCentered="1"/>
  <pageMargins left="0.2" right="0.2" top="0.9" bottom="0.35" header="0.3" footer="0.05"/>
  <pageSetup scale="85" orientation="portrait" cellComments="asDisplayed" r:id="rId3"/>
  <headerFooter>
    <oddHeader>&amp;C&amp;G</oddHeader>
  </headerFooter>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17"/>
  <sheetViews>
    <sheetView showGridLines="0" showZeros="0" zoomScaleNormal="100" zoomScaleSheetLayoutView="100" zoomScalePageLayoutView="120" workbookViewId="0">
      <selection activeCell="C5" sqref="C5:H5"/>
    </sheetView>
  </sheetViews>
  <sheetFormatPr baseColWidth="10" defaultColWidth="8.83203125" defaultRowHeight="15" x14ac:dyDescent="0.15"/>
  <cols>
    <col min="1" max="1" width="13.33203125" style="418" customWidth="1"/>
    <col min="2" max="2" width="8" style="408" customWidth="1"/>
    <col min="3" max="3" width="9.33203125" style="407" customWidth="1"/>
    <col min="4" max="4" width="10.33203125" style="407" customWidth="1"/>
    <col min="5" max="6" width="7.33203125" style="407" customWidth="1"/>
    <col min="7" max="7" width="7.83203125" style="407" customWidth="1"/>
    <col min="8" max="8" width="70.33203125" style="333" customWidth="1"/>
    <col min="9" max="16384" width="8.83203125" style="401"/>
  </cols>
  <sheetData>
    <row r="1" spans="1:8" ht="23" x14ac:dyDescent="0.25">
      <c r="A1" s="1808" t="s">
        <v>1165</v>
      </c>
      <c r="B1" s="1809"/>
      <c r="C1" s="1809"/>
      <c r="D1" s="1809"/>
      <c r="E1" s="1809"/>
      <c r="F1" s="1809"/>
      <c r="G1" s="1810"/>
      <c r="H1" s="1811"/>
    </row>
    <row r="2" spans="1:8" ht="16" thickBot="1" x14ac:dyDescent="0.25">
      <c r="A2" s="1812" t="str">
        <f>Instructions!A5</f>
        <v>Revised 12-26-2024</v>
      </c>
      <c r="B2" s="1813"/>
      <c r="C2" s="1813"/>
      <c r="D2" s="1813"/>
      <c r="E2" s="1813"/>
      <c r="F2" s="1813"/>
      <c r="G2" s="1813"/>
      <c r="H2" s="1814"/>
    </row>
    <row r="3" spans="1:8" ht="24" x14ac:dyDescent="0.15">
      <c r="A3" s="1816" t="s">
        <v>1344</v>
      </c>
      <c r="B3" s="1817"/>
      <c r="C3" s="1817"/>
      <c r="D3" s="1817"/>
      <c r="E3" s="1817"/>
      <c r="F3" s="1817"/>
      <c r="G3" s="1817"/>
      <c r="H3" s="1818"/>
    </row>
    <row r="4" spans="1:8" x14ac:dyDescent="0.15">
      <c r="A4" s="1819" t="s">
        <v>1093</v>
      </c>
      <c r="B4" s="1820"/>
      <c r="C4" s="1820"/>
      <c r="D4" s="1820"/>
      <c r="E4" s="1820"/>
      <c r="F4" s="1820"/>
      <c r="G4" s="1820"/>
      <c r="H4" s="1821"/>
    </row>
    <row r="5" spans="1:8" x14ac:dyDescent="0.15">
      <c r="A5" s="1038" t="s">
        <v>1166</v>
      </c>
      <c r="B5" s="378"/>
      <c r="C5" s="1826" t="str">
        <f>'Project Registration and Team'!B8</f>
        <v xml:space="preserve"> </v>
      </c>
      <c r="D5" s="1827"/>
      <c r="E5" s="1828"/>
      <c r="F5" s="1828"/>
      <c r="G5" s="1828"/>
      <c r="H5" s="1828"/>
    </row>
    <row r="6" spans="1:8" x14ac:dyDescent="0.15">
      <c r="A6" s="508" t="s">
        <v>915</v>
      </c>
      <c r="B6" s="525"/>
      <c r="C6" s="1815">
        <f>'Project Registration and Team'!B9</f>
        <v>0</v>
      </c>
      <c r="D6" s="1815"/>
      <c r="E6" s="1815"/>
      <c r="F6" s="1815"/>
      <c r="G6" s="1815"/>
      <c r="H6" s="1823"/>
    </row>
    <row r="7" spans="1:8" x14ac:dyDescent="0.15">
      <c r="A7" s="508" t="s">
        <v>1177</v>
      </c>
      <c r="B7" s="493"/>
      <c r="C7" s="1815">
        <f>'Project Registration and Team'!B10</f>
        <v>0</v>
      </c>
      <c r="D7" s="1815"/>
      <c r="E7" s="1815"/>
      <c r="F7" s="1815"/>
      <c r="G7" s="527" t="s">
        <v>1178</v>
      </c>
      <c r="H7" s="1386">
        <f>'Project Registration and Team'!B11</f>
        <v>0</v>
      </c>
    </row>
    <row r="8" spans="1:8" x14ac:dyDescent="0.15">
      <c r="A8" s="508" t="s">
        <v>1094</v>
      </c>
      <c r="B8" s="524"/>
      <c r="C8" s="1824" t="s">
        <v>1767</v>
      </c>
      <c r="D8" s="1824"/>
      <c r="E8" s="1824"/>
      <c r="F8" s="1824"/>
      <c r="G8" s="1824"/>
      <c r="H8" s="1825"/>
    </row>
    <row r="9" spans="1:8" x14ac:dyDescent="0.15">
      <c r="A9" s="508" t="s">
        <v>1095</v>
      </c>
      <c r="B9" s="493"/>
      <c r="C9" s="1829"/>
      <c r="D9" s="1829"/>
      <c r="E9" s="1829"/>
      <c r="F9" s="1829"/>
      <c r="G9" s="1829"/>
      <c r="H9" s="1830"/>
    </row>
    <row r="10" spans="1:8" x14ac:dyDescent="0.15">
      <c r="A10" s="508" t="s">
        <v>1179</v>
      </c>
      <c r="B10" s="493"/>
      <c r="C10" s="1815">
        <f>'Project Registration and Team'!E10</f>
        <v>0</v>
      </c>
      <c r="D10" s="1815"/>
      <c r="E10" s="1815"/>
      <c r="F10" s="1815"/>
      <c r="G10" s="528" t="s">
        <v>1175</v>
      </c>
      <c r="H10" s="1118">
        <f>'Project Registration and Team'!E13</f>
        <v>0</v>
      </c>
    </row>
    <row r="11" spans="1:8" ht="22.5" customHeight="1" x14ac:dyDescent="0.15">
      <c r="A11" s="1819" t="s">
        <v>1321</v>
      </c>
      <c r="B11" s="1820"/>
      <c r="C11" s="1820"/>
      <c r="D11" s="1820"/>
      <c r="E11" s="1820"/>
      <c r="F11" s="1820"/>
      <c r="G11" s="401"/>
      <c r="H11" s="1039" t="s">
        <v>1320</v>
      </c>
    </row>
    <row r="12" spans="1:8" x14ac:dyDescent="0.15">
      <c r="A12" s="508" t="s">
        <v>913</v>
      </c>
      <c r="B12" s="1822">
        <f>'Project Registration and Team'!B16</f>
        <v>0</v>
      </c>
      <c r="C12" s="1822"/>
      <c r="D12" s="1822"/>
      <c r="E12" s="1822"/>
      <c r="F12" s="1822"/>
      <c r="G12" s="564"/>
      <c r="H12" s="1385">
        <f>'Project Registration and Team'!E16</f>
        <v>0</v>
      </c>
    </row>
    <row r="13" spans="1:8" x14ac:dyDescent="0.15">
      <c r="A13" s="508" t="s">
        <v>914</v>
      </c>
      <c r="B13" s="1815">
        <f>'Project Registration and Team'!B17</f>
        <v>0</v>
      </c>
      <c r="C13" s="1815"/>
      <c r="D13" s="1815"/>
      <c r="E13" s="1815"/>
      <c r="F13" s="1815"/>
      <c r="G13" s="564"/>
      <c r="H13" s="1385">
        <f>'Project Registration and Team'!E17</f>
        <v>0</v>
      </c>
    </row>
    <row r="14" spans="1:8" x14ac:dyDescent="0.15">
      <c r="A14" s="508" t="s">
        <v>915</v>
      </c>
      <c r="B14" s="1815">
        <f>'Project Registration and Team'!B18</f>
        <v>0</v>
      </c>
      <c r="C14" s="1815"/>
      <c r="D14" s="1815"/>
      <c r="E14" s="1815"/>
      <c r="F14" s="1815"/>
      <c r="G14" s="564"/>
      <c r="H14" s="1385">
        <f>'Project Registration and Team'!E18</f>
        <v>0</v>
      </c>
    </row>
    <row r="15" spans="1:8" x14ac:dyDescent="0.15">
      <c r="A15" s="508" t="s">
        <v>919</v>
      </c>
      <c r="B15" s="1815">
        <f>'Project Registration and Team'!B19</f>
        <v>0</v>
      </c>
      <c r="C15" s="1815"/>
      <c r="D15" s="1815"/>
      <c r="E15" s="1815"/>
      <c r="F15" s="1815"/>
      <c r="G15" s="564"/>
      <c r="H15" s="1385">
        <f>'Project Registration and Team'!E19</f>
        <v>0</v>
      </c>
    </row>
    <row r="16" spans="1:8" x14ac:dyDescent="0.15">
      <c r="A16" s="508" t="s">
        <v>916</v>
      </c>
      <c r="B16" s="1815">
        <f>'Project Registration and Team'!B20</f>
        <v>0</v>
      </c>
      <c r="C16" s="1815"/>
      <c r="D16" s="1815"/>
      <c r="E16" s="1815"/>
      <c r="F16" s="1815"/>
      <c r="G16" s="564"/>
      <c r="H16" s="1385">
        <f>'Project Registration and Team'!E20</f>
        <v>0</v>
      </c>
    </row>
    <row r="17" spans="1:8" x14ac:dyDescent="0.15">
      <c r="A17" s="508" t="s">
        <v>917</v>
      </c>
      <c r="B17" s="1815">
        <f>'Project Registration and Team'!B21</f>
        <v>0</v>
      </c>
      <c r="C17" s="1815"/>
      <c r="D17" s="1815"/>
      <c r="E17" s="1815"/>
      <c r="F17" s="1815"/>
      <c r="G17" s="564"/>
      <c r="H17" s="1385">
        <f>'Project Registration and Team'!E21</f>
        <v>0</v>
      </c>
    </row>
    <row r="18" spans="1:8" x14ac:dyDescent="0.15">
      <c r="A18" s="508" t="s">
        <v>918</v>
      </c>
      <c r="B18" s="1815">
        <f>'Project Registration and Team'!B22</f>
        <v>0</v>
      </c>
      <c r="C18" s="1815"/>
      <c r="D18" s="1815"/>
      <c r="E18" s="1815"/>
      <c r="F18" s="1815"/>
      <c r="G18" s="564"/>
      <c r="H18" s="1385">
        <f>'Project Registration and Team'!E22</f>
        <v>0</v>
      </c>
    </row>
    <row r="19" spans="1:8" x14ac:dyDescent="0.15">
      <c r="A19" s="508"/>
      <c r="B19" s="540"/>
      <c r="C19" s="540"/>
      <c r="D19" s="540"/>
      <c r="E19" s="540"/>
      <c r="F19" s="540"/>
      <c r="G19" s="526"/>
      <c r="H19" s="1040"/>
    </row>
    <row r="20" spans="1:8" x14ac:dyDescent="0.15">
      <c r="A20" s="508" t="s">
        <v>1293</v>
      </c>
      <c r="B20" s="769"/>
      <c r="C20" s="1783" t="e">
        <f>'Project Registration and Team'!E7</f>
        <v>#N/A</v>
      </c>
      <c r="D20" s="1783"/>
      <c r="E20" s="1781" t="s">
        <v>1343</v>
      </c>
      <c r="F20" s="1781"/>
      <c r="G20" s="1781"/>
      <c r="H20" s="1782"/>
    </row>
    <row r="21" spans="1:8" x14ac:dyDescent="0.15">
      <c r="A21" s="508" t="s">
        <v>1295</v>
      </c>
      <c r="B21" s="540"/>
      <c r="C21" s="1843">
        <f>'Project Registration and Team'!E8</f>
        <v>0</v>
      </c>
      <c r="D21" s="1844"/>
      <c r="E21" s="1859"/>
      <c r="F21" s="1859"/>
      <c r="G21" s="1859"/>
      <c r="H21" s="1860"/>
    </row>
    <row r="22" spans="1:8" x14ac:dyDescent="0.15">
      <c r="A22" s="508" t="s">
        <v>1294</v>
      </c>
      <c r="B22" s="769"/>
      <c r="C22" s="1783" t="e">
        <f>C20-C21</f>
        <v>#N/A</v>
      </c>
      <c r="D22" s="1783"/>
      <c r="E22" s="1781" t="s">
        <v>1296</v>
      </c>
      <c r="F22" s="1781"/>
      <c r="G22" s="1781"/>
      <c r="H22" s="1782"/>
    </row>
    <row r="23" spans="1:8" ht="16" thickBot="1" x14ac:dyDescent="0.2">
      <c r="A23" s="1784"/>
      <c r="B23" s="1785"/>
      <c r="C23" s="1785"/>
      <c r="D23" s="1785"/>
      <c r="E23" s="1785"/>
      <c r="F23" s="1785"/>
      <c r="G23" s="1785"/>
      <c r="H23" s="1786"/>
    </row>
    <row r="24" spans="1:8" ht="19" thickBot="1" x14ac:dyDescent="0.2">
      <c r="A24" s="1845" t="s">
        <v>1307</v>
      </c>
      <c r="B24" s="1846"/>
      <c r="C24" s="1846"/>
      <c r="D24" s="1846"/>
      <c r="E24" s="1846"/>
      <c r="F24" s="1846"/>
      <c r="G24" s="1846"/>
      <c r="H24" s="1847"/>
    </row>
    <row r="25" spans="1:8" ht="31" thickBot="1" x14ac:dyDescent="0.2">
      <c r="A25" s="1848" t="s">
        <v>920</v>
      </c>
      <c r="B25" s="1849"/>
      <c r="C25" s="1849"/>
      <c r="D25" s="1849"/>
      <c r="E25" s="1849"/>
      <c r="F25" s="1849"/>
      <c r="G25" s="1416">
        <f>100+ D48</f>
        <v>195</v>
      </c>
      <c r="H25" s="1417" t="s">
        <v>1121</v>
      </c>
    </row>
    <row r="26" spans="1:8" ht="33" thickBot="1" x14ac:dyDescent="0.25">
      <c r="A26" s="504"/>
      <c r="B26" s="401"/>
      <c r="C26" s="1850" t="s">
        <v>921</v>
      </c>
      <c r="D26" s="1850"/>
      <c r="E26" s="1850"/>
      <c r="F26" s="1850"/>
      <c r="G26" s="494" t="s">
        <v>1704</v>
      </c>
      <c r="H26" s="505" t="s">
        <v>1116</v>
      </c>
    </row>
    <row r="27" spans="1:8" x14ac:dyDescent="0.2">
      <c r="A27" s="504"/>
      <c r="B27" s="401"/>
      <c r="C27" s="495" t="s">
        <v>928</v>
      </c>
      <c r="E27" s="377"/>
      <c r="F27" s="401"/>
      <c r="G27" s="1412">
        <f>'LONG SUMMARY Evaluator'!D16</f>
        <v>0</v>
      </c>
      <c r="H27" s="506" t="s">
        <v>1117</v>
      </c>
    </row>
    <row r="28" spans="1:8" x14ac:dyDescent="0.2">
      <c r="A28" s="504"/>
      <c r="B28" s="401"/>
      <c r="C28" s="495" t="s">
        <v>929</v>
      </c>
      <c r="E28" s="377"/>
      <c r="F28" s="401"/>
      <c r="G28" s="1413">
        <f>'LONG SUMMARY Evaluator'!D27</f>
        <v>0</v>
      </c>
      <c r="H28" s="506" t="s">
        <v>1118</v>
      </c>
    </row>
    <row r="29" spans="1:8" x14ac:dyDescent="0.2">
      <c r="A29" s="504"/>
      <c r="B29" s="401"/>
      <c r="C29" s="495" t="s">
        <v>930</v>
      </c>
      <c r="E29" s="377"/>
      <c r="F29" s="401"/>
      <c r="G29" s="1413">
        <f>'LONG SUMMARY Evaluator'!D52</f>
        <v>0</v>
      </c>
      <c r="H29" s="506" t="s">
        <v>1118</v>
      </c>
    </row>
    <row r="30" spans="1:8" x14ac:dyDescent="0.2">
      <c r="A30" s="504"/>
      <c r="B30" s="401"/>
      <c r="C30" s="495" t="s">
        <v>923</v>
      </c>
      <c r="E30" s="377"/>
      <c r="F30" s="401"/>
      <c r="G30" s="1414">
        <f>'LONG SUMMARY Evaluator'!D87</f>
        <v>0</v>
      </c>
      <c r="H30" s="507" t="s">
        <v>1119</v>
      </c>
    </row>
    <row r="31" spans="1:8" x14ac:dyDescent="0.2">
      <c r="A31" s="504"/>
      <c r="B31" s="401"/>
      <c r="C31" s="495" t="s">
        <v>688</v>
      </c>
      <c r="E31" s="377"/>
      <c r="F31" s="401"/>
      <c r="G31" s="1413">
        <f>'LONG SUMMARY Evaluator'!D130</f>
        <v>0</v>
      </c>
      <c r="H31" s="507" t="s">
        <v>1119</v>
      </c>
    </row>
    <row r="32" spans="1:8" x14ac:dyDescent="0.2">
      <c r="A32" s="504"/>
      <c r="B32" s="401"/>
      <c r="C32" s="495" t="s">
        <v>738</v>
      </c>
      <c r="E32" s="377"/>
      <c r="F32" s="401"/>
      <c r="G32" s="1413">
        <f>'LONG SUMMARY Evaluator'!D163</f>
        <v>0</v>
      </c>
      <c r="H32" s="507" t="s">
        <v>1120</v>
      </c>
    </row>
    <row r="33" spans="1:9" x14ac:dyDescent="0.2">
      <c r="A33" s="504"/>
      <c r="B33" s="401"/>
      <c r="C33" s="495" t="s">
        <v>763</v>
      </c>
      <c r="E33" s="377"/>
      <c r="F33" s="401"/>
      <c r="G33" s="1413">
        <f>'LONG SUMMARY Evaluator'!D184</f>
        <v>0</v>
      </c>
      <c r="H33" s="507" t="s">
        <v>1119</v>
      </c>
    </row>
    <row r="34" spans="1:9" ht="16" thickBot="1" x14ac:dyDescent="0.25">
      <c r="A34" s="504"/>
      <c r="B34" s="401"/>
      <c r="C34" s="495" t="s">
        <v>1377</v>
      </c>
      <c r="E34" s="377"/>
      <c r="F34" s="401"/>
      <c r="G34" s="1415">
        <f>'LONG SUMMARY Evaluator'!D206</f>
        <v>0</v>
      </c>
      <c r="H34" s="1635" t="s">
        <v>1376</v>
      </c>
      <c r="I34" s="1636"/>
    </row>
    <row r="35" spans="1:9" ht="20" thickBot="1" x14ac:dyDescent="0.3">
      <c r="A35" s="508"/>
      <c r="B35" s="380"/>
      <c r="C35" s="401"/>
      <c r="D35" s="401"/>
      <c r="E35" s="381"/>
      <c r="F35" s="382" t="s">
        <v>924</v>
      </c>
      <c r="G35" s="1423">
        <f>SUM(G27:G34)</f>
        <v>0</v>
      </c>
      <c r="H35" s="1421"/>
      <c r="I35" s="510"/>
    </row>
    <row r="36" spans="1:9" ht="20" thickBot="1" x14ac:dyDescent="0.3">
      <c r="A36" s="508"/>
      <c r="B36" s="380"/>
      <c r="C36" s="401"/>
      <c r="D36" s="401"/>
      <c r="E36" s="383"/>
      <c r="F36" s="382" t="s">
        <v>925</v>
      </c>
      <c r="G36" s="1423">
        <f>G25</f>
        <v>195</v>
      </c>
      <c r="H36" s="1422"/>
      <c r="I36" s="1636"/>
    </row>
    <row r="37" spans="1:9" ht="18" x14ac:dyDescent="0.2">
      <c r="A37" s="508"/>
      <c r="B37" s="380"/>
      <c r="C37" s="401"/>
      <c r="D37" s="401"/>
      <c r="E37" s="401"/>
      <c r="F37" s="384" t="s">
        <v>926</v>
      </c>
      <c r="G37" s="1851" t="str">
        <f>IF(G35=0," ",IF(D44&lt;0,"Not Certifiable",(IF(D44&lt;=30,"Certified - Bronze",(IF(D44&lt;=60,"Certified - Silver",(IF(D44&lt;=90,"Certified - Gold",(IF(D44&gt;90,"Certified -Platinum",("""")))))))))))</f>
        <v xml:space="preserve"> </v>
      </c>
      <c r="H37" s="1852"/>
    </row>
    <row r="38" spans="1:9" ht="21" x14ac:dyDescent="0.15">
      <c r="A38" s="1853" t="s">
        <v>1090</v>
      </c>
      <c r="B38" s="1854"/>
      <c r="C38" s="1854"/>
      <c r="D38" s="1854"/>
      <c r="E38" s="1854"/>
      <c r="F38" s="1854"/>
      <c r="G38" s="1854"/>
      <c r="H38" s="1855"/>
    </row>
    <row r="39" spans="1:9" ht="21" x14ac:dyDescent="0.15">
      <c r="A39" s="1856"/>
      <c r="B39" s="1857"/>
      <c r="C39" s="1857"/>
      <c r="D39" s="1857"/>
      <c r="E39" s="1857"/>
      <c r="F39" s="1857"/>
      <c r="G39" s="1857"/>
      <c r="H39" s="1858"/>
    </row>
    <row r="40" spans="1:9" x14ac:dyDescent="0.15">
      <c r="A40" s="517"/>
      <c r="B40" s="518"/>
      <c r="C40" s="678" t="s">
        <v>1162</v>
      </c>
      <c r="D40" s="677"/>
      <c r="E40" s="1788" t="s">
        <v>1703</v>
      </c>
      <c r="F40" s="1788"/>
      <c r="G40" s="503" t="s">
        <v>1163</v>
      </c>
      <c r="H40" s="523"/>
    </row>
    <row r="41" spans="1:9" x14ac:dyDescent="0.15">
      <c r="A41" s="517"/>
      <c r="B41" s="518"/>
      <c r="C41" s="511" t="s">
        <v>909</v>
      </c>
      <c r="D41" s="511"/>
      <c r="E41" s="1788" t="s">
        <v>1700</v>
      </c>
      <c r="F41" s="1788"/>
      <c r="G41" s="503" t="s">
        <v>1163</v>
      </c>
      <c r="H41" s="523"/>
    </row>
    <row r="42" spans="1:9" x14ac:dyDescent="0.15">
      <c r="A42" s="517"/>
      <c r="B42" s="518"/>
      <c r="C42" s="512" t="s">
        <v>910</v>
      </c>
      <c r="D42" s="512"/>
      <c r="E42" s="1788" t="s">
        <v>1701</v>
      </c>
      <c r="F42" s="1788"/>
      <c r="G42" s="503" t="s">
        <v>1163</v>
      </c>
      <c r="H42" s="523"/>
    </row>
    <row r="43" spans="1:9" x14ac:dyDescent="0.15">
      <c r="A43" s="517"/>
      <c r="B43" s="518"/>
      <c r="C43" s="513" t="s">
        <v>911</v>
      </c>
      <c r="D43" s="513"/>
      <c r="E43" s="1787" t="s">
        <v>1702</v>
      </c>
      <c r="F43" s="1788"/>
      <c r="G43" s="503" t="s">
        <v>1163</v>
      </c>
      <c r="H43" s="523"/>
    </row>
    <row r="44" spans="1:9" ht="16" thickBot="1" x14ac:dyDescent="0.2">
      <c r="A44" s="514"/>
      <c r="B44" s="501"/>
      <c r="C44" s="501"/>
      <c r="D44" s="502">
        <f>G35-G36</f>
        <v>-195</v>
      </c>
      <c r="E44" s="501"/>
      <c r="F44" s="501"/>
      <c r="G44" s="501"/>
      <c r="H44" s="515" t="str">
        <f>Instructions!A5</f>
        <v>Revised 12-26-2024</v>
      </c>
    </row>
    <row r="45" spans="1:9" x14ac:dyDescent="0.15">
      <c r="A45" s="544"/>
      <c r="B45" s="544"/>
      <c r="C45" s="544"/>
      <c r="D45" s="544"/>
      <c r="E45" s="544"/>
      <c r="F45" s="544"/>
      <c r="G45" s="544"/>
      <c r="H45" s="544"/>
    </row>
    <row r="46" spans="1:9" hidden="1" x14ac:dyDescent="0.15">
      <c r="A46" s="1798" t="s">
        <v>508</v>
      </c>
      <c r="B46" s="1799"/>
      <c r="C46" s="1799"/>
      <c r="D46" s="1800"/>
      <c r="E46" s="1831" t="s">
        <v>1057</v>
      </c>
      <c r="F46" s="1832"/>
      <c r="G46" s="1832"/>
      <c r="H46" s="1833"/>
    </row>
    <row r="47" spans="1:9" ht="37" hidden="1" thickBot="1" x14ac:dyDescent="0.2">
      <c r="A47" s="1801" t="s">
        <v>1085</v>
      </c>
      <c r="B47" s="1802"/>
      <c r="C47" s="559">
        <f>SUM(C49,C54,C73,C84,C95,C102,C107)</f>
        <v>0</v>
      </c>
      <c r="D47" s="560" t="s">
        <v>1101</v>
      </c>
      <c r="E47" s="1834"/>
      <c r="F47" s="1835"/>
      <c r="G47" s="1835"/>
      <c r="H47" s="1836"/>
    </row>
    <row r="48" spans="1:9" ht="25" hidden="1" thickBot="1" x14ac:dyDescent="0.25">
      <c r="A48" s="1803" t="s">
        <v>176</v>
      </c>
      <c r="B48" s="1804"/>
      <c r="C48" s="558" t="s">
        <v>1167</v>
      </c>
      <c r="D48" s="561">
        <f>SUM(D49,D54,D73,D84,D95,D102,D107)</f>
        <v>95</v>
      </c>
      <c r="E48" s="1837"/>
      <c r="F48" s="1838"/>
      <c r="G48" s="1838"/>
      <c r="H48" s="1839"/>
    </row>
    <row r="49" spans="1:9" ht="16" hidden="1" x14ac:dyDescent="0.15">
      <c r="A49" s="555" t="s">
        <v>1059</v>
      </c>
      <c r="B49" s="563">
        <f>SUM(B51:B53)</f>
        <v>11</v>
      </c>
      <c r="C49" s="556">
        <f>'LONG SUMMARY Evaluator'!D16</f>
        <v>0</v>
      </c>
      <c r="D49" s="557">
        <v>0</v>
      </c>
      <c r="E49" s="1840" t="s">
        <v>1635</v>
      </c>
      <c r="F49" s="1841"/>
      <c r="G49" s="1841"/>
      <c r="H49" s="1842"/>
    </row>
    <row r="50" spans="1:9" hidden="1" x14ac:dyDescent="0.15">
      <c r="A50" s="413" t="s">
        <v>474</v>
      </c>
      <c r="B50" s="519" t="s">
        <v>58</v>
      </c>
      <c r="C50" s="545"/>
      <c r="D50" s="500"/>
      <c r="E50" s="1789" t="s">
        <v>454</v>
      </c>
      <c r="F50" s="1790"/>
      <c r="G50" s="1790"/>
      <c r="H50" s="1791"/>
    </row>
    <row r="51" spans="1:9" hidden="1" x14ac:dyDescent="0.15">
      <c r="A51" s="416" t="s">
        <v>489</v>
      </c>
      <c r="B51" s="402">
        <f>'1 Project Management'!B21</f>
        <v>5</v>
      </c>
      <c r="C51" s="545">
        <f>'1 Project Management'!C21</f>
        <v>0</v>
      </c>
      <c r="D51" s="1778"/>
      <c r="E51" s="1805" t="s">
        <v>174</v>
      </c>
      <c r="F51" s="1806"/>
      <c r="G51" s="1806"/>
      <c r="H51" s="1807"/>
    </row>
    <row r="52" spans="1:9" hidden="1" x14ac:dyDescent="0.15">
      <c r="A52" s="416" t="s">
        <v>490</v>
      </c>
      <c r="B52" s="402">
        <f>'1 Project Management'!B23</f>
        <v>5</v>
      </c>
      <c r="C52" s="545">
        <f>'1 Project Management'!C23</f>
        <v>0</v>
      </c>
      <c r="D52" s="1779"/>
      <c r="E52" s="1805" t="s">
        <v>459</v>
      </c>
      <c r="F52" s="1806"/>
      <c r="G52" s="1806"/>
      <c r="H52" s="1807"/>
    </row>
    <row r="53" spans="1:9" ht="16" hidden="1" thickBot="1" x14ac:dyDescent="0.2">
      <c r="A53" s="422" t="s">
        <v>491</v>
      </c>
      <c r="B53" s="423">
        <f>'1 Project Management'!B19</f>
        <v>1</v>
      </c>
      <c r="C53" s="460">
        <f>'1 Project Management'!C19</f>
        <v>0</v>
      </c>
      <c r="D53" s="1780"/>
      <c r="E53" s="1795" t="s">
        <v>1</v>
      </c>
      <c r="F53" s="1796"/>
      <c r="G53" s="1796"/>
      <c r="H53" s="1797"/>
    </row>
    <row r="54" spans="1:9" ht="16" hidden="1" x14ac:dyDescent="0.15">
      <c r="A54" s="464" t="s">
        <v>1060</v>
      </c>
      <c r="B54" s="466">
        <f>SUM(B60:B72)</f>
        <v>120</v>
      </c>
      <c r="C54" s="1709">
        <f>'LONG SUMMARY Evaluator'!D27</f>
        <v>0</v>
      </c>
      <c r="D54" s="468">
        <f>IF(C54&lt;30,30-C54,0)</f>
        <v>30</v>
      </c>
      <c r="E54" s="1766" t="s">
        <v>1087</v>
      </c>
      <c r="F54" s="1767"/>
      <c r="G54" s="1767"/>
      <c r="H54" s="1768"/>
    </row>
    <row r="55" spans="1:9" hidden="1" x14ac:dyDescent="0.15">
      <c r="A55" s="414" t="s">
        <v>475</v>
      </c>
      <c r="B55" s="519" t="s">
        <v>58</v>
      </c>
      <c r="C55" s="545"/>
      <c r="D55" s="469"/>
      <c r="E55" s="1789" t="s">
        <v>786</v>
      </c>
      <c r="F55" s="1790"/>
      <c r="G55" s="1790"/>
      <c r="H55" s="1791"/>
      <c r="I55" s="403"/>
    </row>
    <row r="56" spans="1:9" hidden="1" x14ac:dyDescent="0.15">
      <c r="A56" s="414" t="s">
        <v>476</v>
      </c>
      <c r="B56" s="519" t="s">
        <v>58</v>
      </c>
      <c r="C56" s="545"/>
      <c r="D56" s="469"/>
      <c r="E56" s="1789" t="s">
        <v>75</v>
      </c>
      <c r="F56" s="1790"/>
      <c r="G56" s="1790"/>
      <c r="H56" s="1791"/>
      <c r="I56" s="403"/>
    </row>
    <row r="57" spans="1:9" hidden="1" x14ac:dyDescent="0.15">
      <c r="A57" s="414" t="s">
        <v>477</v>
      </c>
      <c r="B57" s="519" t="s">
        <v>58</v>
      </c>
      <c r="C57" s="545"/>
      <c r="D57" s="469"/>
      <c r="E57" s="1789" t="s">
        <v>303</v>
      </c>
      <c r="F57" s="1790"/>
      <c r="G57" s="1790"/>
      <c r="H57" s="1791"/>
      <c r="I57" s="403"/>
    </row>
    <row r="58" spans="1:9" hidden="1" x14ac:dyDescent="0.15">
      <c r="A58" s="414" t="s">
        <v>478</v>
      </c>
      <c r="B58" s="519" t="s">
        <v>58</v>
      </c>
      <c r="C58" s="545"/>
      <c r="D58" s="469"/>
      <c r="E58" s="1789" t="s">
        <v>232</v>
      </c>
      <c r="F58" s="1790"/>
      <c r="G58" s="1790"/>
      <c r="H58" s="1791"/>
      <c r="I58" s="403"/>
    </row>
    <row r="59" spans="1:9" hidden="1" x14ac:dyDescent="0.15">
      <c r="A59" s="414" t="s">
        <v>1299</v>
      </c>
      <c r="B59" s="519" t="s">
        <v>58</v>
      </c>
      <c r="C59" s="545"/>
      <c r="D59" s="469"/>
      <c r="E59" s="1789" t="s">
        <v>0</v>
      </c>
      <c r="F59" s="1790"/>
      <c r="G59" s="1790"/>
      <c r="H59" s="1791"/>
      <c r="I59" s="404"/>
    </row>
    <row r="60" spans="1:9" hidden="1" x14ac:dyDescent="0.15">
      <c r="A60" s="415" t="s">
        <v>494</v>
      </c>
      <c r="B60" s="402">
        <f>'2 Energy '!B14</f>
        <v>1</v>
      </c>
      <c r="C60" s="498">
        <f>'2 Energy '!C14</f>
        <v>0</v>
      </c>
      <c r="D60" s="1778"/>
      <c r="E60" s="1763" t="s">
        <v>77</v>
      </c>
      <c r="F60" s="1764"/>
      <c r="G60" s="1764"/>
      <c r="H60" s="1765"/>
      <c r="I60" s="404"/>
    </row>
    <row r="61" spans="1:9" hidden="1" x14ac:dyDescent="0.15">
      <c r="A61" s="415" t="s">
        <v>495</v>
      </c>
      <c r="B61" s="402">
        <f>'2 Energy '!B17</f>
        <v>2</v>
      </c>
      <c r="C61" s="498">
        <f>'2 Energy '!C17</f>
        <v>0</v>
      </c>
      <c r="D61" s="1779"/>
      <c r="E61" s="1763" t="s">
        <v>78</v>
      </c>
      <c r="F61" s="1764"/>
      <c r="G61" s="1764"/>
      <c r="H61" s="1765"/>
      <c r="I61" s="404"/>
    </row>
    <row r="62" spans="1:9" hidden="1" x14ac:dyDescent="0.15">
      <c r="A62" s="415" t="s">
        <v>503</v>
      </c>
      <c r="B62" s="402">
        <f>'2 Energy '!B21</f>
        <v>10</v>
      </c>
      <c r="C62" s="498">
        <f>'2 Energy '!C21</f>
        <v>0</v>
      </c>
      <c r="D62" s="1779"/>
      <c r="E62" s="1763" t="s">
        <v>118</v>
      </c>
      <c r="F62" s="1764"/>
      <c r="G62" s="1764"/>
      <c r="H62" s="1765"/>
    </row>
    <row r="63" spans="1:9" hidden="1" x14ac:dyDescent="0.15">
      <c r="A63" s="415" t="s">
        <v>505</v>
      </c>
      <c r="B63" s="405">
        <f>'2 Energy '!B25</f>
        <v>60</v>
      </c>
      <c r="C63" s="498">
        <f>VALUE('2 Energy '!C26)</f>
        <v>0</v>
      </c>
      <c r="D63" s="1779"/>
      <c r="E63" s="1763" t="s">
        <v>79</v>
      </c>
      <c r="F63" s="1764"/>
      <c r="G63" s="1764"/>
      <c r="H63" s="1765"/>
    </row>
    <row r="64" spans="1:9" hidden="1" x14ac:dyDescent="0.15">
      <c r="A64" s="415" t="s">
        <v>506</v>
      </c>
      <c r="B64" s="405">
        <f>'2 Energy '!B40</f>
        <v>20</v>
      </c>
      <c r="C64" s="498">
        <f>'2 Energy '!C40</f>
        <v>0</v>
      </c>
      <c r="D64" s="1779"/>
      <c r="E64" s="1763" t="s">
        <v>93</v>
      </c>
      <c r="F64" s="1764"/>
      <c r="G64" s="1764"/>
      <c r="H64" s="1765"/>
    </row>
    <row r="65" spans="1:8" hidden="1" x14ac:dyDescent="0.15">
      <c r="A65" s="415" t="s">
        <v>517</v>
      </c>
      <c r="B65" s="402">
        <f>'2 Energy '!B44</f>
        <v>4</v>
      </c>
      <c r="C65" s="498">
        <f>'2 Energy '!C44</f>
        <v>0</v>
      </c>
      <c r="D65" s="1779"/>
      <c r="E65" s="1792" t="s">
        <v>113</v>
      </c>
      <c r="F65" s="1793"/>
      <c r="G65" s="1793"/>
      <c r="H65" s="1794"/>
    </row>
    <row r="66" spans="1:8" hidden="1" x14ac:dyDescent="0.15">
      <c r="A66" s="415" t="s">
        <v>519</v>
      </c>
      <c r="B66" s="405">
        <f>'2 Energy '!B50</f>
        <v>2</v>
      </c>
      <c r="C66" s="498">
        <f>'2 Energy '!C50</f>
        <v>0</v>
      </c>
      <c r="D66" s="1779"/>
      <c r="E66" s="1763" t="s">
        <v>266</v>
      </c>
      <c r="F66" s="1764"/>
      <c r="G66" s="1764"/>
      <c r="H66" s="1765"/>
    </row>
    <row r="67" spans="1:8" hidden="1" x14ac:dyDescent="0.15">
      <c r="A67" s="415" t="s">
        <v>520</v>
      </c>
      <c r="B67" s="405" t="str">
        <f>'2 Energy '!B55</f>
        <v xml:space="preserve"> </v>
      </c>
      <c r="C67" s="498" t="str">
        <f>'2 Energy '!C55</f>
        <v xml:space="preserve"> </v>
      </c>
      <c r="D67" s="1779"/>
      <c r="E67" s="1763" t="s">
        <v>524</v>
      </c>
      <c r="F67" s="1764"/>
      <c r="G67" s="1764"/>
      <c r="H67" s="1765"/>
    </row>
    <row r="68" spans="1:8" hidden="1" x14ac:dyDescent="0.15">
      <c r="A68" s="415" t="s">
        <v>525</v>
      </c>
      <c r="B68" s="405">
        <f>'2 Energy '!B57</f>
        <v>1</v>
      </c>
      <c r="C68" s="498">
        <f>'2 Energy '!C57</f>
        <v>0</v>
      </c>
      <c r="D68" s="1779"/>
      <c r="E68" s="1763" t="s">
        <v>347</v>
      </c>
      <c r="F68" s="1764"/>
      <c r="G68" s="1764"/>
      <c r="H68" s="1765"/>
    </row>
    <row r="69" spans="1:8" hidden="1" x14ac:dyDescent="0.15">
      <c r="A69" s="415" t="s">
        <v>526</v>
      </c>
      <c r="B69" s="405">
        <f>'2 Energy '!B59</f>
        <v>5</v>
      </c>
      <c r="C69" s="498">
        <f>'2 Energy '!C59</f>
        <v>0</v>
      </c>
      <c r="D69" s="1779"/>
      <c r="E69" s="1763" t="s">
        <v>521</v>
      </c>
      <c r="F69" s="1764"/>
      <c r="G69" s="1764"/>
      <c r="H69" s="1765"/>
    </row>
    <row r="70" spans="1:8" hidden="1" x14ac:dyDescent="0.15">
      <c r="A70" s="415" t="s">
        <v>527</v>
      </c>
      <c r="B70" s="405">
        <f>'2 Energy '!B62</f>
        <v>3</v>
      </c>
      <c r="C70" s="498">
        <f>'2 Energy '!C61</f>
        <v>0</v>
      </c>
      <c r="D70" s="1779"/>
      <c r="E70" s="1763" t="s">
        <v>1423</v>
      </c>
      <c r="F70" s="1764"/>
      <c r="G70" s="1764"/>
      <c r="H70" s="1765"/>
    </row>
    <row r="71" spans="1:8" hidden="1" x14ac:dyDescent="0.15">
      <c r="A71" s="415" t="s">
        <v>528</v>
      </c>
      <c r="B71" s="405">
        <f>'2 Energy '!B63</f>
        <v>2</v>
      </c>
      <c r="C71" s="498">
        <f>'2 Energy '!C63</f>
        <v>0</v>
      </c>
      <c r="D71" s="1779"/>
      <c r="E71" s="1763" t="s">
        <v>540</v>
      </c>
      <c r="F71" s="1764"/>
      <c r="G71" s="1764"/>
      <c r="H71" s="1765"/>
    </row>
    <row r="72" spans="1:8" ht="16" hidden="1" thickBot="1" x14ac:dyDescent="0.2">
      <c r="A72" s="415" t="s">
        <v>539</v>
      </c>
      <c r="B72" s="421">
        <f>'2 Energy '!B65</f>
        <v>10</v>
      </c>
      <c r="C72" s="460">
        <f>'2 Energy '!C65</f>
        <v>0</v>
      </c>
      <c r="D72" s="1780"/>
      <c r="E72" s="1775" t="s">
        <v>878</v>
      </c>
      <c r="F72" s="1776"/>
      <c r="G72" s="1776"/>
      <c r="H72" s="1777"/>
    </row>
    <row r="73" spans="1:8" s="465" customFormat="1" ht="16" hidden="1" x14ac:dyDescent="0.15">
      <c r="A73" s="464" t="s">
        <v>1061</v>
      </c>
      <c r="B73" s="463">
        <f>SUM(B78:B83)</f>
        <v>106</v>
      </c>
      <c r="C73" s="1709">
        <f>'LONG SUMMARY Evaluator'!D52</f>
        <v>0</v>
      </c>
      <c r="D73" s="468">
        <f>IF(C73&lt;30,30-C73,0)</f>
        <v>30</v>
      </c>
      <c r="E73" s="1766" t="s">
        <v>1088</v>
      </c>
      <c r="F73" s="1767"/>
      <c r="G73" s="1767"/>
      <c r="H73" s="1768"/>
    </row>
    <row r="74" spans="1:8" hidden="1" x14ac:dyDescent="0.15">
      <c r="A74" s="414" t="s">
        <v>479</v>
      </c>
      <c r="B74" s="520" t="s">
        <v>58</v>
      </c>
      <c r="C74" s="545"/>
      <c r="D74" s="469"/>
      <c r="E74" s="1769" t="s">
        <v>311</v>
      </c>
      <c r="F74" s="1770"/>
      <c r="G74" s="1770"/>
      <c r="H74" s="1771"/>
    </row>
    <row r="75" spans="1:8" hidden="1" x14ac:dyDescent="0.15">
      <c r="A75" s="414" t="s">
        <v>480</v>
      </c>
      <c r="B75" s="520" t="s">
        <v>58</v>
      </c>
      <c r="C75" s="545"/>
      <c r="D75" s="469"/>
      <c r="E75" s="1769" t="s">
        <v>304</v>
      </c>
      <c r="F75" s="1770"/>
      <c r="G75" s="1770"/>
      <c r="H75" s="1771"/>
    </row>
    <row r="76" spans="1:8" hidden="1" x14ac:dyDescent="0.15">
      <c r="A76" s="414" t="s">
        <v>481</v>
      </c>
      <c r="B76" s="520" t="s">
        <v>58</v>
      </c>
      <c r="C76" s="545"/>
      <c r="D76" s="469"/>
      <c r="E76" s="1769" t="s">
        <v>542</v>
      </c>
      <c r="F76" s="1770"/>
      <c r="G76" s="1770"/>
      <c r="H76" s="1771"/>
    </row>
    <row r="77" spans="1:8" hidden="1" x14ac:dyDescent="0.15">
      <c r="A77" s="414" t="s">
        <v>482</v>
      </c>
      <c r="B77" s="520" t="s">
        <v>58</v>
      </c>
      <c r="C77" s="545"/>
      <c r="D77" s="469"/>
      <c r="E77" s="1769" t="s">
        <v>177</v>
      </c>
      <c r="F77" s="1770"/>
      <c r="G77" s="1770"/>
      <c r="H77" s="1771"/>
    </row>
    <row r="78" spans="1:8" hidden="1" x14ac:dyDescent="0.15">
      <c r="A78" s="415" t="s">
        <v>531</v>
      </c>
      <c r="B78" s="406">
        <f>'3 Water'!B12</f>
        <v>20</v>
      </c>
      <c r="C78" s="498">
        <f>'3 Water'!C12</f>
        <v>0</v>
      </c>
      <c r="D78" s="1778"/>
      <c r="E78" s="1763" t="s">
        <v>532</v>
      </c>
      <c r="F78" s="1764"/>
      <c r="G78" s="1764"/>
      <c r="H78" s="1765"/>
    </row>
    <row r="79" spans="1:8" hidden="1" x14ac:dyDescent="0.15">
      <c r="A79" s="415" t="s">
        <v>549</v>
      </c>
      <c r="B79" s="406">
        <f>'3 Water'!B33</f>
        <v>29</v>
      </c>
      <c r="C79" s="498">
        <f>'3 Water'!C33</f>
        <v>0</v>
      </c>
      <c r="D79" s="1779"/>
      <c r="E79" s="1763" t="s">
        <v>550</v>
      </c>
      <c r="F79" s="1764"/>
      <c r="G79" s="1764"/>
      <c r="H79" s="1765"/>
    </row>
    <row r="80" spans="1:8" hidden="1" x14ac:dyDescent="0.15">
      <c r="A80" s="415" t="s">
        <v>552</v>
      </c>
      <c r="B80" s="409">
        <f>'3 Water'!B41</f>
        <v>18</v>
      </c>
      <c r="C80" s="498">
        <f>'3 Water'!C41</f>
        <v>0</v>
      </c>
      <c r="D80" s="1779"/>
      <c r="E80" s="1763" t="s">
        <v>395</v>
      </c>
      <c r="F80" s="1764"/>
      <c r="G80" s="1764"/>
      <c r="H80" s="1765"/>
    </row>
    <row r="81" spans="1:8" hidden="1" x14ac:dyDescent="0.15">
      <c r="A81" s="415" t="s">
        <v>556</v>
      </c>
      <c r="B81" s="409">
        <f>'3 Water'!B50</f>
        <v>14</v>
      </c>
      <c r="C81" s="498">
        <f>'3 Water'!C50</f>
        <v>0</v>
      </c>
      <c r="D81" s="1779"/>
      <c r="E81" s="1763" t="s">
        <v>612</v>
      </c>
      <c r="F81" s="1764"/>
      <c r="G81" s="1764"/>
      <c r="H81" s="1765"/>
    </row>
    <row r="82" spans="1:8" hidden="1" x14ac:dyDescent="0.15">
      <c r="A82" s="415" t="s">
        <v>573</v>
      </c>
      <c r="B82" s="406">
        <f>'3 Water'!B64</f>
        <v>10</v>
      </c>
      <c r="C82" s="498">
        <f>'3 Water'!C64</f>
        <v>0</v>
      </c>
      <c r="D82" s="1779"/>
      <c r="E82" s="1763" t="s">
        <v>578</v>
      </c>
      <c r="F82" s="1764"/>
      <c r="G82" s="1764"/>
      <c r="H82" s="1765"/>
    </row>
    <row r="83" spans="1:8" ht="16" hidden="1" thickBot="1" x14ac:dyDescent="0.2">
      <c r="A83" s="417" t="s">
        <v>588</v>
      </c>
      <c r="B83" s="420">
        <f>'3 Water'!B71</f>
        <v>15</v>
      </c>
      <c r="C83" s="460">
        <f>'3 Water'!C71</f>
        <v>0</v>
      </c>
      <c r="D83" s="1780"/>
      <c r="E83" s="1775" t="s">
        <v>589</v>
      </c>
      <c r="F83" s="1776"/>
      <c r="G83" s="1776"/>
      <c r="H83" s="1777"/>
    </row>
    <row r="84" spans="1:8" ht="16" hidden="1" x14ac:dyDescent="0.15">
      <c r="A84" s="464" t="s">
        <v>1062</v>
      </c>
      <c r="B84" s="463">
        <f>SUM(B86:B94)</f>
        <v>91</v>
      </c>
      <c r="C84" s="419">
        <f>'LONG SUMMARY Evaluator'!D87</f>
        <v>0</v>
      </c>
      <c r="D84" s="468">
        <f>IF(C84&lt;10,10-C84,0)</f>
        <v>10</v>
      </c>
      <c r="E84" s="1766" t="s">
        <v>1089</v>
      </c>
      <c r="F84" s="1767"/>
      <c r="G84" s="1767"/>
      <c r="H84" s="1768"/>
    </row>
    <row r="85" spans="1:8" hidden="1" x14ac:dyDescent="0.15">
      <c r="A85" s="414" t="s">
        <v>1303</v>
      </c>
      <c r="B85" s="520" t="s">
        <v>58</v>
      </c>
      <c r="C85" s="545"/>
      <c r="D85" s="469"/>
      <c r="E85" s="1769" t="s">
        <v>788</v>
      </c>
      <c r="F85" s="1770"/>
      <c r="G85" s="1770"/>
      <c r="H85" s="1771"/>
    </row>
    <row r="86" spans="1:8" hidden="1" x14ac:dyDescent="0.15">
      <c r="A86" s="415" t="s">
        <v>594</v>
      </c>
      <c r="B86" s="406">
        <f>'4 Site'!B10</f>
        <v>3</v>
      </c>
      <c r="C86" s="498">
        <f>'4 Site'!C10</f>
        <v>0</v>
      </c>
      <c r="D86" s="1778"/>
      <c r="E86" s="1763" t="s">
        <v>790</v>
      </c>
      <c r="F86" s="1764"/>
      <c r="G86" s="1764"/>
      <c r="H86" s="1765"/>
    </row>
    <row r="87" spans="1:8" hidden="1" x14ac:dyDescent="0.15">
      <c r="A87" s="415" t="s">
        <v>595</v>
      </c>
      <c r="B87" s="406">
        <f>'4 Site'!B12</f>
        <v>26</v>
      </c>
      <c r="C87" s="498">
        <f>'4 Site'!C12</f>
        <v>0</v>
      </c>
      <c r="D87" s="1779"/>
      <c r="E87" s="1763" t="s">
        <v>5</v>
      </c>
      <c r="F87" s="1764"/>
      <c r="G87" s="1764"/>
      <c r="H87" s="1765"/>
    </row>
    <row r="88" spans="1:8" hidden="1" x14ac:dyDescent="0.15">
      <c r="A88" s="415" t="s">
        <v>610</v>
      </c>
      <c r="B88" s="406">
        <f>'4 Site'!B37</f>
        <v>9</v>
      </c>
      <c r="C88" s="498">
        <f>'4 Site'!C37</f>
        <v>0</v>
      </c>
      <c r="D88" s="1779"/>
      <c r="E88" s="1763" t="s">
        <v>179</v>
      </c>
      <c r="F88" s="1764"/>
      <c r="G88" s="1764"/>
      <c r="H88" s="1765"/>
    </row>
    <row r="89" spans="1:8" hidden="1" x14ac:dyDescent="0.15">
      <c r="A89" s="415" t="s">
        <v>615</v>
      </c>
      <c r="B89" s="406">
        <f>'4 Site'!B43</f>
        <v>17</v>
      </c>
      <c r="C89" s="498">
        <f>'4 Site'!C43</f>
        <v>0</v>
      </c>
      <c r="D89" s="1779"/>
      <c r="E89" s="1763" t="s">
        <v>629</v>
      </c>
      <c r="F89" s="1764"/>
      <c r="G89" s="1764"/>
      <c r="H89" s="1765"/>
    </row>
    <row r="90" spans="1:8" hidden="1" x14ac:dyDescent="0.15">
      <c r="A90" s="415" t="s">
        <v>631</v>
      </c>
      <c r="B90" s="406">
        <f>'4 Site'!B65</f>
        <v>4</v>
      </c>
      <c r="C90" s="498">
        <f>'4 Site'!C65</f>
        <v>0</v>
      </c>
      <c r="D90" s="1779"/>
      <c r="E90" s="1763" t="s">
        <v>630</v>
      </c>
      <c r="F90" s="1764"/>
      <c r="G90" s="1764"/>
      <c r="H90" s="1765"/>
    </row>
    <row r="91" spans="1:8" hidden="1" x14ac:dyDescent="0.15">
      <c r="A91" s="415" t="s">
        <v>635</v>
      </c>
      <c r="B91" s="406">
        <f>'4 Site'!B73</f>
        <v>4</v>
      </c>
      <c r="C91" s="498">
        <f>'4 Site'!C73</f>
        <v>0</v>
      </c>
      <c r="D91" s="1779"/>
      <c r="E91" s="1763" t="s">
        <v>636</v>
      </c>
      <c r="F91" s="1764"/>
      <c r="G91" s="1764"/>
      <c r="H91" s="1765"/>
    </row>
    <row r="92" spans="1:8" hidden="1" x14ac:dyDescent="0.15">
      <c r="A92" s="415" t="s">
        <v>658</v>
      </c>
      <c r="B92" s="406">
        <f>'4 Site'!B81</f>
        <v>18</v>
      </c>
      <c r="C92" s="498">
        <f>'4 Site'!C81</f>
        <v>0</v>
      </c>
      <c r="D92" s="1779"/>
      <c r="E92" s="1763" t="s">
        <v>665</v>
      </c>
      <c r="F92" s="1764"/>
      <c r="G92" s="1764"/>
      <c r="H92" s="1765"/>
    </row>
    <row r="93" spans="1:8" hidden="1" x14ac:dyDescent="0.15">
      <c r="A93" s="415" t="s">
        <v>675</v>
      </c>
      <c r="B93" s="406">
        <f>'4 Site'!B113</f>
        <v>4</v>
      </c>
      <c r="C93" s="498">
        <f>'4 Site'!C113</f>
        <v>0</v>
      </c>
      <c r="D93" s="1779"/>
      <c r="E93" s="1763" t="s">
        <v>686</v>
      </c>
      <c r="F93" s="1764"/>
      <c r="G93" s="1764"/>
      <c r="H93" s="1765"/>
    </row>
    <row r="94" spans="1:8" ht="16" hidden="1" thickBot="1" x14ac:dyDescent="0.2">
      <c r="A94" s="417" t="s">
        <v>680</v>
      </c>
      <c r="B94" s="420">
        <f>'4 Site'!B117</f>
        <v>6</v>
      </c>
      <c r="C94" s="460">
        <f>'4 Site'!C117</f>
        <v>0</v>
      </c>
      <c r="D94" s="1780"/>
      <c r="E94" s="1775" t="s">
        <v>818</v>
      </c>
      <c r="F94" s="1776"/>
      <c r="G94" s="1776"/>
      <c r="H94" s="1777"/>
    </row>
    <row r="95" spans="1:8" ht="16" hidden="1" x14ac:dyDescent="0.15">
      <c r="A95" s="464" t="s">
        <v>1063</v>
      </c>
      <c r="B95" s="463">
        <f>SUM(B98:B101)</f>
        <v>58</v>
      </c>
      <c r="C95" s="419">
        <f>'LONG SUMMARY Evaluator'!D130</f>
        <v>0</v>
      </c>
      <c r="D95" s="468">
        <f>IF(C95&lt;10,10-C95,0)</f>
        <v>10</v>
      </c>
      <c r="E95" s="1766" t="s">
        <v>1625</v>
      </c>
      <c r="F95" s="1767"/>
      <c r="G95" s="1767"/>
      <c r="H95" s="1768"/>
    </row>
    <row r="96" spans="1:8" hidden="1" x14ac:dyDescent="0.15">
      <c r="A96" s="414" t="s">
        <v>1304</v>
      </c>
      <c r="B96" s="520" t="s">
        <v>58</v>
      </c>
      <c r="C96" s="545"/>
      <c r="D96" s="469"/>
      <c r="E96" s="1769" t="s">
        <v>697</v>
      </c>
      <c r="F96" s="1770"/>
      <c r="G96" s="1770"/>
      <c r="H96" s="1771"/>
    </row>
    <row r="97" spans="1:8" hidden="1" x14ac:dyDescent="0.15">
      <c r="A97" s="414" t="s">
        <v>484</v>
      </c>
      <c r="B97" s="520" t="s">
        <v>58</v>
      </c>
      <c r="C97" s="545"/>
      <c r="D97" s="469"/>
      <c r="E97" s="1769" t="s">
        <v>698</v>
      </c>
      <c r="F97" s="1770"/>
      <c r="G97" s="1770"/>
      <c r="H97" s="1771"/>
    </row>
    <row r="98" spans="1:8" hidden="1" x14ac:dyDescent="0.15">
      <c r="A98" s="415" t="s">
        <v>700</v>
      </c>
      <c r="B98" s="406">
        <f>'5 Health'!B11</f>
        <v>24</v>
      </c>
      <c r="C98" s="498">
        <f>'5 Health'!C11</f>
        <v>0</v>
      </c>
      <c r="D98" s="1778"/>
      <c r="E98" s="1763" t="s">
        <v>821</v>
      </c>
      <c r="F98" s="1764"/>
      <c r="G98" s="1764"/>
      <c r="H98" s="1765"/>
    </row>
    <row r="99" spans="1:8" hidden="1" x14ac:dyDescent="0.15">
      <c r="A99" s="415" t="s">
        <v>701</v>
      </c>
      <c r="B99" s="406">
        <f>'5 Health'!B32</f>
        <v>13</v>
      </c>
      <c r="C99" s="498">
        <f>'5 Health'!C32</f>
        <v>0</v>
      </c>
      <c r="D99" s="1779"/>
      <c r="E99" s="1763" t="s">
        <v>191</v>
      </c>
      <c r="F99" s="1764"/>
      <c r="G99" s="1764"/>
      <c r="H99" s="1765"/>
    </row>
    <row r="100" spans="1:8" hidden="1" x14ac:dyDescent="0.15">
      <c r="A100" s="415" t="s">
        <v>717</v>
      </c>
      <c r="B100" s="406">
        <f>'5 Health'!B41</f>
        <v>8</v>
      </c>
      <c r="C100" s="498">
        <f>'5 Health'!C41</f>
        <v>0</v>
      </c>
      <c r="D100" s="1779"/>
      <c r="E100" s="1763" t="s">
        <v>718</v>
      </c>
      <c r="F100" s="1764"/>
      <c r="G100" s="1764"/>
      <c r="H100" s="1765"/>
    </row>
    <row r="101" spans="1:8" ht="16" hidden="1" thickBot="1" x14ac:dyDescent="0.2">
      <c r="A101" s="417" t="s">
        <v>723</v>
      </c>
      <c r="B101" s="420">
        <f>'5 Health'!B54</f>
        <v>13</v>
      </c>
      <c r="C101" s="460">
        <f>'5 Health'!C54</f>
        <v>0</v>
      </c>
      <c r="D101" s="1780"/>
      <c r="E101" s="1775" t="s">
        <v>353</v>
      </c>
      <c r="F101" s="1776"/>
      <c r="G101" s="1776"/>
      <c r="H101" s="1777"/>
    </row>
    <row r="102" spans="1:8" ht="16" hidden="1" x14ac:dyDescent="0.15">
      <c r="A102" s="464" t="s">
        <v>1064</v>
      </c>
      <c r="B102" s="463">
        <f>SUM(B104:B106)</f>
        <v>39</v>
      </c>
      <c r="C102" s="419">
        <f>'LONG SUMMARY Evaluator'!D163</f>
        <v>0</v>
      </c>
      <c r="D102" s="468">
        <f>IF(C102&lt;5,5-C102,0)</f>
        <v>5</v>
      </c>
      <c r="E102" s="1766" t="s">
        <v>1624</v>
      </c>
      <c r="F102" s="1767"/>
      <c r="G102" s="1767"/>
      <c r="H102" s="1768"/>
    </row>
    <row r="103" spans="1:8" hidden="1" x14ac:dyDescent="0.15">
      <c r="A103" s="414" t="s">
        <v>1305</v>
      </c>
      <c r="B103" s="521" t="s">
        <v>58</v>
      </c>
      <c r="C103" s="545"/>
      <c r="D103" s="470"/>
      <c r="E103" s="1772" t="s">
        <v>8</v>
      </c>
      <c r="F103" s="1773"/>
      <c r="G103" s="1773"/>
      <c r="H103" s="1774"/>
    </row>
    <row r="104" spans="1:8" hidden="1" x14ac:dyDescent="0.15">
      <c r="A104" s="415" t="s">
        <v>740</v>
      </c>
      <c r="B104" s="553">
        <f>'6 Materials'!B7</f>
        <v>21</v>
      </c>
      <c r="C104" s="498">
        <f>'6 Materials'!C7</f>
        <v>0</v>
      </c>
      <c r="D104" s="1778"/>
      <c r="E104" s="1763" t="s">
        <v>756</v>
      </c>
      <c r="F104" s="1764"/>
      <c r="G104" s="1764"/>
      <c r="H104" s="1765"/>
    </row>
    <row r="105" spans="1:8" hidden="1" x14ac:dyDescent="0.15">
      <c r="A105" s="415" t="s">
        <v>743</v>
      </c>
      <c r="B105" s="553">
        <f>'6 Materials'!B24</f>
        <v>9</v>
      </c>
      <c r="C105" s="498">
        <f>'6 Materials'!C24</f>
        <v>0</v>
      </c>
      <c r="D105" s="1779"/>
      <c r="E105" s="1763" t="s">
        <v>201</v>
      </c>
      <c r="F105" s="1764"/>
      <c r="G105" s="1764"/>
      <c r="H105" s="1765"/>
    </row>
    <row r="106" spans="1:8" ht="16" hidden="1" thickBot="1" x14ac:dyDescent="0.2">
      <c r="A106" s="417" t="s">
        <v>752</v>
      </c>
      <c r="B106" s="554">
        <f>'6 Materials'!B34</f>
        <v>9</v>
      </c>
      <c r="C106" s="460">
        <f>'6 Materials'!C34</f>
        <v>0</v>
      </c>
      <c r="D106" s="1780"/>
      <c r="E106" s="1775" t="s">
        <v>207</v>
      </c>
      <c r="F106" s="1776"/>
      <c r="G106" s="1776"/>
      <c r="H106" s="1777"/>
    </row>
    <row r="107" spans="1:8" ht="16" hidden="1" x14ac:dyDescent="0.15">
      <c r="A107" s="464" t="s">
        <v>1065</v>
      </c>
      <c r="B107" s="463">
        <f>SUM(B108:B111)</f>
        <v>43</v>
      </c>
      <c r="C107" s="1709">
        <f>'LONG SUMMARY Evaluator'!D184</f>
        <v>0</v>
      </c>
      <c r="D107" s="468">
        <f>IF(C107&lt;10,10-C107,0)</f>
        <v>10</v>
      </c>
      <c r="E107" s="1766" t="s">
        <v>1633</v>
      </c>
      <c r="F107" s="1767"/>
      <c r="G107" s="1767"/>
      <c r="H107" s="1768"/>
    </row>
    <row r="108" spans="1:8" hidden="1" x14ac:dyDescent="0.15">
      <c r="A108" s="415" t="s">
        <v>764</v>
      </c>
      <c r="B108" s="553">
        <f>'7 Disaster Mitigation'!B8</f>
        <v>23</v>
      </c>
      <c r="C108" s="498">
        <f>'7 Disaster Mitigation'!C8</f>
        <v>0</v>
      </c>
      <c r="D108" s="1778"/>
      <c r="E108" s="1763" t="s">
        <v>766</v>
      </c>
      <c r="F108" s="1764"/>
      <c r="G108" s="1764"/>
      <c r="H108" s="1765"/>
    </row>
    <row r="109" spans="1:8" hidden="1" x14ac:dyDescent="0.15">
      <c r="A109" s="415" t="s">
        <v>772</v>
      </c>
      <c r="B109" s="553">
        <f>'7 Disaster Mitigation'!B19</f>
        <v>9</v>
      </c>
      <c r="C109" s="498">
        <f>'7 Disaster Mitigation'!C19</f>
        <v>0</v>
      </c>
      <c r="D109" s="1779"/>
      <c r="E109" s="1763" t="s">
        <v>228</v>
      </c>
      <c r="F109" s="1764"/>
      <c r="G109" s="1764"/>
      <c r="H109" s="1765"/>
    </row>
    <row r="110" spans="1:8" hidden="1" x14ac:dyDescent="0.15">
      <c r="A110" s="415" t="s">
        <v>776</v>
      </c>
      <c r="B110" s="553">
        <f>'7 Disaster Mitigation'!B23</f>
        <v>9</v>
      </c>
      <c r="C110" s="498">
        <f>'7 Disaster Mitigation'!C23</f>
        <v>0</v>
      </c>
      <c r="D110" s="1779"/>
      <c r="E110" s="1763" t="s">
        <v>780</v>
      </c>
      <c r="F110" s="1764"/>
      <c r="G110" s="1764"/>
      <c r="H110" s="1765"/>
    </row>
    <row r="111" spans="1:8" ht="16" hidden="1" thickBot="1" x14ac:dyDescent="0.2">
      <c r="A111" s="417" t="s">
        <v>877</v>
      </c>
      <c r="B111" s="554">
        <f>'7 Disaster Mitigation'!B27</f>
        <v>2</v>
      </c>
      <c r="C111" s="460">
        <f>'7 Disaster Mitigation'!C27</f>
        <v>0</v>
      </c>
      <c r="D111" s="1780"/>
      <c r="E111" s="1775" t="s">
        <v>1310</v>
      </c>
      <c r="F111" s="1776"/>
      <c r="G111" s="1776"/>
      <c r="H111" s="1777"/>
    </row>
    <row r="112" spans="1:8" ht="16" hidden="1" x14ac:dyDescent="0.15">
      <c r="A112" s="464" t="s">
        <v>1634</v>
      </c>
      <c r="B112" s="463">
        <f>SUM(B113:B117)</f>
        <v>5</v>
      </c>
      <c r="C112" s="419">
        <f>SUM(C113:C116)</f>
        <v>0</v>
      </c>
      <c r="D112" s="468"/>
      <c r="E112" s="1766" t="s">
        <v>1763</v>
      </c>
      <c r="F112" s="1767"/>
      <c r="G112" s="1767"/>
      <c r="H112" s="1768"/>
    </row>
    <row r="113" spans="1:8" hidden="1" x14ac:dyDescent="0.15">
      <c r="A113" s="415" t="str">
        <f>'8 Innovation '!A5</f>
        <v>INN 01</v>
      </c>
      <c r="B113" s="553">
        <v>1</v>
      </c>
      <c r="C113" s="498">
        <f>'8 Innovation '!C5</f>
        <v>0</v>
      </c>
      <c r="D113" s="1778"/>
      <c r="E113" s="1763" t="str">
        <f>'8 Innovation '!G6</f>
        <v xml:space="preserve"> </v>
      </c>
      <c r="F113" s="1764"/>
      <c r="G113" s="1764"/>
      <c r="H113" s="1765"/>
    </row>
    <row r="114" spans="1:8" hidden="1" x14ac:dyDescent="0.15">
      <c r="A114" s="415" t="str">
        <f>'8 Innovation '!A6</f>
        <v>INN 02</v>
      </c>
      <c r="B114" s="553">
        <v>1</v>
      </c>
      <c r="C114" s="498">
        <f>'8 Innovation '!C6</f>
        <v>0</v>
      </c>
      <c r="D114" s="1779"/>
      <c r="E114" s="1763">
        <f>'8 Innovation '!G7</f>
        <v>0</v>
      </c>
      <c r="F114" s="1764"/>
      <c r="G114" s="1764"/>
      <c r="H114" s="1765"/>
    </row>
    <row r="115" spans="1:8" hidden="1" x14ac:dyDescent="0.15">
      <c r="A115" s="415" t="str">
        <f>'8 Innovation '!A7</f>
        <v>INN 03</v>
      </c>
      <c r="B115" s="553">
        <v>1</v>
      </c>
      <c r="C115" s="498">
        <f>'8 Innovation '!C7</f>
        <v>0</v>
      </c>
      <c r="D115" s="1779"/>
      <c r="E115" s="1763">
        <f>'8 Innovation '!G8</f>
        <v>0</v>
      </c>
      <c r="F115" s="1764"/>
      <c r="G115" s="1764"/>
      <c r="H115" s="1765"/>
    </row>
    <row r="116" spans="1:8" ht="16" hidden="1" thickBot="1" x14ac:dyDescent="0.2">
      <c r="A116" s="415" t="str">
        <f>'8 Innovation '!A8</f>
        <v>INN 04</v>
      </c>
      <c r="B116" s="554">
        <v>1</v>
      </c>
      <c r="C116" s="460">
        <f>'8 Innovation '!C8</f>
        <v>0</v>
      </c>
      <c r="D116" s="1780"/>
      <c r="E116" s="1775">
        <f>'8 Innovation '!G9</f>
        <v>0</v>
      </c>
      <c r="F116" s="1776"/>
      <c r="G116" s="1776"/>
      <c r="H116" s="1777"/>
    </row>
    <row r="117" spans="1:8" hidden="1" x14ac:dyDescent="0.15">
      <c r="A117" s="415" t="str">
        <f>'8 Innovation '!A9</f>
        <v>INN 05</v>
      </c>
      <c r="B117" s="408">
        <v>1</v>
      </c>
      <c r="C117" s="407">
        <f>'8 Innovation '!C9</f>
        <v>0</v>
      </c>
    </row>
  </sheetData>
  <sheetProtection algorithmName="SHA-512" hashValue="IZ37b6os2HPfhVJnKQ3Gy+q78ACbe5Dyu8C8kHGlaQdJdbbkmuQ2c/OiRRPDJwmnBy17Gd8CEtESZMf4PHRuCA==" saltValue="qILNVW+2+IGxOYfMIYDeoQ==" spinCount="100000" sheet="1" insertHyperlinks="0"/>
  <customSheetViews>
    <customSheetView guid="{F1B267DB-70DC-6F42-AC92-32AC1AD9EEAB}" scale="120" showGridLines="0" zeroValues="0" hiddenRows="1">
      <selection activeCell="H27" sqref="H27"/>
      <rowBreaks count="1" manualBreakCount="1">
        <brk id="46" max="7" man="1"/>
      </rowBreaks>
      <pageMargins left="0.25" right="0.25" top="0.33" bottom="0.56000000000000005" header="0.5" footer="0.25"/>
      <printOptions horizontalCentered="1"/>
      <pageSetup scale="70" fitToHeight="2" orientation="portrait" cellComments="asDisplayed" r:id="rId1"/>
      <headerFooter alignWithMargins="0">
        <oddFooter>&amp;LFGBC Commercial Certification
&amp;C&amp;G&amp;R&amp;P of &amp;N</oddFooter>
      </headerFooter>
    </customSheetView>
  </customSheetViews>
  <mergeCells count="115">
    <mergeCell ref="E112:H112"/>
    <mergeCell ref="D113:D116"/>
    <mergeCell ref="E113:H113"/>
    <mergeCell ref="E114:H114"/>
    <mergeCell ref="E115:H115"/>
    <mergeCell ref="E116:H116"/>
    <mergeCell ref="C9:H9"/>
    <mergeCell ref="B14:F14"/>
    <mergeCell ref="B15:F15"/>
    <mergeCell ref="E46:H48"/>
    <mergeCell ref="E49:H49"/>
    <mergeCell ref="E50:H50"/>
    <mergeCell ref="E40:F40"/>
    <mergeCell ref="E41:F41"/>
    <mergeCell ref="E42:F42"/>
    <mergeCell ref="C21:D21"/>
    <mergeCell ref="A24:H24"/>
    <mergeCell ref="A25:F25"/>
    <mergeCell ref="C26:F26"/>
    <mergeCell ref="G37:H37"/>
    <mergeCell ref="A38:H38"/>
    <mergeCell ref="A39:H39"/>
    <mergeCell ref="E20:H20"/>
    <mergeCell ref="E21:H21"/>
    <mergeCell ref="A1:H1"/>
    <mergeCell ref="A2:H2"/>
    <mergeCell ref="C7:F7"/>
    <mergeCell ref="B16:F16"/>
    <mergeCell ref="B17:F17"/>
    <mergeCell ref="B18:F18"/>
    <mergeCell ref="C10:F10"/>
    <mergeCell ref="C20:D20"/>
    <mergeCell ref="A3:H3"/>
    <mergeCell ref="A4:H4"/>
    <mergeCell ref="A11:F11"/>
    <mergeCell ref="B12:F12"/>
    <mergeCell ref="B13:F13"/>
    <mergeCell ref="C6:H6"/>
    <mergeCell ref="C8:H8"/>
    <mergeCell ref="C5:H5"/>
    <mergeCell ref="E22:H22"/>
    <mergeCell ref="C22:D22"/>
    <mergeCell ref="A23:H23"/>
    <mergeCell ref="E43:F43"/>
    <mergeCell ref="E58:H58"/>
    <mergeCell ref="E59:H59"/>
    <mergeCell ref="E64:H64"/>
    <mergeCell ref="E65:H65"/>
    <mergeCell ref="E53:H53"/>
    <mergeCell ref="E54:H54"/>
    <mergeCell ref="E55:H55"/>
    <mergeCell ref="E56:H56"/>
    <mergeCell ref="E57:H57"/>
    <mergeCell ref="E60:H60"/>
    <mergeCell ref="E61:H61"/>
    <mergeCell ref="E62:H62"/>
    <mergeCell ref="E63:H63"/>
    <mergeCell ref="A46:D46"/>
    <mergeCell ref="A47:B47"/>
    <mergeCell ref="A48:B48"/>
    <mergeCell ref="E52:H52"/>
    <mergeCell ref="E51:H51"/>
    <mergeCell ref="E66:H66"/>
    <mergeCell ref="E67:H67"/>
    <mergeCell ref="E68:H68"/>
    <mergeCell ref="E69:H69"/>
    <mergeCell ref="E71:H71"/>
    <mergeCell ref="E70:H70"/>
    <mergeCell ref="E73:H73"/>
    <mergeCell ref="E78:H78"/>
    <mergeCell ref="E79:H79"/>
    <mergeCell ref="E80:H80"/>
    <mergeCell ref="E77:H77"/>
    <mergeCell ref="E76:H76"/>
    <mergeCell ref="E75:H75"/>
    <mergeCell ref="E74:H74"/>
    <mergeCell ref="E72:H72"/>
    <mergeCell ref="E91:H91"/>
    <mergeCell ref="E92:H92"/>
    <mergeCell ref="E93:H93"/>
    <mergeCell ref="D104:D106"/>
    <mergeCell ref="D108:D111"/>
    <mergeCell ref="D51:D53"/>
    <mergeCell ref="D60:D72"/>
    <mergeCell ref="D78:D83"/>
    <mergeCell ref="D86:D94"/>
    <mergeCell ref="D98:D101"/>
    <mergeCell ref="E90:H90"/>
    <mergeCell ref="E89:H89"/>
    <mergeCell ref="E88:H88"/>
    <mergeCell ref="E87:H87"/>
    <mergeCell ref="E86:H86"/>
    <mergeCell ref="E109:H109"/>
    <mergeCell ref="E94:H94"/>
    <mergeCell ref="E95:H95"/>
    <mergeCell ref="E81:H81"/>
    <mergeCell ref="E82:H82"/>
    <mergeCell ref="E83:H83"/>
    <mergeCell ref="E84:H84"/>
    <mergeCell ref="E85:H85"/>
    <mergeCell ref="E110:H110"/>
    <mergeCell ref="E111:H111"/>
    <mergeCell ref="E100:H100"/>
    <mergeCell ref="E101:H101"/>
    <mergeCell ref="E104:H104"/>
    <mergeCell ref="E107:H107"/>
    <mergeCell ref="E108:H108"/>
    <mergeCell ref="E96:H96"/>
    <mergeCell ref="E97:H97"/>
    <mergeCell ref="E98:H98"/>
    <mergeCell ref="E99:H99"/>
    <mergeCell ref="E103:H103"/>
    <mergeCell ref="E105:H105"/>
    <mergeCell ref="E106:H106"/>
    <mergeCell ref="E102:H102"/>
  </mergeCells>
  <printOptions horizontalCentered="1"/>
  <pageMargins left="0.25" right="0.25" top="0.33" bottom="0.56000000000000005" header="0.5" footer="0.25"/>
  <pageSetup scale="70" fitToHeight="2" orientation="portrait" cellComments="asDisplayed" r:id="rId2"/>
  <headerFooter alignWithMargins="0">
    <oddFooter>&amp;LFGBC Commercial Certification
&amp;C&amp;G&amp;R&amp;P of &amp;N</oddFooter>
  </headerFooter>
  <rowBreaks count="1" manualBreakCount="1">
    <brk id="45" max="7"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12"/>
  <sheetViews>
    <sheetView zoomScaleNormal="100" zoomScaleSheetLayoutView="80" zoomScalePageLayoutView="120" workbookViewId="0">
      <selection activeCell="G27" sqref="A1:G27"/>
    </sheetView>
  </sheetViews>
  <sheetFormatPr baseColWidth="10" defaultColWidth="8.83203125" defaultRowHeight="14" x14ac:dyDescent="0.15"/>
  <cols>
    <col min="1" max="1" width="31.6640625" style="2" bestFit="1" customWidth="1"/>
    <col min="2" max="2" width="10" style="309" customWidth="1"/>
    <col min="3" max="3" width="10.1640625" style="93" customWidth="1"/>
    <col min="4" max="4" width="42.83203125" style="4" customWidth="1"/>
    <col min="5" max="5" width="59.33203125" style="92" customWidth="1"/>
    <col min="6" max="6" width="50.1640625" style="4" customWidth="1"/>
    <col min="7" max="7" width="42.83203125" style="4" customWidth="1"/>
    <col min="8" max="8" width="8.83203125" style="1666" customWidth="1"/>
    <col min="9" max="21" width="8.83203125" style="1666"/>
    <col min="22" max="16384" width="8.83203125" style="4"/>
  </cols>
  <sheetData>
    <row r="1" spans="1:9" ht="23" customHeight="1" x14ac:dyDescent="0.15">
      <c r="A1" s="1872" t="s">
        <v>472</v>
      </c>
      <c r="B1" s="1872"/>
      <c r="C1" s="1872"/>
      <c r="D1" s="1872"/>
      <c r="E1" s="1872"/>
      <c r="F1" s="1872"/>
      <c r="G1" s="1873"/>
    </row>
    <row r="2" spans="1:9" x14ac:dyDescent="0.15">
      <c r="A2" s="1869" t="s">
        <v>473</v>
      </c>
      <c r="B2" s="1870"/>
      <c r="C2" s="1870"/>
      <c r="D2" s="1870"/>
      <c r="E2" s="1870"/>
      <c r="F2" s="1870"/>
      <c r="G2" s="1871"/>
    </row>
    <row r="3" spans="1:9" ht="44" customHeight="1" thickBot="1" x14ac:dyDescent="0.2">
      <c r="A3" s="1861" t="s">
        <v>2115</v>
      </c>
      <c r="B3" s="1861"/>
      <c r="C3" s="1861"/>
      <c r="D3" s="1861"/>
      <c r="E3" s="1861"/>
      <c r="F3" s="1861"/>
      <c r="G3" s="1862"/>
    </row>
    <row r="4" spans="1:9" ht="24" customHeight="1" x14ac:dyDescent="0.15">
      <c r="A4" s="1876" t="s">
        <v>508</v>
      </c>
      <c r="B4" s="1877"/>
      <c r="C4" s="1877"/>
      <c r="D4" s="1881" t="s">
        <v>592</v>
      </c>
      <c r="E4" s="1881"/>
      <c r="F4" s="1881" t="s">
        <v>1398</v>
      </c>
      <c r="G4" s="1867" t="s">
        <v>2081</v>
      </c>
    </row>
    <row r="5" spans="1:9" ht="48" customHeight="1" x14ac:dyDescent="0.15">
      <c r="A5" s="1878"/>
      <c r="B5" s="424" t="s">
        <v>176</v>
      </c>
      <c r="C5" s="424" t="s">
        <v>1167</v>
      </c>
      <c r="D5" s="1882"/>
      <c r="E5" s="1882"/>
      <c r="F5" s="1882"/>
      <c r="G5" s="1868"/>
    </row>
    <row r="6" spans="1:9" ht="24.5" customHeight="1" x14ac:dyDescent="0.15">
      <c r="A6" s="1878"/>
      <c r="B6" s="822">
        <f>SUM(B11,B13,B15,B17,B19,B21,B23)</f>
        <v>17</v>
      </c>
      <c r="C6" s="822">
        <f>SUM(C11,C13,C15,C17,C19,C21,C23)</f>
        <v>0</v>
      </c>
      <c r="D6" s="1882"/>
      <c r="E6" s="1882"/>
      <c r="F6" s="1882"/>
      <c r="G6" s="1868"/>
    </row>
    <row r="7" spans="1:9" ht="15.75" customHeight="1" x14ac:dyDescent="0.15">
      <c r="A7" s="1879" t="s">
        <v>1599</v>
      </c>
      <c r="B7" s="1880"/>
      <c r="C7" s="1880"/>
      <c r="D7" s="1863" t="s">
        <v>830</v>
      </c>
      <c r="E7" s="1863"/>
      <c r="F7" s="1863"/>
      <c r="G7" s="1866"/>
    </row>
    <row r="8" spans="1:9" ht="31.5" customHeight="1" x14ac:dyDescent="0.15">
      <c r="A8" s="1879"/>
      <c r="B8" s="1880"/>
      <c r="C8" s="1880"/>
      <c r="D8" s="1864" t="s">
        <v>1400</v>
      </c>
      <c r="E8" s="1864"/>
      <c r="F8" s="1865"/>
      <c r="G8" s="1866"/>
    </row>
    <row r="9" spans="1:9" ht="72" customHeight="1" x14ac:dyDescent="0.15">
      <c r="A9" s="1538" t="s">
        <v>1399</v>
      </c>
      <c r="B9" s="1449" t="s">
        <v>58</v>
      </c>
      <c r="C9" s="1449" t="s">
        <v>1767</v>
      </c>
      <c r="D9" s="794" t="s">
        <v>454</v>
      </c>
      <c r="E9" s="84" t="s">
        <v>2134</v>
      </c>
      <c r="F9" s="24" t="s">
        <v>1839</v>
      </c>
      <c r="G9" s="1424"/>
    </row>
    <row r="10" spans="1:9" ht="29" customHeight="1" x14ac:dyDescent="0.15">
      <c r="A10" s="1538" t="s">
        <v>1840</v>
      </c>
      <c r="B10" s="1449" t="s">
        <v>58</v>
      </c>
      <c r="C10" s="1449" t="s">
        <v>1767</v>
      </c>
      <c r="D10" s="794" t="s">
        <v>1841</v>
      </c>
      <c r="E10" s="84" t="s">
        <v>1842</v>
      </c>
      <c r="F10" s="24" t="s">
        <v>1843</v>
      </c>
      <c r="G10" s="1424"/>
    </row>
    <row r="11" spans="1:9" ht="15" x14ac:dyDescent="0.15">
      <c r="A11" s="1539" t="s">
        <v>1847</v>
      </c>
      <c r="B11" s="843">
        <v>2</v>
      </c>
      <c r="C11" s="843">
        <f>C12</f>
        <v>0</v>
      </c>
      <c r="D11" s="1863" t="s">
        <v>1844</v>
      </c>
      <c r="E11" s="1863"/>
      <c r="F11" s="1863"/>
      <c r="G11" s="1029" t="s">
        <v>1844</v>
      </c>
      <c r="H11" s="1667"/>
      <c r="I11" s="1667"/>
    </row>
    <row r="12" spans="1:9" ht="44" customHeight="1" x14ac:dyDescent="0.15">
      <c r="A12" s="126"/>
      <c r="B12" s="318">
        <v>2</v>
      </c>
      <c r="C12" s="834"/>
      <c r="D12" s="1864" t="s">
        <v>1845</v>
      </c>
      <c r="E12" s="1864"/>
      <c r="F12" s="24" t="s">
        <v>1846</v>
      </c>
      <c r="G12" s="1424"/>
    </row>
    <row r="13" spans="1:9" ht="15" x14ac:dyDescent="0.15">
      <c r="A13" s="1539" t="s">
        <v>1848</v>
      </c>
      <c r="B13" s="843">
        <v>2</v>
      </c>
      <c r="C13" s="843">
        <f>C14</f>
        <v>0</v>
      </c>
      <c r="D13" s="1863" t="s">
        <v>1849</v>
      </c>
      <c r="E13" s="1863"/>
      <c r="F13" s="1863"/>
      <c r="G13" s="1029" t="s">
        <v>1849</v>
      </c>
      <c r="H13" s="1667"/>
      <c r="I13" s="1667"/>
    </row>
    <row r="14" spans="1:9" ht="57" customHeight="1" x14ac:dyDescent="0.15">
      <c r="A14" s="126"/>
      <c r="B14" s="318">
        <v>2</v>
      </c>
      <c r="C14" s="834"/>
      <c r="D14" s="1864" t="s">
        <v>1850</v>
      </c>
      <c r="E14" s="1864"/>
      <c r="F14" s="24" t="s">
        <v>1851</v>
      </c>
      <c r="G14" s="1424"/>
    </row>
    <row r="15" spans="1:9" ht="15" x14ac:dyDescent="0.15">
      <c r="A15" s="1539" t="s">
        <v>1852</v>
      </c>
      <c r="B15" s="843">
        <v>1</v>
      </c>
      <c r="C15" s="843">
        <f>C16</f>
        <v>0</v>
      </c>
      <c r="D15" s="1863" t="s">
        <v>1853</v>
      </c>
      <c r="E15" s="1863"/>
      <c r="F15" s="1863"/>
      <c r="G15" s="1029" t="s">
        <v>1853</v>
      </c>
      <c r="H15" s="1667"/>
      <c r="I15" s="1667"/>
    </row>
    <row r="16" spans="1:9" ht="61" customHeight="1" x14ac:dyDescent="0.15">
      <c r="A16" s="126"/>
      <c r="B16" s="318">
        <v>1</v>
      </c>
      <c r="C16" s="834"/>
      <c r="D16" s="1864" t="s">
        <v>2135</v>
      </c>
      <c r="E16" s="1864"/>
      <c r="F16" s="24" t="s">
        <v>1854</v>
      </c>
      <c r="G16" s="1424"/>
    </row>
    <row r="17" spans="1:9" ht="15" x14ac:dyDescent="0.15">
      <c r="A17" s="1539" t="s">
        <v>1855</v>
      </c>
      <c r="B17" s="843">
        <v>1</v>
      </c>
      <c r="C17" s="843">
        <f>C18</f>
        <v>0</v>
      </c>
      <c r="D17" s="1863" t="s">
        <v>1856</v>
      </c>
      <c r="E17" s="1863"/>
      <c r="F17" s="1863"/>
      <c r="G17" s="1029" t="s">
        <v>1856</v>
      </c>
      <c r="H17" s="1667"/>
      <c r="I17" s="1667"/>
    </row>
    <row r="18" spans="1:9" ht="35" customHeight="1" x14ac:dyDescent="0.15">
      <c r="A18" s="126"/>
      <c r="B18" s="318">
        <v>1</v>
      </c>
      <c r="C18" s="834"/>
      <c r="D18" s="1864" t="s">
        <v>1857</v>
      </c>
      <c r="E18" s="1864"/>
      <c r="F18" s="24" t="s">
        <v>1858</v>
      </c>
      <c r="G18" s="1424"/>
    </row>
    <row r="19" spans="1:9" ht="15" x14ac:dyDescent="0.15">
      <c r="A19" s="858" t="s">
        <v>1859</v>
      </c>
      <c r="B19" s="843">
        <v>1</v>
      </c>
      <c r="C19" s="843">
        <f>C20</f>
        <v>0</v>
      </c>
      <c r="D19" s="1863" t="s">
        <v>1</v>
      </c>
      <c r="E19" s="1863"/>
      <c r="F19" s="1863"/>
      <c r="G19" s="1029" t="s">
        <v>1</v>
      </c>
      <c r="H19" s="1667"/>
      <c r="I19" s="1667"/>
    </row>
    <row r="20" spans="1:9" ht="47" customHeight="1" x14ac:dyDescent="0.15">
      <c r="A20" s="126"/>
      <c r="B20" s="318">
        <v>1</v>
      </c>
      <c r="C20" s="834"/>
      <c r="D20" s="1864" t="s">
        <v>1860</v>
      </c>
      <c r="E20" s="1864"/>
      <c r="F20" s="24" t="s">
        <v>1736</v>
      </c>
      <c r="G20" s="1424"/>
    </row>
    <row r="21" spans="1:9" ht="15" x14ac:dyDescent="0.15">
      <c r="A21" s="1539" t="s">
        <v>1861</v>
      </c>
      <c r="B21" s="843">
        <v>5</v>
      </c>
      <c r="C21" s="843">
        <f>C22</f>
        <v>0</v>
      </c>
      <c r="D21" s="1863" t="s">
        <v>174</v>
      </c>
      <c r="E21" s="1863"/>
      <c r="F21" s="1863"/>
      <c r="G21" s="1029" t="s">
        <v>174</v>
      </c>
      <c r="H21" s="1667"/>
      <c r="I21" s="1667"/>
    </row>
    <row r="22" spans="1:9" ht="63" customHeight="1" x14ac:dyDescent="0.15">
      <c r="A22" s="126"/>
      <c r="B22" s="318">
        <v>5</v>
      </c>
      <c r="C22" s="834"/>
      <c r="D22" s="1864" t="s">
        <v>2080</v>
      </c>
      <c r="E22" s="1864"/>
      <c r="F22" s="24" t="s">
        <v>1606</v>
      </c>
      <c r="G22" s="1424"/>
    </row>
    <row r="23" spans="1:9" ht="15" x14ac:dyDescent="0.15">
      <c r="A23" s="1539" t="s">
        <v>1864</v>
      </c>
      <c r="B23" s="843">
        <v>5</v>
      </c>
      <c r="C23" s="843">
        <f>C24</f>
        <v>0</v>
      </c>
      <c r="D23" s="1863" t="s">
        <v>459</v>
      </c>
      <c r="E23" s="1863"/>
      <c r="F23" s="1863"/>
      <c r="G23" s="1029" t="s">
        <v>459</v>
      </c>
      <c r="H23" s="1667"/>
      <c r="I23" s="1667"/>
    </row>
    <row r="24" spans="1:9" ht="114" customHeight="1" x14ac:dyDescent="0.15">
      <c r="A24" s="126"/>
      <c r="B24" s="318">
        <v>5</v>
      </c>
      <c r="C24" s="834"/>
      <c r="D24" s="1875" t="s">
        <v>1862</v>
      </c>
      <c r="E24" s="1875"/>
      <c r="F24" s="24" t="s">
        <v>1863</v>
      </c>
      <c r="G24" s="1424"/>
    </row>
    <row r="25" spans="1:9" ht="15" x14ac:dyDescent="0.15">
      <c r="A25" s="1490"/>
      <c r="B25" s="32"/>
      <c r="C25" s="842"/>
      <c r="D25" s="46" t="s">
        <v>1767</v>
      </c>
      <c r="E25" s="24"/>
      <c r="F25" s="46"/>
      <c r="G25" s="99"/>
    </row>
    <row r="26" spans="1:9" x14ac:dyDescent="0.15">
      <c r="A26" s="1540" t="s">
        <v>1083</v>
      </c>
      <c r="B26" s="32"/>
      <c r="C26" s="842"/>
      <c r="D26" s="1537"/>
      <c r="E26" s="1050"/>
      <c r="F26" s="46"/>
      <c r="G26" s="99"/>
    </row>
    <row r="27" spans="1:9" ht="15" thickBot="1" x14ac:dyDescent="0.2">
      <c r="A27" s="823" t="s">
        <v>492</v>
      </c>
      <c r="B27" s="76"/>
      <c r="C27" s="896"/>
      <c r="D27" s="1874"/>
      <c r="E27" s="1874"/>
      <c r="F27" s="1521"/>
      <c r="G27" s="100"/>
    </row>
    <row r="28" spans="1:9" ht="15" x14ac:dyDescent="0.15">
      <c r="E28" s="326" t="str">
        <f>Instructions!A5</f>
        <v>Revised 12-26-2024</v>
      </c>
    </row>
    <row r="29" spans="1:9" hidden="1" x14ac:dyDescent="0.15">
      <c r="E29" s="386"/>
      <c r="F29" s="1057"/>
      <c r="G29" s="1057"/>
      <c r="H29" s="1668"/>
      <c r="I29" s="1668"/>
    </row>
    <row r="30" spans="1:9" ht="15" hidden="1" x14ac:dyDescent="0.15">
      <c r="E30" s="386"/>
      <c r="F30" s="1057" t="s">
        <v>501</v>
      </c>
      <c r="G30" s="1057" t="s">
        <v>501</v>
      </c>
      <c r="H30" s="1668"/>
      <c r="I30" s="1668"/>
    </row>
    <row r="31" spans="1:9" ht="15" hidden="1" x14ac:dyDescent="0.15">
      <c r="E31" s="386"/>
      <c r="F31" s="1057" t="s">
        <v>230</v>
      </c>
      <c r="G31" s="1057" t="s">
        <v>230</v>
      </c>
      <c r="H31" s="1668"/>
      <c r="I31" s="1668"/>
    </row>
    <row r="32" spans="1:9" hidden="1" x14ac:dyDescent="0.15">
      <c r="E32" s="386"/>
      <c r="F32" s="1057">
        <v>1</v>
      </c>
      <c r="G32" s="1057">
        <v>1</v>
      </c>
      <c r="H32" s="1668"/>
      <c r="I32" s="1668"/>
    </row>
    <row r="33" spans="4:9" hidden="1" x14ac:dyDescent="0.15">
      <c r="E33" s="386"/>
      <c r="F33" s="1057"/>
      <c r="G33" s="1057"/>
      <c r="H33" s="1668"/>
      <c r="I33" s="1668"/>
    </row>
    <row r="34" spans="4:9" ht="15" hidden="1" x14ac:dyDescent="0.15">
      <c r="D34" s="4" t="s">
        <v>784</v>
      </c>
      <c r="E34" s="386"/>
      <c r="F34" s="1057"/>
      <c r="G34" s="1057"/>
      <c r="H34" s="1668"/>
      <c r="I34" s="1668"/>
    </row>
    <row r="35" spans="4:9" ht="15" hidden="1" x14ac:dyDescent="0.15">
      <c r="E35" s="386"/>
      <c r="F35" s="1057" t="s">
        <v>501</v>
      </c>
      <c r="G35" s="1057" t="s">
        <v>501</v>
      </c>
      <c r="H35" s="1668"/>
      <c r="I35" s="1668"/>
    </row>
    <row r="36" spans="4:9" ht="15" hidden="1" x14ac:dyDescent="0.15">
      <c r="E36" s="386"/>
      <c r="F36" s="1057" t="s">
        <v>230</v>
      </c>
      <c r="G36" s="1057" t="s">
        <v>230</v>
      </c>
      <c r="H36" s="1668"/>
      <c r="I36" s="1668"/>
    </row>
    <row r="37" spans="4:9" hidden="1" x14ac:dyDescent="0.15">
      <c r="E37" s="386"/>
      <c r="F37" s="1057">
        <v>1</v>
      </c>
      <c r="G37" s="1057">
        <v>1</v>
      </c>
      <c r="H37" s="1668"/>
      <c r="I37" s="1668"/>
    </row>
    <row r="38" spans="4:9" hidden="1" x14ac:dyDescent="0.15">
      <c r="E38" s="386"/>
      <c r="F38" s="1057">
        <v>2</v>
      </c>
      <c r="G38" s="1057">
        <v>2</v>
      </c>
      <c r="H38" s="1669"/>
      <c r="I38" s="1668"/>
    </row>
    <row r="39" spans="4:9" ht="15" hidden="1" x14ac:dyDescent="0.15">
      <c r="E39" s="386"/>
      <c r="F39" s="1057">
        <v>5</v>
      </c>
      <c r="G39" s="1057">
        <v>5</v>
      </c>
      <c r="H39" s="1670" t="s">
        <v>501</v>
      </c>
      <c r="I39" s="1668"/>
    </row>
    <row r="40" spans="4:9" ht="15" hidden="1" x14ac:dyDescent="0.15">
      <c r="E40" s="386"/>
      <c r="F40" s="1057"/>
      <c r="G40" s="1057"/>
      <c r="H40" s="1670" t="s">
        <v>230</v>
      </c>
      <c r="I40" s="1668"/>
    </row>
    <row r="41" spans="4:9" ht="15" hidden="1" x14ac:dyDescent="0.15">
      <c r="E41" s="386"/>
      <c r="F41" s="1057" t="s">
        <v>501</v>
      </c>
      <c r="G41" s="1057" t="s">
        <v>501</v>
      </c>
      <c r="H41" s="1670">
        <v>5</v>
      </c>
      <c r="I41" s="1668"/>
    </row>
    <row r="42" spans="4:9" ht="15" hidden="1" x14ac:dyDescent="0.15">
      <c r="E42" s="386"/>
      <c r="F42" s="1057" t="s">
        <v>230</v>
      </c>
      <c r="G42" s="1057" t="s">
        <v>230</v>
      </c>
      <c r="H42" s="1669"/>
      <c r="I42" s="1668"/>
    </row>
    <row r="43" spans="4:9" hidden="1" x14ac:dyDescent="0.15">
      <c r="E43" s="386"/>
      <c r="F43" s="1057">
        <v>3</v>
      </c>
      <c r="G43" s="1057">
        <v>3</v>
      </c>
      <c r="H43" s="1668"/>
      <c r="I43" s="1668"/>
    </row>
    <row r="44" spans="4:9" hidden="1" x14ac:dyDescent="0.15">
      <c r="E44" s="386"/>
      <c r="F44" s="1057"/>
      <c r="G44" s="1057"/>
      <c r="H44" s="1668"/>
      <c r="I44" s="1668"/>
    </row>
    <row r="45" spans="4:9" ht="15" hidden="1" x14ac:dyDescent="0.15">
      <c r="E45" s="386"/>
      <c r="F45" s="1057" t="s">
        <v>501</v>
      </c>
      <c r="G45" s="1057" t="s">
        <v>501</v>
      </c>
      <c r="H45" s="1668"/>
      <c r="I45" s="1668"/>
    </row>
    <row r="46" spans="4:9" ht="15" hidden="1" x14ac:dyDescent="0.15">
      <c r="E46" s="386"/>
      <c r="F46" s="1057" t="s">
        <v>230</v>
      </c>
      <c r="G46" s="1057" t="s">
        <v>230</v>
      </c>
      <c r="H46" s="1668"/>
    </row>
    <row r="47" spans="4:9" hidden="1" x14ac:dyDescent="0.15">
      <c r="E47" s="386"/>
      <c r="F47" s="1057">
        <v>2</v>
      </c>
      <c r="G47" s="1057">
        <v>2</v>
      </c>
    </row>
    <row r="48" spans="4:9" hidden="1" x14ac:dyDescent="0.15">
      <c r="E48" s="386"/>
      <c r="F48" s="1057"/>
      <c r="G48" s="1057"/>
    </row>
    <row r="49" spans="5:7" ht="15" hidden="1" x14ac:dyDescent="0.15">
      <c r="E49" s="386"/>
      <c r="F49" s="1057" t="s">
        <v>501</v>
      </c>
      <c r="G49" s="1057" t="s">
        <v>501</v>
      </c>
    </row>
    <row r="50" spans="5:7" ht="15" hidden="1" x14ac:dyDescent="0.15">
      <c r="E50" s="386"/>
      <c r="F50" s="1057" t="s">
        <v>230</v>
      </c>
      <c r="G50" s="1057" t="s">
        <v>230</v>
      </c>
    </row>
    <row r="51" spans="5:7" hidden="1" x14ac:dyDescent="0.15">
      <c r="E51" s="386"/>
      <c r="F51" s="1057">
        <v>1</v>
      </c>
      <c r="G51" s="1057">
        <v>1</v>
      </c>
    </row>
    <row r="52" spans="5:7" hidden="1" x14ac:dyDescent="0.15">
      <c r="F52" s="1057">
        <v>2</v>
      </c>
      <c r="G52" s="1057">
        <v>2</v>
      </c>
    </row>
    <row r="53" spans="5:7" hidden="1" x14ac:dyDescent="0.15">
      <c r="F53" s="1057">
        <v>3</v>
      </c>
      <c r="G53" s="1057">
        <v>3</v>
      </c>
    </row>
    <row r="54" spans="5:7" hidden="1" x14ac:dyDescent="0.15">
      <c r="F54" s="1057">
        <v>4</v>
      </c>
      <c r="G54" s="1057">
        <v>4</v>
      </c>
    </row>
    <row r="55" spans="5:7" hidden="1" x14ac:dyDescent="0.15">
      <c r="F55" s="1057">
        <v>5</v>
      </c>
      <c r="G55" s="1057">
        <v>5</v>
      </c>
    </row>
    <row r="56" spans="5:7" hidden="1" x14ac:dyDescent="0.15"/>
    <row r="57" spans="5:7" hidden="1" x14ac:dyDescent="0.15"/>
    <row r="58" spans="5:7" hidden="1" x14ac:dyDescent="0.15"/>
    <row r="59" spans="5:7" hidden="1" x14ac:dyDescent="0.15"/>
    <row r="60" spans="5:7" hidden="1" x14ac:dyDescent="0.15"/>
    <row r="61" spans="5:7" hidden="1" x14ac:dyDescent="0.15"/>
    <row r="62" spans="5:7" hidden="1" x14ac:dyDescent="0.15"/>
    <row r="63" spans="5:7" hidden="1" x14ac:dyDescent="0.15"/>
    <row r="64" spans="5:7" hidden="1" x14ac:dyDescent="0.15"/>
    <row r="65" hidden="1" x14ac:dyDescent="0.15"/>
    <row r="66" hidden="1" x14ac:dyDescent="0.15"/>
    <row r="67" hidden="1" x14ac:dyDescent="0.15"/>
    <row r="68" hidden="1" x14ac:dyDescent="0.15"/>
    <row r="69" hidden="1" x14ac:dyDescent="0.15"/>
    <row r="70" hidden="1" x14ac:dyDescent="0.15"/>
    <row r="71" hidden="1" x14ac:dyDescent="0.15"/>
    <row r="72" hidden="1" x14ac:dyDescent="0.15"/>
    <row r="73" hidden="1" x14ac:dyDescent="0.15"/>
    <row r="74" hidden="1" x14ac:dyDescent="0.15"/>
    <row r="75" hidden="1" x14ac:dyDescent="0.15"/>
    <row r="76" hidden="1" x14ac:dyDescent="0.15"/>
    <row r="77" hidden="1" x14ac:dyDescent="0.15"/>
    <row r="78" hidden="1" x14ac:dyDescent="0.15"/>
    <row r="79" hidden="1" x14ac:dyDescent="0.15"/>
    <row r="80" hidden="1" x14ac:dyDescent="0.15"/>
    <row r="81" hidden="1" x14ac:dyDescent="0.15"/>
    <row r="82" hidden="1" x14ac:dyDescent="0.15"/>
    <row r="83" hidden="1" x14ac:dyDescent="0.15"/>
    <row r="84" hidden="1" x14ac:dyDescent="0.15"/>
    <row r="85" hidden="1" x14ac:dyDescent="0.15"/>
    <row r="86" hidden="1" x14ac:dyDescent="0.15"/>
    <row r="87" hidden="1" x14ac:dyDescent="0.15"/>
    <row r="88" hidden="1" x14ac:dyDescent="0.15"/>
    <row r="89" hidden="1" x14ac:dyDescent="0.15"/>
    <row r="90" hidden="1" x14ac:dyDescent="0.15"/>
    <row r="91" hidden="1" x14ac:dyDescent="0.15"/>
    <row r="92" hidden="1" x14ac:dyDescent="0.15"/>
    <row r="93" hidden="1" x14ac:dyDescent="0.15"/>
    <row r="94" hidden="1" x14ac:dyDescent="0.15"/>
    <row r="95" hidden="1" x14ac:dyDescent="0.15"/>
    <row r="96" hidden="1" x14ac:dyDescent="0.15"/>
    <row r="97" hidden="1" x14ac:dyDescent="0.15"/>
    <row r="98" hidden="1" x14ac:dyDescent="0.15"/>
    <row r="99" hidden="1" x14ac:dyDescent="0.15"/>
    <row r="100" hidden="1" x14ac:dyDescent="0.15"/>
    <row r="101" hidden="1" x14ac:dyDescent="0.15"/>
    <row r="102" hidden="1" x14ac:dyDescent="0.15"/>
    <row r="103" hidden="1" x14ac:dyDescent="0.15"/>
    <row r="104" hidden="1" x14ac:dyDescent="0.15"/>
    <row r="105" hidden="1" x14ac:dyDescent="0.15"/>
    <row r="106" hidden="1" x14ac:dyDescent="0.15"/>
    <row r="107" hidden="1" x14ac:dyDescent="0.15"/>
    <row r="108" hidden="1" x14ac:dyDescent="0.15"/>
    <row r="109" hidden="1" x14ac:dyDescent="0.15"/>
    <row r="110" hidden="1" x14ac:dyDescent="0.15"/>
    <row r="111" hidden="1" x14ac:dyDescent="0.15"/>
    <row r="112" hidden="1" x14ac:dyDescent="0.15"/>
  </sheetData>
  <sheetProtection algorithmName="SHA-512" hashValue="vjOvTNyTcSyWQYPkqNvRHSxv6ZfB6iXyOkF4gUbBi8mjq8xKqU3Yyv3PbSAta8foi6WuuFvq3jsAhPC3D16Y2w==" saltValue="L3UDUkwlI7OpdL6xK1euEA==" spinCount="100000" sheet="1" insertHyperlinks="0"/>
  <customSheetViews>
    <customSheetView guid="{F1B267DB-70DC-6F42-AC92-32AC1AD9EEAB}" scale="120" fitToPage="1" hiddenRows="1">
      <selection activeCell="D9" sqref="D9:F9"/>
      <pageMargins left="0.25" right="0.25" top="0.33" bottom="0.56000000000000005" header="0.5" footer="0.25"/>
      <printOptions horizontalCentered="1"/>
      <pageSetup scale="59" fitToHeight="12" orientation="landscape" cellComments="asDisplayed" r:id="rId1"/>
      <headerFooter alignWithMargins="0">
        <oddFooter>&amp;L&amp;8FGBC Commercial Certification
&amp;C&amp;G&amp;R&amp;P of &amp;N</oddFooter>
      </headerFooter>
    </customSheetView>
  </customSheetViews>
  <mergeCells count="27">
    <mergeCell ref="A2:G2"/>
    <mergeCell ref="A1:G1"/>
    <mergeCell ref="D27:E27"/>
    <mergeCell ref="D24:E24"/>
    <mergeCell ref="A4:C4"/>
    <mergeCell ref="D22:E22"/>
    <mergeCell ref="A5:A6"/>
    <mergeCell ref="D7:E7"/>
    <mergeCell ref="A7:C8"/>
    <mergeCell ref="D4:E6"/>
    <mergeCell ref="D21:F21"/>
    <mergeCell ref="D23:F23"/>
    <mergeCell ref="D19:F19"/>
    <mergeCell ref="F4:F6"/>
    <mergeCell ref="D20:E20"/>
    <mergeCell ref="D11:F11"/>
    <mergeCell ref="A3:G3"/>
    <mergeCell ref="D17:F17"/>
    <mergeCell ref="D18:E18"/>
    <mergeCell ref="D8:G8"/>
    <mergeCell ref="F7:G7"/>
    <mergeCell ref="G4:G6"/>
    <mergeCell ref="D12:E12"/>
    <mergeCell ref="D13:F13"/>
    <mergeCell ref="D14:E14"/>
    <mergeCell ref="D15:F15"/>
    <mergeCell ref="D16:E16"/>
  </mergeCells>
  <dataValidations count="5">
    <dataValidation type="list" allowBlank="1" showInputMessage="1" showErrorMessage="1" sqref="C18 C16 C20" xr:uid="{7E2EBF45-EB3B-7C4B-AEE6-FA2F59379DDA}">
      <formula1>$F$30:$F$32</formula1>
    </dataValidation>
    <dataValidation type="list" allowBlank="1" showInputMessage="1" showErrorMessage="1" sqref="C22 C19" xr:uid="{00000000-0002-0000-0400-000001000000}">
      <formula1>$F$35:$F$39</formula1>
    </dataValidation>
    <dataValidation type="list" allowBlank="1" showInputMessage="1" showErrorMessage="1" sqref="C12 C14" xr:uid="{93A77052-F43A-3746-B6D6-E98F554AB2AE}">
      <formula1>$F$45:$F$47</formula1>
    </dataValidation>
    <dataValidation type="list" allowBlank="1" showInputMessage="1" showErrorMessage="1" sqref="C24" xr:uid="{42D7434D-2D15-6C4A-85BE-6EADD87F3431}">
      <formula1>$F$49:$F$55</formula1>
    </dataValidation>
    <dataValidation type="list" allowBlank="1" showInputMessage="1" showErrorMessage="1" sqref="C22" xr:uid="{00000000-0002-0000-0400-000003000000}">
      <formula1>$G$40:$G$43</formula1>
    </dataValidation>
  </dataValidations>
  <printOptions horizontalCentered="1"/>
  <pageMargins left="0.25" right="0.25" top="0.33" bottom="0.56000000000000005" header="0.5" footer="0.25"/>
  <pageSetup scale="61" fitToHeight="12" orientation="landscape" cellComments="asDisplayed" r:id="rId2"/>
  <headerFooter alignWithMargins="0">
    <oddFooter>&amp;L&amp;8FGBC Commercial Certification
&amp;C&amp;G&amp;R&amp;P of &amp;N</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213"/>
  <sheetViews>
    <sheetView zoomScaleNormal="100" zoomScaleSheetLayoutView="90" zoomScalePageLayoutView="120" workbookViewId="0">
      <selection activeCell="D22" sqref="D22:F22"/>
    </sheetView>
  </sheetViews>
  <sheetFormatPr baseColWidth="10" defaultColWidth="8.83203125" defaultRowHeight="14" x14ac:dyDescent="0.15"/>
  <cols>
    <col min="1" max="1" width="18.1640625" style="309" customWidth="1"/>
    <col min="2" max="2" width="9" style="2" customWidth="1"/>
    <col min="3" max="3" width="10.1640625" style="93" customWidth="1"/>
    <col min="4" max="4" width="9.33203125" style="92" customWidth="1"/>
    <col min="5" max="5" width="44.83203125" style="92" customWidth="1"/>
    <col min="6" max="6" width="60.83203125" style="92" customWidth="1"/>
    <col min="7" max="7" width="58.83203125" style="92" customWidth="1"/>
    <col min="8" max="8" width="42.83203125" style="92" customWidth="1"/>
    <col min="9" max="13" width="8.83203125" style="410" hidden="1" customWidth="1"/>
    <col min="14" max="14" width="8.83203125" style="410" customWidth="1"/>
    <col min="15" max="15" width="8.83203125" style="410"/>
    <col min="16" max="16384" width="8.83203125" style="4"/>
  </cols>
  <sheetData>
    <row r="1" spans="1:11" ht="23" customHeight="1" x14ac:dyDescent="0.15">
      <c r="A1" s="1885" t="s">
        <v>493</v>
      </c>
      <c r="B1" s="1885"/>
      <c r="C1" s="1885"/>
      <c r="D1" s="1885"/>
      <c r="E1" s="1885"/>
      <c r="F1" s="1885"/>
      <c r="G1" s="1886"/>
      <c r="H1" s="1887"/>
    </row>
    <row r="2" spans="1:11" ht="18.75" customHeight="1" x14ac:dyDescent="0.2">
      <c r="A2" s="1883" t="s">
        <v>555</v>
      </c>
      <c r="B2" s="1883"/>
      <c r="C2" s="1883"/>
      <c r="D2" s="1883"/>
      <c r="E2" s="1883"/>
      <c r="F2" s="1883"/>
      <c r="G2" s="1884"/>
      <c r="H2" s="1852"/>
    </row>
    <row r="3" spans="1:11" ht="31.5" customHeight="1" thickBot="1" x14ac:dyDescent="0.25">
      <c r="A3" s="1888" t="s">
        <v>2115</v>
      </c>
      <c r="B3" s="1888"/>
      <c r="C3" s="1888"/>
      <c r="D3" s="1888"/>
      <c r="E3" s="1888"/>
      <c r="F3" s="1888"/>
      <c r="G3" s="1889"/>
      <c r="H3" s="1749"/>
    </row>
    <row r="4" spans="1:11" ht="24.75" customHeight="1" x14ac:dyDescent="0.15">
      <c r="A4" s="1876" t="s">
        <v>508</v>
      </c>
      <c r="B4" s="1877"/>
      <c r="C4" s="1877"/>
      <c r="D4" s="1892" t="s">
        <v>1604</v>
      </c>
      <c r="E4" s="1892"/>
      <c r="F4" s="1892" t="s">
        <v>360</v>
      </c>
      <c r="G4" s="1892" t="s">
        <v>1398</v>
      </c>
      <c r="H4" s="1900" t="s">
        <v>2081</v>
      </c>
    </row>
    <row r="5" spans="1:11" ht="49.25" customHeight="1" x14ac:dyDescent="0.15">
      <c r="A5" s="1878"/>
      <c r="B5" s="424" t="s">
        <v>176</v>
      </c>
      <c r="C5" s="424" t="s">
        <v>1167</v>
      </c>
      <c r="D5" s="1893"/>
      <c r="E5" s="1893"/>
      <c r="F5" s="1893"/>
      <c r="G5" s="1893"/>
      <c r="H5" s="1901"/>
    </row>
    <row r="6" spans="1:11" ht="16.5" customHeight="1" x14ac:dyDescent="0.15">
      <c r="A6" s="1878"/>
      <c r="B6" s="843">
        <f>B16+B19+B20+B22+B23+B24+B25+B40+B44+B50+B58+B59+B61+B63+B65</f>
        <v>120</v>
      </c>
      <c r="C6" s="1459">
        <f>C14+C17+C21+C25+C40+C44+C50+C57+C59+C61+C63+C65</f>
        <v>0</v>
      </c>
      <c r="D6" s="1893"/>
      <c r="E6" s="1893"/>
      <c r="F6" s="1893"/>
      <c r="G6" s="1893"/>
      <c r="H6" s="1902"/>
    </row>
    <row r="7" spans="1:11" ht="15" x14ac:dyDescent="0.15">
      <c r="A7" s="1879"/>
      <c r="B7" s="1880"/>
      <c r="C7" s="1880"/>
      <c r="D7" s="1863" t="s">
        <v>828</v>
      </c>
      <c r="E7" s="1863"/>
      <c r="F7" s="1863"/>
      <c r="G7" s="1453"/>
      <c r="H7" s="1518" t="s">
        <v>828</v>
      </c>
    </row>
    <row r="8" spans="1:11" ht="30" customHeight="1" x14ac:dyDescent="0.15">
      <c r="A8" s="1879"/>
      <c r="B8" s="1880"/>
      <c r="C8" s="1880"/>
      <c r="D8" s="1897" t="s">
        <v>1173</v>
      </c>
      <c r="E8" s="1897"/>
      <c r="F8" s="1897"/>
      <c r="G8" s="1898"/>
      <c r="H8" s="1899"/>
    </row>
    <row r="9" spans="1:11" ht="47" customHeight="1" x14ac:dyDescent="0.15">
      <c r="A9" s="1435" t="s">
        <v>1399</v>
      </c>
      <c r="B9" s="1436" t="s">
        <v>58</v>
      </c>
      <c r="C9" s="1458"/>
      <c r="D9" s="1894" t="s">
        <v>786</v>
      </c>
      <c r="E9" s="1894"/>
      <c r="F9" s="1660" t="s">
        <v>941</v>
      </c>
      <c r="G9" s="1660" t="s">
        <v>1440</v>
      </c>
      <c r="H9" s="1424"/>
      <c r="I9" s="410" t="str">
        <f>D9</f>
        <v>Owner Project Requirements (OPR)</v>
      </c>
    </row>
    <row r="10" spans="1:11" ht="59" customHeight="1" x14ac:dyDescent="0.15">
      <c r="A10" s="1435" t="s">
        <v>1840</v>
      </c>
      <c r="B10" s="1436" t="s">
        <v>58</v>
      </c>
      <c r="C10" s="1458"/>
      <c r="D10" s="1894" t="s">
        <v>1077</v>
      </c>
      <c r="E10" s="1894"/>
      <c r="F10" s="1660" t="s">
        <v>1181</v>
      </c>
      <c r="G10" s="1660" t="s">
        <v>1441</v>
      </c>
      <c r="H10" s="1424"/>
      <c r="I10" s="410" t="str">
        <f t="shared" ref="I10:I13" si="0">D10</f>
        <v>Basis of Design (BOD)</v>
      </c>
    </row>
    <row r="11" spans="1:11" ht="264" customHeight="1" x14ac:dyDescent="0.15">
      <c r="A11" s="1435" t="s">
        <v>2107</v>
      </c>
      <c r="B11" s="1436" t="s">
        <v>58</v>
      </c>
      <c r="C11" s="1458"/>
      <c r="D11" s="1894" t="s">
        <v>303</v>
      </c>
      <c r="E11" s="1894"/>
      <c r="F11" s="1660" t="s">
        <v>1865</v>
      </c>
      <c r="G11" s="1695" t="s">
        <v>1866</v>
      </c>
      <c r="H11" s="1648"/>
      <c r="I11" s="410" t="str">
        <f t="shared" si="0"/>
        <v>Testing and balancing of installed equipment</v>
      </c>
    </row>
    <row r="12" spans="1:11" ht="74" customHeight="1" x14ac:dyDescent="0.15">
      <c r="A12" s="1435" t="s">
        <v>2108</v>
      </c>
      <c r="B12" s="1436" t="s">
        <v>58</v>
      </c>
      <c r="C12" s="1458"/>
      <c r="D12" s="1894" t="s">
        <v>232</v>
      </c>
      <c r="E12" s="1894"/>
      <c r="F12" s="1660" t="s">
        <v>1867</v>
      </c>
      <c r="G12" s="1660" t="s">
        <v>1735</v>
      </c>
      <c r="H12" s="1424"/>
      <c r="I12" s="410" t="str">
        <f t="shared" si="0"/>
        <v xml:space="preserve">Minimum Energy Performance </v>
      </c>
    </row>
    <row r="13" spans="1:11" ht="46" customHeight="1" x14ac:dyDescent="0.15">
      <c r="A13" s="1435" t="s">
        <v>2109</v>
      </c>
      <c r="B13" s="1436" t="s">
        <v>58</v>
      </c>
      <c r="C13" s="1458"/>
      <c r="D13" s="1894" t="s">
        <v>1444</v>
      </c>
      <c r="E13" s="1894"/>
      <c r="F13" s="1660" t="s">
        <v>234</v>
      </c>
      <c r="G13" s="1660" t="s">
        <v>1605</v>
      </c>
      <c r="H13" s="1424"/>
      <c r="I13" s="410" t="str">
        <f t="shared" si="0"/>
        <v>CFC Reduction in HVAC Equipment</v>
      </c>
    </row>
    <row r="14" spans="1:11" ht="15" customHeight="1" x14ac:dyDescent="0.15">
      <c r="A14" s="858" t="s">
        <v>494</v>
      </c>
      <c r="B14" s="843">
        <v>1</v>
      </c>
      <c r="C14" s="843">
        <f>C16</f>
        <v>0</v>
      </c>
      <c r="D14" s="1863" t="s">
        <v>77</v>
      </c>
      <c r="E14" s="1863"/>
      <c r="F14" s="1863"/>
      <c r="G14" s="1864"/>
      <c r="H14" s="1650" t="s">
        <v>77</v>
      </c>
      <c r="I14" s="1181"/>
      <c r="J14" s="1181"/>
      <c r="K14" s="92"/>
    </row>
    <row r="15" spans="1:11" ht="12.75" customHeight="1" x14ac:dyDescent="0.15">
      <c r="A15" s="1895"/>
      <c r="B15" s="1896"/>
      <c r="C15" s="1896"/>
      <c r="D15" s="1052" t="s">
        <v>500</v>
      </c>
      <c r="E15" s="932"/>
      <c r="F15" s="932"/>
      <c r="G15" s="24"/>
      <c r="H15" s="1424"/>
    </row>
    <row r="16" spans="1:11" ht="72" customHeight="1" x14ac:dyDescent="0.15">
      <c r="A16" s="238" t="s">
        <v>1768</v>
      </c>
      <c r="B16" s="32">
        <v>1</v>
      </c>
      <c r="C16" s="834"/>
      <c r="D16" s="1864" t="s">
        <v>468</v>
      </c>
      <c r="E16" s="1864"/>
      <c r="F16" s="24" t="s">
        <v>942</v>
      </c>
      <c r="G16" s="24" t="s">
        <v>1636</v>
      </c>
      <c r="H16" s="1424"/>
    </row>
    <row r="17" spans="1:11" ht="15" x14ac:dyDescent="0.15">
      <c r="A17" s="858" t="s">
        <v>495</v>
      </c>
      <c r="B17" s="843">
        <v>2</v>
      </c>
      <c r="C17" s="843">
        <f>SUM(C19:C20)</f>
        <v>0</v>
      </c>
      <c r="D17" s="1863" t="s">
        <v>78</v>
      </c>
      <c r="E17" s="1863"/>
      <c r="F17" s="1863"/>
      <c r="G17" s="1864"/>
      <c r="H17" s="1650" t="s">
        <v>78</v>
      </c>
    </row>
    <row r="18" spans="1:11" ht="12.75" customHeight="1" x14ac:dyDescent="0.15">
      <c r="A18" s="1890"/>
      <c r="B18" s="1891"/>
      <c r="C18" s="1891"/>
      <c r="D18" s="1864" t="s">
        <v>240</v>
      </c>
      <c r="E18" s="1864"/>
      <c r="F18" s="1864"/>
      <c r="G18" s="24"/>
      <c r="H18" s="1424"/>
    </row>
    <row r="19" spans="1:11" ht="15" x14ac:dyDescent="0.15">
      <c r="A19" s="238" t="s">
        <v>1413</v>
      </c>
      <c r="B19" s="32">
        <v>1</v>
      </c>
      <c r="C19" s="834"/>
      <c r="D19" s="1864" t="s">
        <v>235</v>
      </c>
      <c r="E19" s="1864"/>
      <c r="F19" s="1864"/>
      <c r="G19" s="24" t="s">
        <v>1733</v>
      </c>
      <c r="H19" s="1424"/>
      <c r="I19" s="1211" t="str">
        <f>D19</f>
        <v>Input building into Portfolio Manager</v>
      </c>
    </row>
    <row r="20" spans="1:11" ht="16" customHeight="1" x14ac:dyDescent="0.15">
      <c r="A20" s="238" t="s">
        <v>1409</v>
      </c>
      <c r="B20" s="32">
        <v>1</v>
      </c>
      <c r="C20" s="834"/>
      <c r="D20" s="1864" t="s">
        <v>957</v>
      </c>
      <c r="E20" s="1864"/>
      <c r="F20" s="1864"/>
      <c r="G20" s="24" t="s">
        <v>1414</v>
      </c>
      <c r="H20" s="1424"/>
      <c r="I20" s="1211" t="str">
        <f>D20</f>
        <v>Grant FGBC access to the project Portfolio Manager account</v>
      </c>
    </row>
    <row r="21" spans="1:11" ht="15" x14ac:dyDescent="0.15">
      <c r="A21" s="858" t="s">
        <v>503</v>
      </c>
      <c r="B21" s="843">
        <v>10</v>
      </c>
      <c r="C21" s="843">
        <f>SUM(C22:C24)</f>
        <v>0</v>
      </c>
      <c r="D21" s="1863" t="s">
        <v>118</v>
      </c>
      <c r="E21" s="1863"/>
      <c r="F21" s="1863"/>
      <c r="G21" s="1864"/>
      <c r="H21" s="1650" t="s">
        <v>118</v>
      </c>
      <c r="I21" s="1181"/>
      <c r="J21" s="1181"/>
      <c r="K21" s="92"/>
    </row>
    <row r="22" spans="1:11" ht="231" customHeight="1" x14ac:dyDescent="0.15">
      <c r="A22" s="238" t="s">
        <v>1410</v>
      </c>
      <c r="B22" s="32">
        <v>4</v>
      </c>
      <c r="C22" s="834"/>
      <c r="D22" s="1864" t="s">
        <v>2136</v>
      </c>
      <c r="E22" s="1864"/>
      <c r="F22" s="1864"/>
      <c r="G22" s="24" t="s">
        <v>1446</v>
      </c>
      <c r="H22" s="1424"/>
      <c r="I22" s="1211" t="str">
        <f t="shared" ref="I22:I26" si="1">D22</f>
        <v xml:space="preserve">Fundamental Building Systems Commissioning: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BCxP - Building Commissioning Professional (ASHRAE)
c. CEM - Certified Energy Manager  (AEE - Association of Energy Engineers)
d. PE - Professional Engineer
e.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
</v>
      </c>
    </row>
    <row r="23" spans="1:11" ht="192" customHeight="1" x14ac:dyDescent="0.15">
      <c r="A23" s="238" t="s">
        <v>1411</v>
      </c>
      <c r="B23" s="32">
        <v>5</v>
      </c>
      <c r="C23" s="834"/>
      <c r="D23" s="1864" t="s">
        <v>1868</v>
      </c>
      <c r="E23" s="1864"/>
      <c r="F23" s="1864"/>
      <c r="G23" s="24" t="s">
        <v>1869</v>
      </c>
      <c r="H23" s="1424"/>
      <c r="I23" s="1211" t="str">
        <f t="shared" si="1"/>
        <v xml:space="preserve">Advanced Building Systems Commissioning: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1.	Review contractor submittals.
2.	Verify inclusion of systems manual requirements in construction documents.
3.	Verify inclusion of operator and occupant training requirements in construction documents. 
4.	Verify systems manual updates and delivery.
5.	Verify operator and occupant training delivery and effectiveness.
6.	Verify seasonal testing.
7.	Review building operations 10 months after substantial completion.
8.	Develop an on-going commissioning plan.
The minimum requirements for serving as the commissioning agent for advanced commissioning are serving as the commissioning agent of record on at least two (2) projects certified by a state or nationally recognized green certification program.. 
</v>
      </c>
    </row>
    <row r="24" spans="1:11" ht="59" customHeight="1" x14ac:dyDescent="0.15">
      <c r="A24" s="238" t="s">
        <v>1412</v>
      </c>
      <c r="B24" s="32">
        <v>1</v>
      </c>
      <c r="C24" s="834"/>
      <c r="D24" s="1864" t="s">
        <v>1873</v>
      </c>
      <c r="E24" s="1864"/>
      <c r="F24" s="1864"/>
      <c r="G24" s="24" t="s">
        <v>2120</v>
      </c>
      <c r="H24" s="1649"/>
      <c r="I24" s="1211" t="str">
        <f t="shared" si="1"/>
        <v>Additional Building Systems Commissioning:  Commissioning shall also include building envelope, elevators, commercial kitchen equipment, and any other equipment as recommended by the CxA.</v>
      </c>
    </row>
    <row r="25" spans="1:11" ht="15" customHeight="1" x14ac:dyDescent="0.15">
      <c r="A25" s="858" t="s">
        <v>505</v>
      </c>
      <c r="B25" s="843">
        <v>60</v>
      </c>
      <c r="C25" s="1459">
        <f>C26</f>
        <v>0</v>
      </c>
      <c r="D25" s="1863" t="s">
        <v>1416</v>
      </c>
      <c r="E25" s="1863"/>
      <c r="F25" s="1863"/>
      <c r="G25" s="1864"/>
      <c r="H25" s="1650" t="s">
        <v>79</v>
      </c>
      <c r="I25" s="1211"/>
    </row>
    <row r="26" spans="1:11" ht="46" customHeight="1" x14ac:dyDescent="0.15">
      <c r="A26" s="861"/>
      <c r="B26" s="32" t="s">
        <v>1417</v>
      </c>
      <c r="C26" s="1658"/>
      <c r="D26" s="1864" t="s">
        <v>1810</v>
      </c>
      <c r="E26" s="1864"/>
      <c r="F26" s="1864"/>
      <c r="G26" s="1864" t="s">
        <v>1813</v>
      </c>
      <c r="H26" s="1923"/>
      <c r="I26" s="1211" t="str">
        <f t="shared" si="1"/>
        <v xml:space="preserve">Submit performance based energy calculations indicating base/required energy performance for passing Florida Energy code and designed building energy performance of the building as designed. For example, if using Energy Gauge Summit® the results report indicates the “Passing Criteria” and the “Design (including any credits) numbers.  These are the numbers used to calculate the energy performance percentage better than code used to determine the points received for this credit.    </v>
      </c>
      <c r="J26" s="410" t="str">
        <f>G26</f>
        <v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v>
      </c>
    </row>
    <row r="27" spans="1:11" ht="30" customHeight="1" x14ac:dyDescent="0.15">
      <c r="A27" s="1895"/>
      <c r="B27" s="1896"/>
      <c r="C27" s="1896"/>
      <c r="D27" s="1909" t="s">
        <v>1811</v>
      </c>
      <c r="E27" s="1909"/>
      <c r="F27" s="1897" t="s">
        <v>1812</v>
      </c>
      <c r="G27" s="1864"/>
      <c r="H27" s="1899"/>
    </row>
    <row r="28" spans="1:11" ht="17" customHeight="1" x14ac:dyDescent="0.15">
      <c r="A28" s="1895"/>
      <c r="B28" s="1896"/>
      <c r="C28" s="1896"/>
      <c r="D28" s="1050"/>
      <c r="E28" s="24" t="s">
        <v>1815</v>
      </c>
      <c r="F28" s="1897"/>
      <c r="G28" s="1864"/>
      <c r="H28" s="1899"/>
    </row>
    <row r="29" spans="1:11" ht="15" customHeight="1" x14ac:dyDescent="0.15">
      <c r="A29" s="1895"/>
      <c r="B29" s="1896"/>
      <c r="C29" s="1896"/>
      <c r="D29" s="1050"/>
      <c r="E29" s="24" t="s">
        <v>2105</v>
      </c>
      <c r="F29" s="1897"/>
      <c r="G29" s="1864"/>
      <c r="H29" s="1899"/>
    </row>
    <row r="30" spans="1:11" ht="15" customHeight="1" x14ac:dyDescent="0.15">
      <c r="A30" s="1895"/>
      <c r="B30" s="1896"/>
      <c r="C30" s="1896"/>
      <c r="D30" s="1050"/>
      <c r="E30" s="65" t="s">
        <v>1831</v>
      </c>
      <c r="F30" s="24"/>
      <c r="G30" s="1864"/>
      <c r="H30" s="1899"/>
    </row>
    <row r="31" spans="1:11" ht="71" customHeight="1" x14ac:dyDescent="0.15">
      <c r="A31" s="1895"/>
      <c r="B31" s="1896"/>
      <c r="C31" s="1896"/>
      <c r="D31" s="1864" t="s">
        <v>1814</v>
      </c>
      <c r="E31" s="1864"/>
      <c r="F31" s="1864"/>
      <c r="G31" s="1864"/>
      <c r="H31" s="1899"/>
    </row>
    <row r="32" spans="1:11" ht="11" hidden="1" customHeight="1" x14ac:dyDescent="0.15">
      <c r="A32" s="1895"/>
      <c r="B32" s="1896"/>
      <c r="C32" s="1896"/>
      <c r="D32" s="24"/>
      <c r="E32" s="24"/>
      <c r="F32" s="24"/>
      <c r="G32" s="1864"/>
      <c r="H32" s="103"/>
    </row>
    <row r="33" spans="1:10" ht="11" hidden="1" customHeight="1" x14ac:dyDescent="0.15">
      <c r="A33" s="1895"/>
      <c r="B33" s="1896"/>
      <c r="C33" s="1896"/>
      <c r="D33" s="24"/>
      <c r="E33" s="24"/>
      <c r="F33" s="24"/>
      <c r="G33" s="1864"/>
      <c r="H33" s="103"/>
    </row>
    <row r="34" spans="1:10" ht="11" hidden="1" customHeight="1" x14ac:dyDescent="0.15">
      <c r="A34" s="1895"/>
      <c r="B34" s="1896"/>
      <c r="C34" s="1896"/>
      <c r="D34" s="24"/>
      <c r="E34" s="24"/>
      <c r="F34" s="24"/>
      <c r="G34" s="1864"/>
      <c r="H34" s="103"/>
    </row>
    <row r="35" spans="1:10" ht="11" hidden="1" customHeight="1" x14ac:dyDescent="0.15">
      <c r="A35" s="1895"/>
      <c r="B35" s="1896"/>
      <c r="C35" s="1896"/>
      <c r="D35" s="24"/>
      <c r="E35" s="24"/>
      <c r="F35" s="24"/>
      <c r="G35" s="1864"/>
      <c r="H35" s="103"/>
    </row>
    <row r="36" spans="1:10" ht="11" hidden="1" customHeight="1" x14ac:dyDescent="0.15">
      <c r="A36" s="1895"/>
      <c r="B36" s="1896"/>
      <c r="C36" s="1896"/>
      <c r="D36" s="24"/>
      <c r="E36" s="24"/>
      <c r="F36" s="24"/>
      <c r="G36" s="1864"/>
      <c r="H36" s="103"/>
    </row>
    <row r="37" spans="1:10" ht="11" hidden="1" customHeight="1" x14ac:dyDescent="0.15">
      <c r="A37" s="1895"/>
      <c r="B37" s="1896"/>
      <c r="C37" s="1896"/>
      <c r="D37" s="24"/>
      <c r="E37" s="24"/>
      <c r="F37" s="24"/>
      <c r="G37" s="1864"/>
      <c r="H37" s="103"/>
    </row>
    <row r="38" spans="1:10" ht="11" hidden="1" customHeight="1" x14ac:dyDescent="0.15">
      <c r="A38" s="1895"/>
      <c r="B38" s="1896"/>
      <c r="C38" s="1896"/>
      <c r="D38" s="24"/>
      <c r="E38" s="24"/>
      <c r="F38" s="24"/>
      <c r="G38" s="1864"/>
      <c r="H38" s="103"/>
    </row>
    <row r="39" spans="1:10" hidden="1" x14ac:dyDescent="0.15">
      <c r="A39" s="1895"/>
      <c r="B39" s="1896"/>
      <c r="C39" s="1896"/>
      <c r="D39" s="1541" t="e">
        <f>F39</f>
        <v>#DIV/0!</v>
      </c>
      <c r="E39" s="46"/>
      <c r="F39" s="1542" t="e">
        <f>(1-(D29/D28))*2*100</f>
        <v>#DIV/0!</v>
      </c>
      <c r="G39" s="1864"/>
      <c r="H39" s="103"/>
    </row>
    <row r="40" spans="1:10" ht="16" customHeight="1" x14ac:dyDescent="0.15">
      <c r="A40" s="858" t="s">
        <v>506</v>
      </c>
      <c r="B40" s="843">
        <v>20</v>
      </c>
      <c r="C40" s="843">
        <f>C41</f>
        <v>0</v>
      </c>
      <c r="D40" s="1863" t="s">
        <v>93</v>
      </c>
      <c r="E40" s="1863"/>
      <c r="F40" s="1863"/>
      <c r="G40" s="1864"/>
      <c r="H40" s="1518" t="s">
        <v>93</v>
      </c>
    </row>
    <row r="41" spans="1:10" ht="32" customHeight="1" x14ac:dyDescent="0.15">
      <c r="A41" s="1545"/>
      <c r="B41" s="1543" t="s">
        <v>1874</v>
      </c>
      <c r="C41" s="1460"/>
      <c r="D41" s="1864" t="s">
        <v>2082</v>
      </c>
      <c r="E41" s="1864"/>
      <c r="F41" s="1864"/>
      <c r="G41" s="1864" t="s">
        <v>1418</v>
      </c>
      <c r="H41" s="1923"/>
      <c r="I41" s="410" t="str">
        <f>D41</f>
        <v>Supply a fraction of the building’s total energy use (as expressed as a fraction of annual energy cost) through the use of on-site renewable energy systems.
1 point per 1% of the building power provided. Maximum 20 points.</v>
      </c>
      <c r="J41" s="410" t="str">
        <f>G41</f>
        <v xml:space="preserve">Provide a copy of the contract for the purchase of renewable energy indicating the types of renewable purchased and the total kWh of energy production capacity. </v>
      </c>
    </row>
    <row r="42" spans="1:10" x14ac:dyDescent="0.15">
      <c r="A42" s="1890">
        <f>VALUE(C41)</f>
        <v>0</v>
      </c>
      <c r="B42" s="1891"/>
      <c r="C42" s="1891"/>
      <c r="D42" s="1050"/>
      <c r="E42" s="1864" t="s">
        <v>1350</v>
      </c>
      <c r="F42" s="1864"/>
      <c r="G42" s="1864"/>
      <c r="H42" s="1899"/>
    </row>
    <row r="43" spans="1:10" ht="15" x14ac:dyDescent="0.15">
      <c r="A43" s="1890"/>
      <c r="B43" s="1891"/>
      <c r="C43" s="1891"/>
      <c r="D43" s="935" t="str">
        <f>IF(OR(D30=F87,D42=F87)," ",((D42/D30)))</f>
        <v xml:space="preserve"> </v>
      </c>
      <c r="E43" s="24"/>
      <c r="F43" s="24"/>
      <c r="G43" s="1864"/>
      <c r="H43" s="1899"/>
    </row>
    <row r="44" spans="1:10" ht="15" customHeight="1" x14ac:dyDescent="0.15">
      <c r="A44" s="858" t="s">
        <v>517</v>
      </c>
      <c r="B44" s="843">
        <v>4</v>
      </c>
      <c r="C44" s="843">
        <f>SUM(C45:C49)</f>
        <v>0</v>
      </c>
      <c r="D44" s="1926" t="s">
        <v>113</v>
      </c>
      <c r="E44" s="1926"/>
      <c r="F44" s="1926"/>
      <c r="G44" s="1864"/>
      <c r="H44" s="1518" t="s">
        <v>113</v>
      </c>
    </row>
    <row r="45" spans="1:10" ht="58" customHeight="1" x14ac:dyDescent="0.15">
      <c r="A45" s="1890"/>
      <c r="B45" s="372" t="s">
        <v>518</v>
      </c>
      <c r="C45" s="1434"/>
      <c r="D45" s="1864" t="s">
        <v>1819</v>
      </c>
      <c r="E45" s="1864"/>
      <c r="F45" s="1864"/>
      <c r="G45" s="1864" t="s">
        <v>1419</v>
      </c>
      <c r="H45" s="1923"/>
      <c r="I45" s="410" t="str">
        <f>D45</f>
        <v xml:space="preserve">Provide a percentage of the building’s electricity from renewable sources by engaging in at least a one-year renewable energy contract to purchase green power.  Earn one point for each 50% of the building total annual energy demand from certified green power generator for one year, i.e. purchase/contract 50% for 1 year, 2 points purchase/contract 100% for 1 year OR 3 points for 100% for 2 years.  The FGBC Checklist requires that you enter the kWh that are being purchased and the length of the contract.    </v>
      </c>
      <c r="J45" s="410" t="str">
        <f>G45</f>
        <v>Provide a copy of the green power purchase contract.</v>
      </c>
    </row>
    <row r="46" spans="1:10" ht="16" customHeight="1" x14ac:dyDescent="0.15">
      <c r="A46" s="1890"/>
      <c r="B46" s="1908"/>
      <c r="C46" s="1908"/>
      <c r="D46" s="1050"/>
      <c r="E46" s="65" t="s">
        <v>514</v>
      </c>
      <c r="F46" s="24" t="s">
        <v>1816</v>
      </c>
      <c r="G46" s="1864"/>
      <c r="H46" s="1899"/>
    </row>
    <row r="47" spans="1:10" ht="16" customHeight="1" x14ac:dyDescent="0.15">
      <c r="A47" s="1890"/>
      <c r="B47" s="1908"/>
      <c r="C47" s="1908"/>
      <c r="D47" s="935"/>
      <c r="E47" s="936" t="s">
        <v>516</v>
      </c>
      <c r="F47" s="24" t="s">
        <v>1818</v>
      </c>
      <c r="G47" s="1864"/>
      <c r="H47" s="1899"/>
    </row>
    <row r="48" spans="1:10" ht="15" customHeight="1" x14ac:dyDescent="0.15">
      <c r="A48" s="1890"/>
      <c r="B48" s="1908"/>
      <c r="C48" s="1908"/>
      <c r="D48" s="1381"/>
      <c r="E48" s="65" t="s">
        <v>515</v>
      </c>
      <c r="F48" s="24" t="s">
        <v>1817</v>
      </c>
      <c r="G48" s="1864"/>
      <c r="H48" s="1899"/>
    </row>
    <row r="49" spans="1:10" ht="15" customHeight="1" x14ac:dyDescent="0.15">
      <c r="A49" s="1890"/>
      <c r="B49" s="32">
        <v>1</v>
      </c>
      <c r="C49" s="834"/>
      <c r="D49" s="1864" t="s">
        <v>881</v>
      </c>
      <c r="E49" s="1864"/>
      <c r="F49" s="1864"/>
      <c r="G49" s="1864"/>
      <c r="H49" s="1899"/>
    </row>
    <row r="50" spans="1:10" ht="15" customHeight="1" x14ac:dyDescent="0.15">
      <c r="A50" s="858" t="s">
        <v>519</v>
      </c>
      <c r="B50" s="843">
        <v>2</v>
      </c>
      <c r="C50" s="1459">
        <f>SUM(C51)</f>
        <v>0</v>
      </c>
      <c r="D50" s="1863" t="s">
        <v>266</v>
      </c>
      <c r="E50" s="1863"/>
      <c r="F50" s="1863"/>
      <c r="G50" s="1864"/>
      <c r="H50" s="1518" t="s">
        <v>266</v>
      </c>
    </row>
    <row r="51" spans="1:10" ht="60" customHeight="1" x14ac:dyDescent="0.15">
      <c r="A51" s="1890"/>
      <c r="B51" s="372" t="s">
        <v>499</v>
      </c>
      <c r="C51" s="1625" t="str">
        <f>IF($D$54=" "," ",IF($D$54&gt;0.7555,2,IF($D$54&gt;0.4955,1,0)))</f>
        <v xml:space="preserve"> </v>
      </c>
      <c r="D51" s="1864" t="s">
        <v>1822</v>
      </c>
      <c r="E51" s="1864"/>
      <c r="F51" s="1864"/>
      <c r="G51" s="1864" t="s">
        <v>1637</v>
      </c>
      <c r="H51" s="1923"/>
      <c r="I51" s="410" t="str">
        <f>D51</f>
        <v xml:space="preserve">Earn one point for 50% or 2 points for greater than 75% of the building, based on total square feet, which are equipped with daylighting sensors.  Daylighting sensors installed shall provide controls that automatically reduce lighting power in response to available daylighting either by continuous daylight dimming OR a combination of stepped switching and daylight-sensing automatic controls, which are capable of incrementally reducing the light level in step automatically and turning the lights off automatically.   </v>
      </c>
      <c r="J51" s="410" t="str">
        <f>G51</f>
        <v xml:space="preserve">Floor plan with location of daylight sensors, approved submittals and photos of installed sensors.  </v>
      </c>
    </row>
    <row r="52" spans="1:10" ht="28" customHeight="1" x14ac:dyDescent="0.15">
      <c r="A52" s="1890"/>
      <c r="B52" s="1891"/>
      <c r="C52" s="1891"/>
      <c r="D52" s="1377"/>
      <c r="E52" s="46" t="s">
        <v>1053</v>
      </c>
      <c r="F52" s="24" t="s">
        <v>1820</v>
      </c>
      <c r="G52" s="1864"/>
      <c r="H52" s="1899"/>
    </row>
    <row r="53" spans="1:10" ht="28" customHeight="1" x14ac:dyDescent="0.15">
      <c r="A53" s="1890"/>
      <c r="B53" s="1891"/>
      <c r="C53" s="1891"/>
      <c r="D53" s="1377"/>
      <c r="E53" s="46" t="s">
        <v>1054</v>
      </c>
      <c r="F53" s="24" t="s">
        <v>1821</v>
      </c>
      <c r="G53" s="1864"/>
      <c r="H53" s="1899"/>
    </row>
    <row r="54" spans="1:10" ht="15" x14ac:dyDescent="0.15">
      <c r="A54" s="1890"/>
      <c r="B54" s="1891"/>
      <c r="C54" s="1891"/>
      <c r="D54" s="935" t="str">
        <f>IF(OR(D52=F101,D53=F101)," ",((D53/D52)))</f>
        <v xml:space="preserve"> </v>
      </c>
      <c r="E54" s="1907" t="s">
        <v>861</v>
      </c>
      <c r="F54" s="1907"/>
      <c r="G54" s="1544"/>
      <c r="H54" s="1899"/>
    </row>
    <row r="55" spans="1:10" ht="15" customHeight="1" x14ac:dyDescent="0.15">
      <c r="A55" s="858" t="s">
        <v>520</v>
      </c>
      <c r="B55" s="843" t="s">
        <v>1767</v>
      </c>
      <c r="C55" s="843" t="s">
        <v>1767</v>
      </c>
      <c r="D55" s="1863" t="s">
        <v>524</v>
      </c>
      <c r="E55" s="1863"/>
      <c r="F55" s="1863"/>
      <c r="G55" s="1864"/>
      <c r="H55" s="1546" t="s">
        <v>524</v>
      </c>
    </row>
    <row r="56" spans="1:10" ht="19" customHeight="1" x14ac:dyDescent="0.15">
      <c r="A56" s="861"/>
      <c r="B56" s="1903" t="s">
        <v>1767</v>
      </c>
      <c r="C56" s="1904"/>
      <c r="D56" s="1905" t="s">
        <v>1870</v>
      </c>
      <c r="E56" s="1905"/>
      <c r="F56" s="1905"/>
      <c r="G56" s="1462" t="s">
        <v>1767</v>
      </c>
      <c r="H56" s="1547"/>
      <c r="I56" s="410" t="str">
        <f>D56</f>
        <v>This credit has been removed as occupancy sensors are required by the 2020 Florida Building Code</v>
      </c>
      <c r="J56" s="410" t="str">
        <f>G56</f>
        <v xml:space="preserve"> </v>
      </c>
    </row>
    <row r="57" spans="1:10" ht="15" x14ac:dyDescent="0.15">
      <c r="A57" s="858" t="s">
        <v>525</v>
      </c>
      <c r="B57" s="843">
        <v>1</v>
      </c>
      <c r="C57" s="843">
        <f>C58</f>
        <v>0</v>
      </c>
      <c r="D57" s="1863" t="s">
        <v>347</v>
      </c>
      <c r="E57" s="1863"/>
      <c r="F57" s="1863"/>
      <c r="G57" s="1864"/>
      <c r="H57" s="1546" t="s">
        <v>347</v>
      </c>
    </row>
    <row r="58" spans="1:10" ht="31" customHeight="1" x14ac:dyDescent="0.15">
      <c r="A58" s="492"/>
      <c r="B58" s="32">
        <v>1</v>
      </c>
      <c r="C58" s="834"/>
      <c r="D58" s="1864" t="s">
        <v>1871</v>
      </c>
      <c r="E58" s="1864"/>
      <c r="F58" s="1865"/>
      <c r="G58" s="24" t="s">
        <v>1872</v>
      </c>
      <c r="H58" s="1424"/>
      <c r="I58" s="410">
        <f>F58</f>
        <v>0</v>
      </c>
    </row>
    <row r="59" spans="1:10" ht="15" customHeight="1" x14ac:dyDescent="0.15">
      <c r="A59" s="858" t="s">
        <v>526</v>
      </c>
      <c r="B59" s="843">
        <v>5</v>
      </c>
      <c r="C59" s="843">
        <f>C60</f>
        <v>0</v>
      </c>
      <c r="D59" s="1863" t="s">
        <v>521</v>
      </c>
      <c r="E59" s="1863"/>
      <c r="F59" s="1863"/>
      <c r="G59" s="1864"/>
      <c r="H59" s="1546" t="s">
        <v>521</v>
      </c>
    </row>
    <row r="60" spans="1:10" ht="105" customHeight="1" x14ac:dyDescent="0.15">
      <c r="A60" s="1396"/>
      <c r="B60" s="30" t="s">
        <v>2054</v>
      </c>
      <c r="C60" s="834"/>
      <c r="D60" s="1864" t="s">
        <v>2106</v>
      </c>
      <c r="E60" s="1864"/>
      <c r="F60" s="1864"/>
      <c r="G60" s="24" t="s">
        <v>1765</v>
      </c>
      <c r="H60" s="1424"/>
      <c r="I60" s="410" t="str">
        <f>D60</f>
        <v>Design and construct such that the average lighting power density for the building, which includes conditioned space and enclosed spaces defined as enclosed with doors, windows and roof (for instance fire truck bay) and which excludes the structures exterior and parking area shall be ≤ 0.7 W/SF.  
1 point ≤ 0.7W/sf
2 point ≤ 0.6W/sf
3 point ≤ 0.5W/sf
4 point ≤ 0.4W/sf
5 point ≤ 0.3W/sf</v>
      </c>
    </row>
    <row r="61" spans="1:10" ht="15" customHeight="1" x14ac:dyDescent="0.15">
      <c r="A61" s="1191" t="s">
        <v>527</v>
      </c>
      <c r="B61" s="843">
        <v>3</v>
      </c>
      <c r="C61" s="843">
        <f>C62</f>
        <v>0</v>
      </c>
      <c r="D61" s="1863" t="s">
        <v>1423</v>
      </c>
      <c r="E61" s="1863"/>
      <c r="F61" s="1453"/>
      <c r="G61" s="1453"/>
      <c r="H61" s="1546" t="s">
        <v>1423</v>
      </c>
    </row>
    <row r="62" spans="1:10" ht="32" customHeight="1" x14ac:dyDescent="0.15">
      <c r="A62" s="1396"/>
      <c r="B62" s="32">
        <v>3</v>
      </c>
      <c r="C62" s="834"/>
      <c r="D62" s="1906" t="s">
        <v>1453</v>
      </c>
      <c r="E62" s="1906"/>
      <c r="F62" s="1906"/>
      <c r="G62" s="24" t="s">
        <v>1640</v>
      </c>
      <c r="H62" s="1424"/>
      <c r="I62" s="1212" t="str">
        <f>D62</f>
        <v xml:space="preserve">Meet or exceed the efficiency requirements of the 2018 IECC Chapter 4 Commercial Energy Efficiency for Exterior Lighting C405.4.2.  </v>
      </c>
    </row>
    <row r="63" spans="1:10" ht="15" customHeight="1" x14ac:dyDescent="0.15">
      <c r="A63" s="1191" t="s">
        <v>528</v>
      </c>
      <c r="B63" s="843">
        <v>2</v>
      </c>
      <c r="C63" s="843">
        <f>C64</f>
        <v>0</v>
      </c>
      <c r="D63" s="1445" t="s">
        <v>540</v>
      </c>
      <c r="E63" s="1445"/>
      <c r="F63" s="1445"/>
      <c r="G63" s="1445"/>
      <c r="H63" s="1029" t="s">
        <v>2090</v>
      </c>
    </row>
    <row r="64" spans="1:10" ht="44" customHeight="1" x14ac:dyDescent="0.15">
      <c r="A64" s="1396"/>
      <c r="B64" s="32">
        <v>2</v>
      </c>
      <c r="C64" s="834"/>
      <c r="D64" s="1906" t="s">
        <v>940</v>
      </c>
      <c r="E64" s="1906"/>
      <c r="F64" s="1906"/>
      <c r="G64" s="24" t="s">
        <v>1641</v>
      </c>
      <c r="H64" s="1424"/>
      <c r="I64" s="1212" t="str">
        <f>D64</f>
        <v>Project team conducts solar study of project site and building location – To receive this credit the team must document and submit the design or orientation modification that were incorporated into the project to reduce solar heat gain as a result of the solar study.</v>
      </c>
    </row>
    <row r="65" spans="1:18" ht="15" customHeight="1" x14ac:dyDescent="0.15">
      <c r="A65" s="1191" t="s">
        <v>539</v>
      </c>
      <c r="B65" s="843">
        <v>10</v>
      </c>
      <c r="C65" s="843">
        <f>C66</f>
        <v>0</v>
      </c>
      <c r="D65" s="1863" t="s">
        <v>878</v>
      </c>
      <c r="E65" s="1863"/>
      <c r="F65" s="1863"/>
      <c r="G65" s="1864"/>
      <c r="H65" s="1548" t="s">
        <v>878</v>
      </c>
    </row>
    <row r="66" spans="1:18" ht="60" customHeight="1" x14ac:dyDescent="0.15">
      <c r="A66" s="861"/>
      <c r="B66" s="30" t="s">
        <v>1931</v>
      </c>
      <c r="C66" s="834"/>
      <c r="D66" s="1864" t="s">
        <v>1424</v>
      </c>
      <c r="E66" s="1864"/>
      <c r="F66" s="1864"/>
      <c r="G66" s="1864" t="s">
        <v>1642</v>
      </c>
      <c r="H66" s="1923"/>
      <c r="I66" s="410" t="str">
        <f>D66</f>
        <v>Install a building user feedback system that indicates the real time building energy consumption.  The monitoring interface should be available to facility or building manager.  If the building uses renewable energy generation on site, the energy generated from renewable sources should also be displayed.  To receive 5 points the energy monitoring interface must be centrally located in a public or common space with appropriate signage.  To receive 10 points the energy monitoring interface should be available at multiple feedback points and provide an interface at each building occupant work station.</v>
      </c>
      <c r="J66" s="410" t="str">
        <f>G66</f>
        <v>A floor plan showing the location of the energy monitoring interface device(s), approved submittal for system and photos of the device(s) with the installed information sign.</v>
      </c>
    </row>
    <row r="67" spans="1:18" ht="17" customHeight="1" x14ac:dyDescent="0.15">
      <c r="A67" s="1919"/>
      <c r="B67" s="1920"/>
      <c r="C67" s="1920"/>
      <c r="D67" s="1915" t="s">
        <v>1102</v>
      </c>
      <c r="E67" s="1915"/>
      <c r="F67" s="1915"/>
      <c r="G67" s="1864"/>
      <c r="H67" s="1899"/>
    </row>
    <row r="68" spans="1:18" ht="17" customHeight="1" thickBot="1" x14ac:dyDescent="0.2">
      <c r="A68" s="1921"/>
      <c r="B68" s="1922"/>
      <c r="C68" s="1922"/>
      <c r="D68" s="1914" t="s">
        <v>1103</v>
      </c>
      <c r="E68" s="1914"/>
      <c r="F68" s="1914"/>
      <c r="G68" s="1925"/>
      <c r="H68" s="1924"/>
    </row>
    <row r="69" spans="1:18" ht="7.5" customHeight="1" thickBot="1" x14ac:dyDescent="0.2">
      <c r="A69" s="1916"/>
      <c r="B69" s="1917"/>
      <c r="C69" s="1917"/>
      <c r="D69" s="1917"/>
      <c r="E69" s="1917"/>
      <c r="F69" s="1917"/>
    </row>
    <row r="70" spans="1:18" x14ac:dyDescent="0.15">
      <c r="A70" s="1463" t="s">
        <v>1083</v>
      </c>
      <c r="B70" s="1464"/>
      <c r="C70" s="1465"/>
      <c r="D70" s="1918"/>
      <c r="E70" s="1918"/>
      <c r="F70" s="1466"/>
    </row>
    <row r="71" spans="1:18" x14ac:dyDescent="0.15">
      <c r="A71" s="369" t="s">
        <v>492</v>
      </c>
      <c r="D71" s="1912"/>
      <c r="E71" s="1912"/>
      <c r="F71" s="1913"/>
    </row>
    <row r="72" spans="1:18" ht="15" thickBot="1" x14ac:dyDescent="0.2">
      <c r="A72" s="370" t="s">
        <v>502</v>
      </c>
      <c r="B72" s="23"/>
      <c r="C72" s="1075"/>
      <c r="D72" s="1910"/>
      <c r="E72" s="1910"/>
      <c r="F72" s="1911"/>
    </row>
    <row r="73" spans="1:18" ht="15" x14ac:dyDescent="0.15">
      <c r="A73" s="4"/>
      <c r="F73" s="92" t="str">
        <f>Instructions!A5</f>
        <v>Revised 12-26-2024</v>
      </c>
    </row>
    <row r="74" spans="1:18" ht="18" hidden="1" customHeight="1" x14ac:dyDescent="0.15">
      <c r="A74" s="4"/>
      <c r="C74" s="1461"/>
      <c r="F74" s="386"/>
      <c r="G74" s="1671" t="s">
        <v>501</v>
      </c>
      <c r="H74" s="1671"/>
      <c r="I74" s="1672" t="s">
        <v>510</v>
      </c>
      <c r="J74" s="1672"/>
      <c r="K74" s="1672" t="s">
        <v>1448</v>
      </c>
      <c r="L74" s="1672"/>
      <c r="M74" s="1672"/>
      <c r="N74" s="1672"/>
      <c r="O74" s="1673"/>
      <c r="Q74" s="497"/>
      <c r="R74" s="497"/>
    </row>
    <row r="75" spans="1:18" ht="15" hidden="1" x14ac:dyDescent="0.15">
      <c r="A75" s="4"/>
      <c r="C75" s="1461"/>
      <c r="F75" s="386"/>
      <c r="G75" s="1671" t="s">
        <v>230</v>
      </c>
      <c r="H75" s="1671"/>
      <c r="I75" s="1672" t="s">
        <v>511</v>
      </c>
      <c r="J75" s="1672"/>
      <c r="K75" s="1672"/>
      <c r="L75" s="1672"/>
      <c r="M75" s="1672"/>
      <c r="N75" s="1672"/>
      <c r="O75" s="1673"/>
      <c r="Q75" s="497"/>
      <c r="R75" s="497"/>
    </row>
    <row r="76" spans="1:18" ht="15" hidden="1" x14ac:dyDescent="0.15">
      <c r="F76" s="386"/>
      <c r="G76" s="1671">
        <v>1</v>
      </c>
      <c r="H76" s="1671"/>
      <c r="I76" s="1672" t="s">
        <v>512</v>
      </c>
      <c r="J76" s="1672"/>
      <c r="K76" s="1672"/>
      <c r="L76" s="1672"/>
      <c r="M76" s="1672"/>
      <c r="N76" s="1672"/>
      <c r="O76" s="1673"/>
      <c r="Q76" s="497"/>
      <c r="R76" s="497"/>
    </row>
    <row r="77" spans="1:18" hidden="1" x14ac:dyDescent="0.15">
      <c r="F77" s="386"/>
      <c r="G77" s="1671">
        <v>0</v>
      </c>
      <c r="H77" s="1671"/>
      <c r="I77" s="1672"/>
      <c r="J77" s="1672"/>
      <c r="K77" s="1672"/>
      <c r="L77" s="1672"/>
      <c r="M77" s="1672"/>
      <c r="N77" s="1672"/>
      <c r="O77" s="1673"/>
      <c r="Q77" s="497"/>
      <c r="R77" s="497"/>
    </row>
    <row r="78" spans="1:18" hidden="1" x14ac:dyDescent="0.15">
      <c r="F78" s="386"/>
      <c r="G78" s="1671">
        <v>1</v>
      </c>
      <c r="H78" s="1671"/>
      <c r="I78" s="1674"/>
      <c r="J78" s="1674"/>
      <c r="K78" s="1674"/>
      <c r="L78" s="1674"/>
      <c r="M78" s="1674"/>
      <c r="N78" s="1674"/>
      <c r="O78" s="1673"/>
      <c r="Q78" s="497"/>
      <c r="R78" s="497"/>
    </row>
    <row r="79" spans="1:18" ht="15" hidden="1" x14ac:dyDescent="0.15">
      <c r="F79" s="386"/>
      <c r="G79" s="1671">
        <v>2</v>
      </c>
      <c r="H79" s="1671"/>
      <c r="I79" s="1674" t="s">
        <v>501</v>
      </c>
      <c r="J79" s="1674" t="s">
        <v>501</v>
      </c>
      <c r="K79" s="1674" t="s">
        <v>501</v>
      </c>
      <c r="L79" s="1674" t="s">
        <v>501</v>
      </c>
      <c r="M79" s="1674" t="s">
        <v>501</v>
      </c>
      <c r="N79" s="1674" t="s">
        <v>501</v>
      </c>
      <c r="O79" s="1673"/>
      <c r="Q79" s="497"/>
      <c r="R79" s="497"/>
    </row>
    <row r="80" spans="1:18" ht="15" hidden="1" x14ac:dyDescent="0.15">
      <c r="F80" s="386"/>
      <c r="G80" s="1671">
        <v>0</v>
      </c>
      <c r="H80" s="1671"/>
      <c r="I80" s="1674" t="s">
        <v>230</v>
      </c>
      <c r="J80" s="1674" t="s">
        <v>230</v>
      </c>
      <c r="K80" s="1674" t="s">
        <v>230</v>
      </c>
      <c r="L80" s="1674" t="s">
        <v>230</v>
      </c>
      <c r="M80" s="1674" t="s">
        <v>230</v>
      </c>
      <c r="N80" s="1674" t="s">
        <v>230</v>
      </c>
      <c r="O80" s="1673"/>
      <c r="Q80" s="497"/>
      <c r="R80" s="497"/>
    </row>
    <row r="81" spans="6:18" hidden="1" x14ac:dyDescent="0.15">
      <c r="F81" s="386"/>
      <c r="G81" s="1671">
        <v>4</v>
      </c>
      <c r="H81" s="1671"/>
      <c r="I81" s="1674">
        <v>1</v>
      </c>
      <c r="J81" s="1674">
        <v>1</v>
      </c>
      <c r="K81" s="1674">
        <v>4</v>
      </c>
      <c r="L81" s="1674">
        <v>5</v>
      </c>
      <c r="M81" s="1674">
        <v>2</v>
      </c>
      <c r="N81" s="1674">
        <v>5</v>
      </c>
      <c r="O81" s="1673"/>
      <c r="Q81" s="497"/>
      <c r="R81" s="497"/>
    </row>
    <row r="82" spans="6:18" hidden="1" x14ac:dyDescent="0.15">
      <c r="F82" s="386"/>
      <c r="G82" s="1671">
        <v>0</v>
      </c>
      <c r="H82" s="1671"/>
      <c r="I82" s="1674">
        <v>2</v>
      </c>
      <c r="J82" s="1674"/>
      <c r="K82" s="1674"/>
      <c r="L82" s="1674"/>
      <c r="M82" s="1674"/>
      <c r="N82" s="1674">
        <v>10</v>
      </c>
      <c r="O82" s="1673"/>
      <c r="Q82" s="497"/>
      <c r="R82" s="497"/>
    </row>
    <row r="83" spans="6:18" hidden="1" x14ac:dyDescent="0.15">
      <c r="F83" s="386"/>
      <c r="G83" s="1671">
        <v>5</v>
      </c>
      <c r="H83" s="1671"/>
      <c r="I83" s="1674"/>
      <c r="J83" s="1672"/>
      <c r="K83" s="1672"/>
      <c r="L83" s="1672"/>
      <c r="M83" s="1672"/>
      <c r="N83" s="1674"/>
      <c r="O83" s="1673"/>
      <c r="Q83" s="497"/>
      <c r="R83" s="497"/>
    </row>
    <row r="84" spans="6:18" hidden="1" x14ac:dyDescent="0.15">
      <c r="F84" s="386"/>
      <c r="G84" s="1671">
        <v>0</v>
      </c>
      <c r="H84" s="1671"/>
      <c r="I84" s="1674"/>
      <c r="J84" s="1672"/>
      <c r="K84" s="1672"/>
      <c r="L84" s="1672"/>
      <c r="M84" s="1672"/>
      <c r="N84" s="1672"/>
      <c r="O84" s="1673"/>
      <c r="Q84" s="497"/>
      <c r="R84" s="497"/>
    </row>
    <row r="85" spans="6:18" ht="15" hidden="1" x14ac:dyDescent="0.15">
      <c r="F85" s="386"/>
      <c r="G85" s="1671">
        <v>5</v>
      </c>
      <c r="H85" s="1671"/>
      <c r="I85" s="1672"/>
      <c r="J85" s="1672"/>
      <c r="K85" s="1672"/>
      <c r="L85" s="1674" t="s">
        <v>501</v>
      </c>
      <c r="M85" s="1674" t="s">
        <v>501</v>
      </c>
      <c r="N85" s="1674"/>
      <c r="O85" s="1673"/>
      <c r="Q85" s="497"/>
      <c r="R85" s="497"/>
    </row>
    <row r="86" spans="6:18" ht="15" hidden="1" x14ac:dyDescent="0.15">
      <c r="F86" s="386"/>
      <c r="G86" s="1671">
        <v>10</v>
      </c>
      <c r="H86" s="1671"/>
      <c r="I86" s="1674"/>
      <c r="J86" s="1672"/>
      <c r="K86" s="1672"/>
      <c r="L86" s="1674" t="s">
        <v>230</v>
      </c>
      <c r="M86" s="1674" t="s">
        <v>230</v>
      </c>
      <c r="N86" s="1672"/>
      <c r="O86" s="1673"/>
      <c r="Q86" s="497"/>
      <c r="R86" s="497"/>
    </row>
    <row r="87" spans="6:18" ht="15" hidden="1" x14ac:dyDescent="0.15">
      <c r="F87" s="386"/>
      <c r="G87" s="1671"/>
      <c r="H87" s="1671"/>
      <c r="I87" s="1674" t="s">
        <v>501</v>
      </c>
      <c r="J87" s="1672"/>
      <c r="K87" s="1672"/>
      <c r="L87" s="1674">
        <v>3</v>
      </c>
      <c r="M87" s="1674">
        <v>5</v>
      </c>
      <c r="N87" s="1672"/>
      <c r="O87" s="1673"/>
      <c r="Q87" s="497"/>
      <c r="R87" s="497"/>
    </row>
    <row r="88" spans="6:18" ht="15" hidden="1" x14ac:dyDescent="0.15">
      <c r="F88" s="386"/>
      <c r="G88" s="1671"/>
      <c r="H88" s="1671"/>
      <c r="I88" s="1674" t="s">
        <v>230</v>
      </c>
      <c r="J88" s="1672"/>
      <c r="K88" s="1672"/>
      <c r="L88" s="1672"/>
      <c r="M88" s="1672"/>
      <c r="N88" s="1672"/>
      <c r="O88" s="1673"/>
      <c r="Q88" s="497"/>
      <c r="R88" s="497"/>
    </row>
    <row r="89" spans="6:18" hidden="1" x14ac:dyDescent="0.15">
      <c r="F89" s="386"/>
      <c r="G89" s="1671"/>
      <c r="H89" s="1671"/>
      <c r="I89" s="1674">
        <v>2</v>
      </c>
      <c r="J89" s="1672"/>
      <c r="K89" s="1672"/>
      <c r="L89" s="1672"/>
      <c r="M89" s="1672"/>
      <c r="N89" s="1672"/>
      <c r="O89" s="1673"/>
      <c r="Q89" s="497"/>
      <c r="R89" s="497"/>
    </row>
    <row r="90" spans="6:18" ht="15" hidden="1" x14ac:dyDescent="0.15">
      <c r="F90" s="386"/>
      <c r="G90" s="1671" t="s">
        <v>501</v>
      </c>
      <c r="H90" s="1671"/>
      <c r="I90" s="1672"/>
      <c r="J90" s="1674" t="s">
        <v>501</v>
      </c>
      <c r="K90" s="1672"/>
      <c r="L90" s="1672"/>
      <c r="M90" s="1672"/>
      <c r="N90" s="1672"/>
      <c r="O90" s="1673"/>
      <c r="Q90" s="497"/>
      <c r="R90" s="497"/>
    </row>
    <row r="91" spans="6:18" ht="15" hidden="1" x14ac:dyDescent="0.15">
      <c r="F91" s="386"/>
      <c r="G91" s="1671" t="s">
        <v>230</v>
      </c>
      <c r="H91" s="1671"/>
      <c r="I91" s="1674" t="s">
        <v>501</v>
      </c>
      <c r="J91" s="1674" t="s">
        <v>230</v>
      </c>
      <c r="K91" s="1678" t="s">
        <v>501</v>
      </c>
      <c r="L91" s="1678" t="s">
        <v>501</v>
      </c>
      <c r="M91" s="1672"/>
      <c r="N91" s="1672"/>
      <c r="O91" s="1673"/>
      <c r="Q91" s="497"/>
      <c r="R91" s="497"/>
    </row>
    <row r="92" spans="6:18" ht="15" hidden="1" x14ac:dyDescent="0.15">
      <c r="F92" s="386"/>
      <c r="G92" s="1671">
        <v>1</v>
      </c>
      <c r="H92" s="1671"/>
      <c r="I92" s="1674" t="s">
        <v>230</v>
      </c>
      <c r="J92" s="1675">
        <v>1</v>
      </c>
      <c r="K92" s="1678" t="s">
        <v>230</v>
      </c>
      <c r="L92" s="1678" t="s">
        <v>230</v>
      </c>
      <c r="M92" s="1672"/>
      <c r="N92" s="1672"/>
      <c r="O92" s="1673"/>
      <c r="Q92" s="497"/>
      <c r="R92" s="497"/>
    </row>
    <row r="93" spans="6:18" hidden="1" x14ac:dyDescent="0.15">
      <c r="F93" s="386"/>
      <c r="G93" s="1671">
        <v>2</v>
      </c>
      <c r="H93" s="1671"/>
      <c r="I93" s="1672">
        <v>2</v>
      </c>
      <c r="J93" s="1675">
        <v>2</v>
      </c>
      <c r="K93" s="1672">
        <v>1</v>
      </c>
      <c r="L93" s="1672">
        <v>3</v>
      </c>
      <c r="M93" s="1672"/>
      <c r="N93" s="1672"/>
      <c r="O93" s="1673"/>
      <c r="Q93" s="497"/>
      <c r="R93" s="497"/>
    </row>
    <row r="94" spans="6:18" hidden="1" x14ac:dyDescent="0.15">
      <c r="F94" s="386"/>
      <c r="G94" s="1671">
        <v>3</v>
      </c>
      <c r="H94" s="1671"/>
      <c r="I94" s="1672">
        <v>4</v>
      </c>
      <c r="J94" s="1675">
        <v>3</v>
      </c>
      <c r="K94" s="1672">
        <v>2</v>
      </c>
      <c r="L94" s="1672"/>
      <c r="M94" s="1672"/>
      <c r="N94" s="1672"/>
      <c r="O94" s="1673"/>
      <c r="Q94" s="497"/>
      <c r="R94" s="497"/>
    </row>
    <row r="95" spans="6:18" hidden="1" x14ac:dyDescent="0.15">
      <c r="F95" s="386"/>
      <c r="G95" s="1671">
        <v>4</v>
      </c>
      <c r="H95" s="1671"/>
      <c r="I95" s="1672">
        <v>6</v>
      </c>
      <c r="J95" s="1675">
        <v>4</v>
      </c>
      <c r="K95" s="1672">
        <v>3</v>
      </c>
      <c r="L95" s="1672"/>
      <c r="M95" s="1672"/>
      <c r="N95" s="1672"/>
      <c r="O95" s="1673"/>
      <c r="Q95" s="497"/>
      <c r="R95" s="497"/>
    </row>
    <row r="96" spans="6:18" hidden="1" x14ac:dyDescent="0.15">
      <c r="F96" s="386"/>
      <c r="G96" s="1671">
        <v>5</v>
      </c>
      <c r="H96" s="1671"/>
      <c r="I96" s="1672">
        <v>8</v>
      </c>
      <c r="J96" s="1675">
        <v>6</v>
      </c>
      <c r="K96" s="1672">
        <v>4</v>
      </c>
      <c r="L96" s="1672"/>
      <c r="M96" s="1672"/>
      <c r="N96" s="1672"/>
      <c r="O96" s="1673"/>
      <c r="Q96" s="497"/>
      <c r="R96" s="497"/>
    </row>
    <row r="97" spans="6:18" hidden="1" x14ac:dyDescent="0.15">
      <c r="F97" s="386"/>
      <c r="G97" s="1671">
        <v>6</v>
      </c>
      <c r="H97" s="1671"/>
      <c r="I97" s="1672">
        <v>10</v>
      </c>
      <c r="J97" s="1675">
        <v>8</v>
      </c>
      <c r="K97" s="1672">
        <v>5</v>
      </c>
      <c r="L97" s="1672"/>
      <c r="M97" s="1672"/>
      <c r="N97" s="1672"/>
      <c r="O97" s="1673"/>
      <c r="Q97" s="497"/>
      <c r="R97" s="497"/>
    </row>
    <row r="98" spans="6:18" hidden="1" x14ac:dyDescent="0.15">
      <c r="F98" s="386"/>
      <c r="G98" s="1671">
        <v>7</v>
      </c>
      <c r="H98" s="1671"/>
      <c r="I98" s="1672">
        <v>12</v>
      </c>
      <c r="J98" s="1675">
        <v>10</v>
      </c>
      <c r="K98" s="1672"/>
      <c r="L98" s="1672"/>
      <c r="M98" s="1672"/>
      <c r="N98" s="1672"/>
      <c r="O98" s="1673"/>
      <c r="Q98" s="497"/>
      <c r="R98" s="497"/>
    </row>
    <row r="99" spans="6:18" hidden="1" x14ac:dyDescent="0.15">
      <c r="F99" s="386"/>
      <c r="G99" s="1671">
        <v>8</v>
      </c>
      <c r="H99" s="1671"/>
      <c r="I99" s="1672">
        <v>15</v>
      </c>
      <c r="J99" s="1675">
        <v>12</v>
      </c>
      <c r="K99" s="1672"/>
      <c r="L99" s="1672"/>
      <c r="M99" s="1672"/>
      <c r="N99" s="1672"/>
      <c r="O99" s="1673"/>
      <c r="Q99" s="497"/>
      <c r="R99" s="497"/>
    </row>
    <row r="100" spans="6:18" hidden="1" x14ac:dyDescent="0.15">
      <c r="F100" s="386"/>
      <c r="G100" s="1671">
        <v>9</v>
      </c>
      <c r="H100" s="1671"/>
      <c r="I100" s="1672">
        <v>18</v>
      </c>
      <c r="J100" s="1675">
        <v>15</v>
      </c>
      <c r="K100" s="1672"/>
      <c r="L100" s="1672"/>
      <c r="M100" s="1672"/>
      <c r="N100" s="1672"/>
      <c r="O100" s="1673"/>
      <c r="Q100" s="497"/>
      <c r="R100" s="497"/>
    </row>
    <row r="101" spans="6:18" ht="15" hidden="1" x14ac:dyDescent="0.15">
      <c r="F101" s="386"/>
      <c r="G101" s="1671">
        <v>10</v>
      </c>
      <c r="H101" s="1671"/>
      <c r="I101" s="1672">
        <v>21</v>
      </c>
      <c r="J101" s="1675">
        <v>18</v>
      </c>
      <c r="K101" s="1676" t="s">
        <v>501</v>
      </c>
      <c r="L101" s="1672"/>
      <c r="M101" s="1672"/>
      <c r="N101" s="1672"/>
      <c r="O101" s="1673"/>
      <c r="Q101" s="497"/>
      <c r="R101" s="497"/>
    </row>
    <row r="102" spans="6:18" ht="15" hidden="1" x14ac:dyDescent="0.15">
      <c r="F102" s="386"/>
      <c r="G102" s="1671">
        <v>11</v>
      </c>
      <c r="H102" s="1671"/>
      <c r="I102" s="1672">
        <v>24</v>
      </c>
      <c r="J102" s="1675">
        <v>21</v>
      </c>
      <c r="K102" s="1676" t="s">
        <v>230</v>
      </c>
      <c r="L102" s="1672"/>
      <c r="M102" s="1672"/>
      <c r="N102" s="1672"/>
      <c r="O102" s="1673"/>
      <c r="Q102" s="497"/>
      <c r="R102" s="497"/>
    </row>
    <row r="103" spans="6:18" hidden="1" x14ac:dyDescent="0.15">
      <c r="F103" s="386"/>
      <c r="G103" s="1671">
        <v>12</v>
      </c>
      <c r="H103" s="1671"/>
      <c r="I103" s="1672">
        <v>27</v>
      </c>
      <c r="J103" s="1675">
        <v>24</v>
      </c>
      <c r="K103" s="1676">
        <v>2</v>
      </c>
      <c r="L103" s="1672"/>
      <c r="M103" s="1672"/>
      <c r="N103" s="1672"/>
      <c r="O103" s="1673"/>
      <c r="Q103" s="497"/>
      <c r="R103" s="497"/>
    </row>
    <row r="104" spans="6:18" hidden="1" x14ac:dyDescent="0.15">
      <c r="F104" s="386"/>
      <c r="G104" s="1671">
        <v>13</v>
      </c>
      <c r="H104" s="1671"/>
      <c r="I104" s="1672">
        <v>30</v>
      </c>
      <c r="J104" s="1675">
        <v>28</v>
      </c>
      <c r="K104" s="1676">
        <v>4</v>
      </c>
      <c r="L104" s="1672"/>
      <c r="M104" s="1672"/>
      <c r="N104" s="1672"/>
      <c r="O104" s="1673"/>
      <c r="Q104" s="497"/>
      <c r="R104" s="497"/>
    </row>
    <row r="105" spans="6:18" ht="15" hidden="1" x14ac:dyDescent="0.15">
      <c r="F105" s="386"/>
      <c r="G105" s="1671">
        <v>14</v>
      </c>
      <c r="H105" s="1671"/>
      <c r="I105" s="1672">
        <v>34</v>
      </c>
      <c r="J105" s="1674" t="s">
        <v>230</v>
      </c>
      <c r="K105" s="1676">
        <v>6</v>
      </c>
      <c r="L105" s="1672"/>
      <c r="M105" s="1672"/>
      <c r="N105" s="1672"/>
      <c r="O105" s="1673"/>
      <c r="Q105" s="497"/>
      <c r="R105" s="497"/>
    </row>
    <row r="106" spans="6:18" ht="15" hidden="1" x14ac:dyDescent="0.15">
      <c r="F106" s="386"/>
      <c r="G106" s="1671">
        <v>15</v>
      </c>
      <c r="H106" s="1671"/>
      <c r="I106" s="1672">
        <v>38</v>
      </c>
      <c r="J106" s="1674" t="s">
        <v>501</v>
      </c>
      <c r="K106" s="1676">
        <v>8</v>
      </c>
      <c r="L106" s="1672"/>
      <c r="M106" s="1672"/>
      <c r="N106" s="1672"/>
      <c r="O106" s="1673"/>
      <c r="Q106" s="497"/>
      <c r="R106" s="497"/>
    </row>
    <row r="107" spans="6:18" hidden="1" x14ac:dyDescent="0.15">
      <c r="F107" s="386"/>
      <c r="G107" s="1671">
        <v>16</v>
      </c>
      <c r="H107" s="1671"/>
      <c r="I107" s="1672">
        <v>42</v>
      </c>
      <c r="J107" s="1672"/>
      <c r="K107" s="1676">
        <v>10</v>
      </c>
      <c r="L107" s="1672"/>
      <c r="M107" s="1672"/>
      <c r="N107" s="1672"/>
      <c r="O107" s="1673"/>
      <c r="Q107" s="497"/>
      <c r="R107" s="497"/>
    </row>
    <row r="108" spans="6:18" hidden="1" x14ac:dyDescent="0.15">
      <c r="F108" s="386"/>
      <c r="G108" s="1671">
        <v>17</v>
      </c>
      <c r="H108" s="1671"/>
      <c r="I108" s="1672">
        <v>46</v>
      </c>
      <c r="J108" s="1672"/>
      <c r="K108" s="1676">
        <v>12</v>
      </c>
      <c r="L108" s="1672"/>
      <c r="M108" s="1672"/>
      <c r="N108" s="1672"/>
      <c r="O108" s="1673"/>
      <c r="Q108" s="497"/>
      <c r="R108" s="497"/>
    </row>
    <row r="109" spans="6:18" hidden="1" x14ac:dyDescent="0.15">
      <c r="F109" s="386"/>
      <c r="G109" s="1671">
        <v>18</v>
      </c>
      <c r="H109" s="1671"/>
      <c r="I109" s="1672">
        <v>50</v>
      </c>
      <c r="J109" s="1672"/>
      <c r="K109" s="1676">
        <v>14</v>
      </c>
      <c r="L109" s="1672"/>
      <c r="M109" s="1672"/>
      <c r="N109" s="1672"/>
      <c r="O109" s="1673"/>
      <c r="Q109" s="497"/>
      <c r="R109" s="497"/>
    </row>
    <row r="110" spans="6:18" hidden="1" x14ac:dyDescent="0.15">
      <c r="F110" s="386"/>
      <c r="G110" s="1671">
        <v>19</v>
      </c>
      <c r="H110" s="1671"/>
      <c r="I110" s="1672">
        <v>60</v>
      </c>
      <c r="J110" s="1672"/>
      <c r="K110" s="1676">
        <v>16</v>
      </c>
      <c r="L110" s="1672"/>
      <c r="M110" s="1672"/>
      <c r="N110" s="1672"/>
      <c r="O110" s="1673"/>
      <c r="Q110" s="497"/>
      <c r="R110" s="497"/>
    </row>
    <row r="111" spans="6:18" hidden="1" x14ac:dyDescent="0.15">
      <c r="F111" s="386"/>
      <c r="G111" s="1671">
        <v>20</v>
      </c>
      <c r="H111" s="1671"/>
      <c r="I111" s="1672">
        <v>70</v>
      </c>
      <c r="J111" s="1672"/>
      <c r="K111" s="1676">
        <v>18</v>
      </c>
      <c r="L111" s="1672"/>
      <c r="M111" s="1672"/>
      <c r="N111" s="1672"/>
      <c r="O111" s="1673"/>
      <c r="Q111" s="497"/>
      <c r="R111" s="497"/>
    </row>
    <row r="112" spans="6:18" hidden="1" x14ac:dyDescent="0.15">
      <c r="F112" s="386"/>
      <c r="G112" s="1671">
        <v>21</v>
      </c>
      <c r="H112" s="1671"/>
      <c r="I112" s="1674"/>
      <c r="J112" s="1672"/>
      <c r="K112" s="1676">
        <v>20</v>
      </c>
      <c r="L112" s="1672"/>
      <c r="M112" s="1672"/>
      <c r="N112" s="1672"/>
      <c r="O112" s="1673"/>
      <c r="Q112" s="497"/>
      <c r="R112" s="497"/>
    </row>
    <row r="113" spans="6:18" hidden="1" x14ac:dyDescent="0.15">
      <c r="F113" s="386"/>
      <c r="G113" s="1671">
        <v>22</v>
      </c>
      <c r="H113" s="1671"/>
      <c r="I113" s="1674"/>
      <c r="J113" s="1672"/>
      <c r="K113" s="1676">
        <v>22</v>
      </c>
      <c r="L113" s="1672"/>
      <c r="M113" s="1672"/>
      <c r="N113" s="1672"/>
      <c r="O113" s="1673"/>
      <c r="Q113" s="497"/>
      <c r="R113" s="497"/>
    </row>
    <row r="114" spans="6:18" hidden="1" x14ac:dyDescent="0.15">
      <c r="F114" s="386"/>
      <c r="G114" s="1671">
        <v>23</v>
      </c>
      <c r="H114" s="1671"/>
      <c r="I114" s="1672"/>
      <c r="J114" s="1672"/>
      <c r="K114" s="1676">
        <v>24</v>
      </c>
      <c r="L114" s="1672"/>
      <c r="M114" s="1672"/>
      <c r="N114" s="1672"/>
      <c r="O114" s="1673"/>
      <c r="Q114" s="497"/>
      <c r="R114" s="497"/>
    </row>
    <row r="115" spans="6:18" hidden="1" x14ac:dyDescent="0.15">
      <c r="F115" s="386"/>
      <c r="G115" s="1671">
        <v>24</v>
      </c>
      <c r="H115" s="1671"/>
      <c r="I115" s="1672"/>
      <c r="J115" s="1672"/>
      <c r="K115" s="1676">
        <v>26</v>
      </c>
      <c r="L115" s="1672"/>
      <c r="M115" s="1672"/>
      <c r="N115" s="1672"/>
      <c r="O115" s="1673"/>
      <c r="Q115" s="497"/>
      <c r="R115" s="497"/>
    </row>
    <row r="116" spans="6:18" hidden="1" x14ac:dyDescent="0.15">
      <c r="F116" s="386"/>
      <c r="G116" s="1671">
        <v>25</v>
      </c>
      <c r="H116" s="1671"/>
      <c r="I116" s="1672"/>
      <c r="J116" s="1672"/>
      <c r="K116" s="1676">
        <v>28</v>
      </c>
      <c r="L116" s="1672"/>
      <c r="M116" s="1672"/>
      <c r="N116" s="1672"/>
      <c r="O116" s="1673"/>
      <c r="Q116" s="497"/>
      <c r="R116" s="497"/>
    </row>
    <row r="117" spans="6:18" hidden="1" x14ac:dyDescent="0.15">
      <c r="F117" s="386"/>
      <c r="G117" s="1671">
        <v>26</v>
      </c>
      <c r="H117" s="1671"/>
      <c r="I117" s="1672"/>
      <c r="J117" s="1672"/>
      <c r="K117" s="1676">
        <v>30</v>
      </c>
      <c r="L117" s="1672"/>
      <c r="M117" s="1672"/>
      <c r="N117" s="1672"/>
      <c r="O117" s="1673"/>
      <c r="Q117" s="497"/>
      <c r="R117" s="497"/>
    </row>
    <row r="118" spans="6:18" hidden="1" x14ac:dyDescent="0.15">
      <c r="F118" s="386"/>
      <c r="G118" s="1671">
        <v>27</v>
      </c>
      <c r="H118" s="1671"/>
      <c r="I118" s="1672"/>
      <c r="J118" s="1672"/>
      <c r="K118" s="1676">
        <v>32</v>
      </c>
      <c r="L118" s="1672"/>
      <c r="M118" s="1672"/>
      <c r="N118" s="1672"/>
      <c r="O118" s="1673"/>
      <c r="Q118" s="497"/>
      <c r="R118" s="497"/>
    </row>
    <row r="119" spans="6:18" hidden="1" x14ac:dyDescent="0.15">
      <c r="F119" s="386"/>
      <c r="G119" s="1671">
        <v>28</v>
      </c>
      <c r="H119" s="1671"/>
      <c r="I119" s="1672"/>
      <c r="J119" s="1672"/>
      <c r="K119" s="1676">
        <v>34</v>
      </c>
      <c r="L119" s="1672"/>
      <c r="M119" s="1672"/>
      <c r="N119" s="1672"/>
      <c r="O119" s="1673"/>
      <c r="Q119" s="497"/>
      <c r="R119" s="497"/>
    </row>
    <row r="120" spans="6:18" hidden="1" x14ac:dyDescent="0.15">
      <c r="F120" s="386"/>
      <c r="G120" s="1671">
        <v>29</v>
      </c>
      <c r="H120" s="1671"/>
      <c r="I120" s="1672"/>
      <c r="J120" s="1672"/>
      <c r="K120" s="1676">
        <v>36</v>
      </c>
      <c r="L120" s="1672"/>
      <c r="M120" s="1672"/>
      <c r="N120" s="1672"/>
      <c r="O120" s="1673"/>
      <c r="Q120" s="497"/>
      <c r="R120" s="497"/>
    </row>
    <row r="121" spans="6:18" hidden="1" x14ac:dyDescent="0.15">
      <c r="F121" s="386"/>
      <c r="G121" s="1671">
        <v>30</v>
      </c>
      <c r="H121" s="1671"/>
      <c r="I121" s="1672"/>
      <c r="J121" s="1672"/>
      <c r="K121" s="1676">
        <v>38</v>
      </c>
      <c r="L121" s="1672"/>
      <c r="M121" s="1672"/>
      <c r="N121" s="1672"/>
      <c r="O121" s="1673"/>
      <c r="Q121" s="497"/>
      <c r="R121" s="497"/>
    </row>
    <row r="122" spans="6:18" hidden="1" x14ac:dyDescent="0.15">
      <c r="F122" s="386"/>
      <c r="G122" s="1671">
        <v>31</v>
      </c>
      <c r="H122" s="1671"/>
      <c r="I122" s="1672"/>
      <c r="J122" s="1672"/>
      <c r="K122" s="1676">
        <v>40</v>
      </c>
      <c r="L122" s="1672"/>
      <c r="M122" s="1672"/>
      <c r="N122" s="1672"/>
      <c r="O122" s="1673"/>
      <c r="Q122" s="497"/>
      <c r="R122" s="497"/>
    </row>
    <row r="123" spans="6:18" hidden="1" x14ac:dyDescent="0.15">
      <c r="F123" s="386"/>
      <c r="G123" s="1671">
        <v>32</v>
      </c>
      <c r="H123" s="1671"/>
      <c r="I123" s="1672"/>
      <c r="J123" s="1672"/>
      <c r="K123" s="1676">
        <v>42</v>
      </c>
      <c r="L123" s="1672"/>
      <c r="M123" s="1672"/>
      <c r="N123" s="1672"/>
      <c r="O123" s="1673"/>
      <c r="Q123" s="497"/>
      <c r="R123" s="497"/>
    </row>
    <row r="124" spans="6:18" hidden="1" x14ac:dyDescent="0.15">
      <c r="F124" s="386"/>
      <c r="G124" s="1671">
        <v>33</v>
      </c>
      <c r="H124" s="1671"/>
      <c r="I124" s="1672"/>
      <c r="J124" s="1672"/>
      <c r="K124" s="1676">
        <v>44</v>
      </c>
      <c r="L124" s="1672"/>
      <c r="M124" s="1672"/>
      <c r="N124" s="1672"/>
      <c r="O124" s="1673"/>
      <c r="Q124" s="497"/>
      <c r="R124" s="497"/>
    </row>
    <row r="125" spans="6:18" hidden="1" x14ac:dyDescent="0.15">
      <c r="F125" s="386"/>
      <c r="G125" s="1671">
        <v>34</v>
      </c>
      <c r="H125" s="1671"/>
      <c r="I125" s="1672"/>
      <c r="J125" s="1672"/>
      <c r="K125" s="1676">
        <v>46</v>
      </c>
      <c r="L125" s="1672"/>
      <c r="M125" s="1672"/>
      <c r="N125" s="1672"/>
      <c r="O125" s="1673"/>
      <c r="Q125" s="497"/>
      <c r="R125" s="497"/>
    </row>
    <row r="126" spans="6:18" hidden="1" x14ac:dyDescent="0.15">
      <c r="F126" s="386"/>
      <c r="G126" s="1671">
        <v>35</v>
      </c>
      <c r="H126" s="1671"/>
      <c r="I126" s="1672"/>
      <c r="J126" s="1672"/>
      <c r="K126" s="1676">
        <v>48</v>
      </c>
      <c r="L126" s="1672"/>
      <c r="M126" s="1672"/>
      <c r="N126" s="1672"/>
      <c r="O126" s="1673"/>
      <c r="Q126" s="497"/>
      <c r="R126" s="497"/>
    </row>
    <row r="127" spans="6:18" hidden="1" x14ac:dyDescent="0.15">
      <c r="F127" s="386"/>
      <c r="G127" s="1671">
        <v>36</v>
      </c>
      <c r="H127" s="1671"/>
      <c r="I127" s="1672"/>
      <c r="J127" s="1672"/>
      <c r="K127" s="1676">
        <v>50</v>
      </c>
      <c r="L127" s="1672"/>
      <c r="M127" s="1672"/>
      <c r="N127" s="1672"/>
      <c r="O127" s="1673"/>
      <c r="Q127" s="497"/>
      <c r="R127" s="497"/>
    </row>
    <row r="128" spans="6:18" hidden="1" x14ac:dyDescent="0.15">
      <c r="F128" s="386"/>
      <c r="G128" s="1671">
        <v>37</v>
      </c>
      <c r="H128" s="1671"/>
      <c r="I128" s="1672"/>
      <c r="J128" s="1672"/>
      <c r="K128" s="1676">
        <v>52</v>
      </c>
      <c r="L128" s="1672"/>
      <c r="M128" s="1672"/>
      <c r="N128" s="1672"/>
      <c r="O128" s="1673"/>
      <c r="Q128" s="497"/>
      <c r="R128" s="497"/>
    </row>
    <row r="129" spans="6:18" hidden="1" x14ac:dyDescent="0.15">
      <c r="F129" s="386"/>
      <c r="G129" s="1671">
        <v>38</v>
      </c>
      <c r="H129" s="1671"/>
      <c r="I129" s="1672"/>
      <c r="J129" s="1672"/>
      <c r="K129" s="1676">
        <v>54</v>
      </c>
      <c r="L129" s="1672"/>
      <c r="M129" s="1672"/>
      <c r="N129" s="1672"/>
      <c r="O129" s="1673"/>
      <c r="Q129" s="497"/>
      <c r="R129" s="497"/>
    </row>
    <row r="130" spans="6:18" hidden="1" x14ac:dyDescent="0.15">
      <c r="F130" s="386"/>
      <c r="G130" s="1671">
        <v>39</v>
      </c>
      <c r="H130" s="1671"/>
      <c r="I130" s="1672"/>
      <c r="J130" s="1672"/>
      <c r="K130" s="1676">
        <v>56</v>
      </c>
      <c r="L130" s="1672"/>
      <c r="M130" s="1672"/>
      <c r="N130" s="1672"/>
      <c r="O130" s="1673"/>
      <c r="Q130" s="497"/>
      <c r="R130" s="497"/>
    </row>
    <row r="131" spans="6:18" hidden="1" x14ac:dyDescent="0.15">
      <c r="F131" s="386"/>
      <c r="G131" s="1671">
        <v>40</v>
      </c>
      <c r="H131" s="1671"/>
      <c r="I131" s="1672"/>
      <c r="J131" s="1672"/>
      <c r="K131" s="1676">
        <v>58</v>
      </c>
      <c r="L131" s="1672"/>
      <c r="M131" s="1672"/>
      <c r="N131" s="1672"/>
      <c r="O131" s="1673"/>
      <c r="Q131" s="497"/>
      <c r="R131" s="497"/>
    </row>
    <row r="132" spans="6:18" hidden="1" x14ac:dyDescent="0.15">
      <c r="F132" s="386"/>
      <c r="G132" s="1671">
        <v>41</v>
      </c>
      <c r="H132" s="1671"/>
      <c r="I132" s="1672"/>
      <c r="J132" s="1672"/>
      <c r="K132" s="1676">
        <v>60</v>
      </c>
      <c r="L132" s="1672"/>
      <c r="M132" s="1672"/>
      <c r="N132" s="1672"/>
      <c r="O132" s="1673"/>
      <c r="Q132" s="497"/>
      <c r="R132" s="497"/>
    </row>
    <row r="133" spans="6:18" hidden="1" x14ac:dyDescent="0.15">
      <c r="F133" s="386"/>
      <c r="G133" s="1671">
        <v>42</v>
      </c>
      <c r="H133" s="1671"/>
      <c r="I133" s="1672"/>
      <c r="J133" s="1672"/>
      <c r="K133" s="1672"/>
      <c r="L133" s="1672"/>
      <c r="M133" s="1672"/>
      <c r="N133" s="1672"/>
      <c r="O133" s="1673"/>
      <c r="Q133" s="497"/>
      <c r="R133" s="497"/>
    </row>
    <row r="134" spans="6:18" hidden="1" x14ac:dyDescent="0.15">
      <c r="F134" s="386"/>
      <c r="G134" s="1671">
        <v>43</v>
      </c>
      <c r="H134" s="1671"/>
      <c r="I134" s="1672"/>
      <c r="J134" s="1672"/>
      <c r="K134" s="1672"/>
      <c r="L134" s="1672"/>
      <c r="M134" s="1672"/>
      <c r="N134" s="1672"/>
      <c r="O134" s="1673"/>
      <c r="Q134" s="497"/>
      <c r="R134" s="497"/>
    </row>
    <row r="135" spans="6:18" hidden="1" x14ac:dyDescent="0.15">
      <c r="F135" s="386"/>
      <c r="G135" s="1671">
        <v>44</v>
      </c>
      <c r="H135" s="1671"/>
      <c r="I135" s="1672"/>
      <c r="J135" s="1672"/>
      <c r="K135" s="1672"/>
      <c r="L135" s="1672"/>
      <c r="M135" s="1672"/>
      <c r="N135" s="1672"/>
      <c r="O135" s="1673"/>
      <c r="Q135" s="497"/>
      <c r="R135" s="497"/>
    </row>
    <row r="136" spans="6:18" hidden="1" x14ac:dyDescent="0.15">
      <c r="F136" s="386"/>
      <c r="G136" s="1671">
        <v>45</v>
      </c>
      <c r="H136" s="1671"/>
      <c r="I136" s="1672"/>
      <c r="J136" s="1672"/>
      <c r="K136" s="1672"/>
      <c r="L136" s="1672"/>
      <c r="M136" s="1672"/>
      <c r="N136" s="1672"/>
      <c r="O136" s="1673"/>
      <c r="Q136" s="497"/>
      <c r="R136" s="497"/>
    </row>
    <row r="137" spans="6:18" hidden="1" x14ac:dyDescent="0.15">
      <c r="F137" s="386"/>
      <c r="G137" s="1671">
        <v>46</v>
      </c>
      <c r="H137" s="1671"/>
      <c r="I137" s="1672"/>
      <c r="J137" s="1672"/>
      <c r="K137" s="1672"/>
      <c r="L137" s="1672"/>
      <c r="M137" s="1672"/>
      <c r="N137" s="1672"/>
      <c r="O137" s="1673"/>
      <c r="Q137" s="497"/>
      <c r="R137" s="497"/>
    </row>
    <row r="138" spans="6:18" hidden="1" x14ac:dyDescent="0.15">
      <c r="F138" s="386"/>
      <c r="G138" s="1671">
        <v>47</v>
      </c>
      <c r="H138" s="1671"/>
      <c r="I138" s="1672"/>
      <c r="J138" s="1672"/>
      <c r="K138" s="1672"/>
      <c r="L138" s="1672"/>
      <c r="M138" s="1672"/>
      <c r="N138" s="1672"/>
      <c r="O138" s="1673"/>
      <c r="Q138" s="497"/>
      <c r="R138" s="497"/>
    </row>
    <row r="139" spans="6:18" hidden="1" x14ac:dyDescent="0.15">
      <c r="F139" s="386"/>
      <c r="G139" s="1671">
        <v>48</v>
      </c>
      <c r="H139" s="1671"/>
      <c r="I139" s="1672"/>
      <c r="J139" s="1672"/>
      <c r="K139" s="1672"/>
      <c r="L139" s="1672"/>
      <c r="M139" s="1672"/>
      <c r="N139" s="1672"/>
      <c r="O139" s="1673"/>
      <c r="Q139" s="497"/>
      <c r="R139" s="497"/>
    </row>
    <row r="140" spans="6:18" hidden="1" x14ac:dyDescent="0.15">
      <c r="F140" s="386"/>
      <c r="G140" s="1671">
        <v>49</v>
      </c>
      <c r="H140" s="1671"/>
      <c r="I140" s="1672"/>
      <c r="J140" s="1672"/>
      <c r="K140" s="1672"/>
      <c r="L140" s="1672"/>
      <c r="M140" s="1672"/>
      <c r="N140" s="1672"/>
      <c r="O140" s="1673"/>
      <c r="Q140" s="497"/>
      <c r="R140" s="497"/>
    </row>
    <row r="141" spans="6:18" hidden="1" x14ac:dyDescent="0.15">
      <c r="F141" s="386"/>
      <c r="G141" s="1671">
        <v>50</v>
      </c>
      <c r="H141" s="1671"/>
      <c r="I141" s="1672"/>
      <c r="J141" s="1672"/>
      <c r="K141" s="1672"/>
      <c r="L141" s="1672"/>
      <c r="M141" s="1672"/>
      <c r="N141" s="1672"/>
      <c r="O141" s="1673"/>
      <c r="Q141" s="497"/>
      <c r="R141" s="497"/>
    </row>
    <row r="142" spans="6:18" hidden="1" x14ac:dyDescent="0.15">
      <c r="F142" s="386"/>
      <c r="G142" s="1671">
        <v>51</v>
      </c>
      <c r="H142" s="1671"/>
      <c r="I142" s="1672"/>
      <c r="J142" s="1672"/>
      <c r="K142" s="1672"/>
      <c r="L142" s="1672"/>
      <c r="M142" s="1672"/>
      <c r="N142" s="1672"/>
      <c r="O142" s="1673"/>
      <c r="Q142" s="497"/>
      <c r="R142" s="497"/>
    </row>
    <row r="143" spans="6:18" hidden="1" x14ac:dyDescent="0.15">
      <c r="F143" s="386"/>
      <c r="G143" s="1671">
        <v>52</v>
      </c>
      <c r="H143" s="1671"/>
      <c r="I143" s="1672"/>
      <c r="J143" s="1672"/>
      <c r="K143" s="1672"/>
      <c r="L143" s="1672"/>
      <c r="M143" s="1672"/>
      <c r="N143" s="1672"/>
      <c r="O143" s="1673"/>
      <c r="Q143" s="497"/>
      <c r="R143" s="497"/>
    </row>
    <row r="144" spans="6:18" hidden="1" x14ac:dyDescent="0.15">
      <c r="F144" s="386"/>
      <c r="G144" s="1671">
        <v>53</v>
      </c>
      <c r="H144" s="1671"/>
      <c r="I144" s="1672"/>
      <c r="J144" s="1672"/>
      <c r="K144" s="1672"/>
      <c r="L144" s="1672"/>
      <c r="M144" s="1672"/>
      <c r="N144" s="1672"/>
      <c r="O144" s="1673"/>
      <c r="Q144" s="497"/>
      <c r="R144" s="497"/>
    </row>
    <row r="145" spans="6:18" hidden="1" x14ac:dyDescent="0.15">
      <c r="F145" s="386"/>
      <c r="G145" s="1671">
        <v>54</v>
      </c>
      <c r="H145" s="1671"/>
      <c r="I145" s="1672"/>
      <c r="J145" s="1672"/>
      <c r="K145" s="1672"/>
      <c r="L145" s="1672"/>
      <c r="M145" s="1672"/>
      <c r="N145" s="1672"/>
      <c r="O145" s="1673"/>
      <c r="Q145" s="497"/>
      <c r="R145" s="497"/>
    </row>
    <row r="146" spans="6:18" hidden="1" x14ac:dyDescent="0.15">
      <c r="F146" s="386"/>
      <c r="G146" s="1671">
        <v>55</v>
      </c>
      <c r="H146" s="1671"/>
      <c r="I146" s="1672"/>
      <c r="J146" s="1672"/>
      <c r="K146" s="1672"/>
      <c r="L146" s="1672"/>
      <c r="M146" s="1672"/>
      <c r="N146" s="1672"/>
      <c r="O146" s="1673"/>
      <c r="Q146" s="497"/>
      <c r="R146" s="497"/>
    </row>
    <row r="147" spans="6:18" hidden="1" x14ac:dyDescent="0.15">
      <c r="F147" s="386"/>
      <c r="G147" s="1671">
        <v>56</v>
      </c>
      <c r="H147" s="1671"/>
      <c r="I147" s="1672"/>
      <c r="J147" s="1672"/>
      <c r="K147" s="1672"/>
      <c r="L147" s="1672"/>
      <c r="M147" s="1672"/>
      <c r="N147" s="1672"/>
      <c r="O147" s="1673"/>
      <c r="Q147" s="497"/>
      <c r="R147" s="497"/>
    </row>
    <row r="148" spans="6:18" hidden="1" x14ac:dyDescent="0.15">
      <c r="F148" s="386"/>
      <c r="G148" s="1671">
        <v>57</v>
      </c>
      <c r="H148" s="1671"/>
      <c r="I148" s="1672"/>
      <c r="J148" s="1672"/>
      <c r="K148" s="1672"/>
      <c r="L148" s="1672"/>
      <c r="M148" s="1672"/>
      <c r="N148" s="1672"/>
      <c r="O148" s="1673"/>
      <c r="Q148" s="497"/>
      <c r="R148" s="497"/>
    </row>
    <row r="149" spans="6:18" hidden="1" x14ac:dyDescent="0.15">
      <c r="F149" s="386"/>
      <c r="G149" s="1671">
        <v>58</v>
      </c>
      <c r="H149" s="1671"/>
      <c r="I149" s="1672"/>
      <c r="J149" s="1672"/>
      <c r="K149" s="1672"/>
      <c r="L149" s="1672"/>
      <c r="M149" s="1672"/>
      <c r="N149" s="1672"/>
      <c r="O149" s="1673"/>
      <c r="Q149" s="497"/>
      <c r="R149" s="497"/>
    </row>
    <row r="150" spans="6:18" hidden="1" x14ac:dyDescent="0.15">
      <c r="F150" s="386"/>
      <c r="G150" s="1671">
        <v>59</v>
      </c>
      <c r="H150" s="1671"/>
      <c r="I150" s="1672"/>
      <c r="J150" s="1672"/>
      <c r="K150" s="1672"/>
      <c r="L150" s="1672"/>
      <c r="M150" s="1672"/>
      <c r="N150" s="1672"/>
      <c r="O150" s="1673"/>
      <c r="Q150" s="497"/>
      <c r="R150" s="497"/>
    </row>
    <row r="151" spans="6:18" hidden="1" x14ac:dyDescent="0.15">
      <c r="F151" s="386"/>
      <c r="G151" s="1671">
        <v>60</v>
      </c>
      <c r="H151" s="1671"/>
      <c r="I151" s="1672"/>
      <c r="J151" s="1672"/>
      <c r="K151" s="1672"/>
      <c r="L151" s="1672"/>
      <c r="M151" s="1672"/>
      <c r="N151" s="1672"/>
      <c r="O151" s="1673"/>
      <c r="Q151" s="497"/>
      <c r="R151" s="497"/>
    </row>
    <row r="152" spans="6:18" hidden="1" x14ac:dyDescent="0.15">
      <c r="F152" s="386"/>
      <c r="G152" s="1671">
        <v>61</v>
      </c>
      <c r="H152" s="1671"/>
      <c r="I152" s="1672"/>
      <c r="J152" s="1672"/>
      <c r="K152" s="1672"/>
      <c r="L152" s="1672"/>
      <c r="M152" s="1672"/>
      <c r="N152" s="1672"/>
      <c r="O152" s="1673"/>
      <c r="Q152" s="497"/>
      <c r="R152" s="497"/>
    </row>
    <row r="153" spans="6:18" hidden="1" x14ac:dyDescent="0.15">
      <c r="F153" s="386"/>
      <c r="G153" s="1671">
        <v>62</v>
      </c>
      <c r="H153" s="1671"/>
      <c r="I153" s="1672"/>
      <c r="J153" s="1672"/>
      <c r="K153" s="1672"/>
      <c r="L153" s="1672"/>
      <c r="M153" s="1672"/>
      <c r="N153" s="1672"/>
      <c r="O153" s="1673"/>
      <c r="Q153" s="497"/>
      <c r="R153" s="497"/>
    </row>
    <row r="154" spans="6:18" hidden="1" x14ac:dyDescent="0.15">
      <c r="F154" s="386"/>
      <c r="G154" s="1671">
        <v>63</v>
      </c>
      <c r="H154" s="1671"/>
      <c r="I154" s="1672"/>
      <c r="J154" s="1672"/>
      <c r="K154" s="1672"/>
      <c r="L154" s="1672"/>
      <c r="M154" s="1672"/>
      <c r="N154" s="1672"/>
      <c r="O154" s="1673"/>
      <c r="Q154" s="497"/>
      <c r="R154" s="497"/>
    </row>
    <row r="155" spans="6:18" hidden="1" x14ac:dyDescent="0.15">
      <c r="F155" s="386"/>
      <c r="G155" s="1671">
        <v>64</v>
      </c>
      <c r="H155" s="1671"/>
      <c r="I155" s="1672"/>
      <c r="J155" s="1672"/>
      <c r="K155" s="1672"/>
      <c r="L155" s="1672"/>
      <c r="M155" s="1672"/>
      <c r="N155" s="1672"/>
      <c r="O155" s="1673"/>
      <c r="Q155" s="497"/>
      <c r="R155" s="497"/>
    </row>
    <row r="156" spans="6:18" hidden="1" x14ac:dyDescent="0.15">
      <c r="F156" s="386"/>
      <c r="G156" s="1671">
        <v>65</v>
      </c>
      <c r="H156" s="1671"/>
      <c r="I156" s="1672"/>
      <c r="J156" s="1672"/>
      <c r="K156" s="1672"/>
      <c r="L156" s="1672"/>
      <c r="M156" s="1672"/>
      <c r="N156" s="1672"/>
      <c r="O156" s="1673"/>
      <c r="Q156" s="497"/>
      <c r="R156" s="497"/>
    </row>
    <row r="157" spans="6:18" hidden="1" x14ac:dyDescent="0.15">
      <c r="F157" s="386"/>
      <c r="G157" s="1671">
        <v>66</v>
      </c>
      <c r="H157" s="1671"/>
      <c r="I157" s="1672"/>
      <c r="J157" s="1672"/>
      <c r="K157" s="1672"/>
      <c r="L157" s="1672"/>
      <c r="M157" s="1672"/>
      <c r="N157" s="1672"/>
      <c r="O157" s="1673"/>
      <c r="Q157" s="497"/>
      <c r="R157" s="497"/>
    </row>
    <row r="158" spans="6:18" hidden="1" x14ac:dyDescent="0.15">
      <c r="F158" s="386"/>
      <c r="G158" s="1671">
        <v>67</v>
      </c>
      <c r="H158" s="1671"/>
      <c r="I158" s="1672"/>
      <c r="J158" s="1672"/>
      <c r="K158" s="1672"/>
      <c r="L158" s="1672"/>
      <c r="M158" s="1672"/>
      <c r="N158" s="1672"/>
      <c r="O158" s="1673"/>
      <c r="Q158" s="497"/>
      <c r="R158" s="497"/>
    </row>
    <row r="159" spans="6:18" hidden="1" x14ac:dyDescent="0.15">
      <c r="F159" s="386"/>
      <c r="G159" s="1671">
        <v>68</v>
      </c>
      <c r="H159" s="1671"/>
      <c r="I159" s="1672"/>
      <c r="J159" s="1672"/>
      <c r="K159" s="1672"/>
      <c r="L159" s="1672"/>
      <c r="M159" s="1672"/>
      <c r="N159" s="1672"/>
      <c r="O159" s="1673"/>
      <c r="Q159" s="497"/>
      <c r="R159" s="497"/>
    </row>
    <row r="160" spans="6:18" hidden="1" x14ac:dyDescent="0.15">
      <c r="F160" s="386"/>
      <c r="G160" s="1671">
        <v>69</v>
      </c>
      <c r="H160" s="1671"/>
      <c r="I160" s="1672"/>
      <c r="J160" s="1672"/>
      <c r="K160" s="1672"/>
      <c r="L160" s="1672"/>
      <c r="M160" s="1672"/>
      <c r="N160" s="1672"/>
      <c r="O160" s="1673"/>
      <c r="Q160" s="497"/>
      <c r="R160" s="497"/>
    </row>
    <row r="161" spans="6:18" hidden="1" x14ac:dyDescent="0.15">
      <c r="F161" s="386"/>
      <c r="G161" s="1671">
        <v>70</v>
      </c>
      <c r="H161" s="1671"/>
      <c r="I161" s="1672"/>
      <c r="J161" s="1672"/>
      <c r="K161" s="1672"/>
      <c r="L161" s="1672"/>
      <c r="M161" s="1672"/>
      <c r="N161" s="1672"/>
      <c r="O161" s="1673"/>
      <c r="Q161" s="497"/>
      <c r="R161" s="497"/>
    </row>
    <row r="162" spans="6:18" hidden="1" x14ac:dyDescent="0.15">
      <c r="F162" s="386"/>
      <c r="G162" s="1671">
        <v>71</v>
      </c>
      <c r="H162" s="1671"/>
      <c r="I162" s="1672"/>
      <c r="J162" s="1672"/>
      <c r="K162" s="1672"/>
      <c r="L162" s="1672"/>
      <c r="M162" s="1672"/>
      <c r="N162" s="1672"/>
      <c r="O162" s="1673"/>
      <c r="Q162" s="497"/>
      <c r="R162" s="497"/>
    </row>
    <row r="163" spans="6:18" hidden="1" x14ac:dyDescent="0.15">
      <c r="F163" s="386"/>
      <c r="G163" s="1671">
        <v>72</v>
      </c>
      <c r="H163" s="1671"/>
      <c r="I163" s="1672"/>
      <c r="J163" s="1672"/>
      <c r="K163" s="1672"/>
      <c r="L163" s="1672"/>
      <c r="M163" s="1672"/>
      <c r="N163" s="1672"/>
      <c r="O163" s="1673"/>
      <c r="Q163" s="497"/>
      <c r="R163" s="497"/>
    </row>
    <row r="164" spans="6:18" hidden="1" x14ac:dyDescent="0.15">
      <c r="F164" s="386"/>
      <c r="G164" s="1671">
        <v>73</v>
      </c>
      <c r="H164" s="1671"/>
      <c r="I164" s="1672"/>
      <c r="J164" s="1672"/>
      <c r="K164" s="1672"/>
      <c r="L164" s="1672"/>
      <c r="M164" s="1672"/>
      <c r="N164" s="1672"/>
      <c r="O164" s="1673"/>
      <c r="Q164" s="497"/>
      <c r="R164" s="497"/>
    </row>
    <row r="165" spans="6:18" hidden="1" x14ac:dyDescent="0.15">
      <c r="F165" s="386"/>
      <c r="G165" s="1671">
        <v>74</v>
      </c>
      <c r="H165" s="1671"/>
      <c r="I165" s="1672"/>
      <c r="J165" s="1672"/>
      <c r="K165" s="1672"/>
      <c r="L165" s="1672"/>
      <c r="M165" s="1672"/>
      <c r="N165" s="1672"/>
      <c r="O165" s="1673"/>
      <c r="Q165" s="497"/>
      <c r="R165" s="497"/>
    </row>
    <row r="166" spans="6:18" hidden="1" x14ac:dyDescent="0.15">
      <c r="F166" s="386"/>
      <c r="G166" s="1671">
        <v>75</v>
      </c>
      <c r="H166" s="1671"/>
      <c r="I166" s="1672"/>
      <c r="J166" s="1672"/>
      <c r="K166" s="1672"/>
      <c r="L166" s="1672"/>
      <c r="M166" s="1672"/>
      <c r="N166" s="1672"/>
      <c r="O166" s="1673"/>
      <c r="Q166" s="497"/>
      <c r="R166" s="497"/>
    </row>
    <row r="167" spans="6:18" hidden="1" x14ac:dyDescent="0.15">
      <c r="F167" s="386"/>
      <c r="G167" s="1671">
        <v>76</v>
      </c>
      <c r="H167" s="1671"/>
      <c r="I167" s="1672"/>
      <c r="J167" s="1672"/>
      <c r="K167" s="1672"/>
      <c r="L167" s="1672"/>
      <c r="M167" s="1672"/>
      <c r="N167" s="1672"/>
      <c r="O167" s="1673"/>
      <c r="Q167" s="497"/>
      <c r="R167" s="497"/>
    </row>
    <row r="168" spans="6:18" hidden="1" x14ac:dyDescent="0.15">
      <c r="F168" s="386"/>
      <c r="G168" s="1671">
        <v>77</v>
      </c>
      <c r="H168" s="1671"/>
      <c r="I168" s="1672"/>
      <c r="J168" s="1672"/>
      <c r="K168" s="1672"/>
      <c r="L168" s="1672"/>
      <c r="M168" s="1672"/>
      <c r="N168" s="1672"/>
      <c r="O168" s="1673"/>
      <c r="Q168" s="497"/>
      <c r="R168" s="497"/>
    </row>
    <row r="169" spans="6:18" hidden="1" x14ac:dyDescent="0.15">
      <c r="F169" s="386"/>
      <c r="G169" s="1671">
        <v>78</v>
      </c>
      <c r="H169" s="1671"/>
      <c r="I169" s="1672"/>
      <c r="J169" s="1672"/>
      <c r="K169" s="1672"/>
      <c r="L169" s="1672"/>
      <c r="M169" s="1672"/>
      <c r="N169" s="1672"/>
      <c r="O169" s="1673"/>
      <c r="Q169" s="497"/>
      <c r="R169" s="497"/>
    </row>
    <row r="170" spans="6:18" hidden="1" x14ac:dyDescent="0.15">
      <c r="F170" s="386"/>
      <c r="G170" s="1671">
        <v>79</v>
      </c>
      <c r="H170" s="1671"/>
      <c r="I170" s="1672"/>
      <c r="J170" s="1672"/>
      <c r="K170" s="1672"/>
      <c r="L170" s="1672"/>
      <c r="M170" s="1672"/>
      <c r="N170" s="1672"/>
      <c r="O170" s="1673"/>
      <c r="Q170" s="497"/>
      <c r="R170" s="497"/>
    </row>
    <row r="171" spans="6:18" hidden="1" x14ac:dyDescent="0.15">
      <c r="F171" s="386"/>
      <c r="G171" s="1671">
        <v>80</v>
      </c>
      <c r="H171" s="1671"/>
      <c r="I171" s="1672"/>
      <c r="J171" s="1672"/>
      <c r="K171" s="1672"/>
      <c r="L171" s="1672"/>
      <c r="M171" s="1672"/>
      <c r="N171" s="1672"/>
      <c r="O171" s="1673"/>
      <c r="Q171" s="497"/>
      <c r="R171" s="497"/>
    </row>
    <row r="172" spans="6:18" hidden="1" x14ac:dyDescent="0.15">
      <c r="F172" s="386"/>
      <c r="G172" s="1671">
        <v>81</v>
      </c>
      <c r="H172" s="1671"/>
      <c r="I172" s="1672"/>
      <c r="J172" s="1672"/>
      <c r="K172" s="1672"/>
      <c r="L172" s="1672"/>
      <c r="M172" s="1672"/>
      <c r="N172" s="1672"/>
      <c r="O172" s="1673"/>
      <c r="Q172" s="497"/>
      <c r="R172" s="497"/>
    </row>
    <row r="173" spans="6:18" hidden="1" x14ac:dyDescent="0.15">
      <c r="F173" s="386"/>
      <c r="G173" s="1671">
        <v>82</v>
      </c>
      <c r="H173" s="1671"/>
      <c r="I173" s="1672"/>
      <c r="J173" s="1672"/>
      <c r="K173" s="1672"/>
      <c r="L173" s="1672"/>
      <c r="M173" s="1672"/>
      <c r="N173" s="1672"/>
      <c r="O173" s="1673"/>
      <c r="Q173" s="497"/>
      <c r="R173" s="497"/>
    </row>
    <row r="174" spans="6:18" hidden="1" x14ac:dyDescent="0.15">
      <c r="F174" s="386"/>
      <c r="G174" s="1671">
        <v>83</v>
      </c>
      <c r="H174" s="1671"/>
      <c r="I174" s="1672"/>
      <c r="J174" s="1672"/>
      <c r="K174" s="1672"/>
      <c r="L174" s="1672"/>
      <c r="M174" s="1672"/>
      <c r="N174" s="1672"/>
      <c r="O174" s="1673"/>
      <c r="Q174" s="497"/>
      <c r="R174" s="497"/>
    </row>
    <row r="175" spans="6:18" hidden="1" x14ac:dyDescent="0.15">
      <c r="F175" s="386"/>
      <c r="G175" s="1671">
        <v>84</v>
      </c>
      <c r="H175" s="1671"/>
      <c r="I175" s="1672"/>
      <c r="J175" s="1672"/>
      <c r="K175" s="1672"/>
      <c r="L175" s="1672"/>
      <c r="M175" s="1672"/>
      <c r="N175" s="1672"/>
      <c r="O175" s="1673"/>
      <c r="Q175" s="497"/>
      <c r="R175" s="497"/>
    </row>
    <row r="176" spans="6:18" hidden="1" x14ac:dyDescent="0.15">
      <c r="F176" s="386"/>
      <c r="G176" s="1671">
        <v>85</v>
      </c>
      <c r="H176" s="1671"/>
      <c r="I176" s="1672"/>
      <c r="J176" s="1672"/>
      <c r="K176" s="1672"/>
      <c r="L176" s="1672"/>
      <c r="M176" s="1672"/>
      <c r="N176" s="1672"/>
      <c r="O176" s="1673"/>
      <c r="Q176" s="497"/>
      <c r="R176" s="497"/>
    </row>
    <row r="177" spans="6:18" hidden="1" x14ac:dyDescent="0.15">
      <c r="F177" s="386"/>
      <c r="G177" s="1671">
        <v>86</v>
      </c>
      <c r="H177" s="1671"/>
      <c r="I177" s="1672"/>
      <c r="J177" s="1672"/>
      <c r="K177" s="1672"/>
      <c r="L177" s="1672"/>
      <c r="M177" s="1672"/>
      <c r="N177" s="1672"/>
      <c r="O177" s="1673"/>
      <c r="Q177" s="497"/>
      <c r="R177" s="497"/>
    </row>
    <row r="178" spans="6:18" hidden="1" x14ac:dyDescent="0.15">
      <c r="F178" s="386"/>
      <c r="G178" s="1671">
        <v>87</v>
      </c>
      <c r="H178" s="1671"/>
      <c r="I178" s="1672"/>
      <c r="J178" s="1672"/>
      <c r="K178" s="1672"/>
      <c r="L178" s="1672"/>
      <c r="M178" s="1672"/>
      <c r="N178" s="1672"/>
      <c r="O178" s="1673"/>
      <c r="Q178" s="497"/>
      <c r="R178" s="497"/>
    </row>
    <row r="179" spans="6:18" hidden="1" x14ac:dyDescent="0.15">
      <c r="F179" s="386"/>
      <c r="G179" s="1671">
        <v>88</v>
      </c>
      <c r="H179" s="1671"/>
      <c r="I179" s="1672"/>
      <c r="J179" s="1672"/>
      <c r="K179" s="1672"/>
      <c r="L179" s="1672"/>
      <c r="M179" s="1672"/>
      <c r="N179" s="1672"/>
      <c r="O179" s="1673"/>
      <c r="Q179" s="497"/>
      <c r="R179" s="497"/>
    </row>
    <row r="180" spans="6:18" hidden="1" x14ac:dyDescent="0.15">
      <c r="F180" s="386"/>
      <c r="G180" s="1671">
        <v>89</v>
      </c>
      <c r="H180" s="1671"/>
      <c r="I180" s="1672"/>
      <c r="J180" s="1672"/>
      <c r="K180" s="1672"/>
      <c r="L180" s="1672"/>
      <c r="M180" s="1672"/>
      <c r="N180" s="1672"/>
      <c r="O180" s="1673"/>
      <c r="Q180" s="497"/>
      <c r="R180" s="497"/>
    </row>
    <row r="181" spans="6:18" hidden="1" x14ac:dyDescent="0.15">
      <c r="F181" s="386"/>
      <c r="G181" s="1671">
        <v>90</v>
      </c>
      <c r="H181" s="1671"/>
      <c r="I181" s="1672"/>
      <c r="J181" s="1672"/>
      <c r="K181" s="1672"/>
      <c r="L181" s="1672"/>
      <c r="M181" s="1672"/>
      <c r="N181" s="1672"/>
      <c r="O181" s="1673"/>
      <c r="Q181" s="497"/>
      <c r="R181" s="497"/>
    </row>
    <row r="182" spans="6:18" hidden="1" x14ac:dyDescent="0.15">
      <c r="F182" s="386"/>
      <c r="G182" s="1671">
        <v>91</v>
      </c>
      <c r="H182" s="1671"/>
      <c r="I182" s="1672"/>
      <c r="J182" s="1672"/>
      <c r="K182" s="1672"/>
      <c r="L182" s="1672"/>
      <c r="M182" s="1672"/>
      <c r="N182" s="1672"/>
      <c r="O182" s="1673"/>
      <c r="Q182" s="497"/>
      <c r="R182" s="497"/>
    </row>
    <row r="183" spans="6:18" hidden="1" x14ac:dyDescent="0.15">
      <c r="F183" s="386"/>
      <c r="G183" s="1671">
        <v>92</v>
      </c>
      <c r="H183" s="1671"/>
      <c r="I183" s="1672"/>
      <c r="J183" s="1672"/>
      <c r="K183" s="1672"/>
      <c r="L183" s="1672"/>
      <c r="M183" s="1672"/>
      <c r="N183" s="1672"/>
      <c r="O183" s="1673"/>
      <c r="Q183" s="497"/>
      <c r="R183" s="497"/>
    </row>
    <row r="184" spans="6:18" hidden="1" x14ac:dyDescent="0.15">
      <c r="F184" s="386"/>
      <c r="G184" s="1671">
        <v>93</v>
      </c>
      <c r="H184" s="1671"/>
      <c r="I184" s="1672"/>
      <c r="J184" s="1672"/>
      <c r="K184" s="1672"/>
      <c r="L184" s="1672"/>
      <c r="M184" s="1672"/>
      <c r="N184" s="1672"/>
      <c r="O184" s="1673"/>
      <c r="Q184" s="497"/>
      <c r="R184" s="497"/>
    </row>
    <row r="185" spans="6:18" hidden="1" x14ac:dyDescent="0.15">
      <c r="F185" s="386"/>
      <c r="G185" s="1671">
        <v>94</v>
      </c>
      <c r="H185" s="1671"/>
      <c r="I185" s="1672"/>
      <c r="J185" s="1672"/>
      <c r="K185" s="1672"/>
      <c r="L185" s="1672"/>
      <c r="M185" s="1672"/>
      <c r="N185" s="1672"/>
      <c r="O185" s="1673"/>
      <c r="Q185" s="497"/>
      <c r="R185" s="497"/>
    </row>
    <row r="186" spans="6:18" hidden="1" x14ac:dyDescent="0.15">
      <c r="F186" s="386"/>
      <c r="G186" s="1671">
        <v>95</v>
      </c>
      <c r="H186" s="1671"/>
      <c r="I186" s="1672"/>
      <c r="J186" s="1672"/>
      <c r="K186" s="1672"/>
      <c r="L186" s="1672"/>
      <c r="M186" s="1672"/>
      <c r="N186" s="1672"/>
      <c r="O186" s="1673"/>
      <c r="Q186" s="497"/>
      <c r="R186" s="497"/>
    </row>
    <row r="187" spans="6:18" hidden="1" x14ac:dyDescent="0.15">
      <c r="F187" s="386"/>
      <c r="G187" s="1671">
        <v>96</v>
      </c>
      <c r="H187" s="1671"/>
      <c r="I187" s="1672"/>
      <c r="J187" s="1672"/>
      <c r="K187" s="1672"/>
      <c r="L187" s="1672"/>
      <c r="M187" s="1672"/>
      <c r="N187" s="1672"/>
      <c r="O187" s="1673"/>
      <c r="Q187" s="497"/>
      <c r="R187" s="497"/>
    </row>
    <row r="188" spans="6:18" hidden="1" x14ac:dyDescent="0.15">
      <c r="F188" s="386"/>
      <c r="G188" s="1671">
        <v>97</v>
      </c>
      <c r="H188" s="1671"/>
      <c r="I188" s="1672"/>
      <c r="J188" s="1672"/>
      <c r="K188" s="1672"/>
      <c r="L188" s="1672"/>
      <c r="M188" s="1672"/>
      <c r="N188" s="1672"/>
      <c r="O188" s="1673"/>
      <c r="Q188" s="497"/>
      <c r="R188" s="497"/>
    </row>
    <row r="189" spans="6:18" hidden="1" x14ac:dyDescent="0.15">
      <c r="F189" s="386"/>
      <c r="G189" s="1671">
        <v>98</v>
      </c>
      <c r="H189" s="1671"/>
      <c r="I189" s="1672"/>
      <c r="J189" s="1672"/>
      <c r="K189" s="1672"/>
      <c r="L189" s="1672"/>
      <c r="M189" s="1672"/>
      <c r="N189" s="1672"/>
      <c r="O189" s="1673"/>
      <c r="Q189" s="497"/>
      <c r="R189" s="497"/>
    </row>
    <row r="190" spans="6:18" hidden="1" x14ac:dyDescent="0.15">
      <c r="F190" s="386"/>
      <c r="G190" s="1671">
        <v>99</v>
      </c>
      <c r="H190" s="1671"/>
      <c r="I190" s="1672"/>
      <c r="J190" s="1672"/>
      <c r="K190" s="1672"/>
      <c r="L190" s="1672"/>
      <c r="M190" s="1672"/>
      <c r="N190" s="1672"/>
      <c r="O190" s="1673"/>
      <c r="Q190" s="497"/>
      <c r="R190" s="497"/>
    </row>
    <row r="191" spans="6:18" hidden="1" x14ac:dyDescent="0.15">
      <c r="F191" s="386"/>
      <c r="G191" s="1671">
        <v>100</v>
      </c>
      <c r="H191" s="1677"/>
      <c r="I191" s="1672"/>
      <c r="J191" s="1672"/>
      <c r="K191" s="1672"/>
      <c r="L191" s="1672"/>
      <c r="M191" s="1672"/>
      <c r="N191" s="1672"/>
      <c r="O191" s="1673"/>
      <c r="Q191" s="497"/>
      <c r="R191" s="497"/>
    </row>
    <row r="192" spans="6:18" hidden="1" x14ac:dyDescent="0.15">
      <c r="F192" s="386"/>
      <c r="G192" s="1671"/>
      <c r="H192" s="1677"/>
      <c r="I192" s="1672"/>
      <c r="J192" s="1672"/>
      <c r="K192" s="1672"/>
      <c r="L192" s="1672"/>
      <c r="M192" s="1673"/>
      <c r="N192" s="1673"/>
      <c r="O192" s="1673"/>
      <c r="Q192" s="497"/>
      <c r="R192" s="497"/>
    </row>
    <row r="193" spans="6:18" hidden="1" x14ac:dyDescent="0.15">
      <c r="F193" s="386"/>
      <c r="G193" s="1677"/>
      <c r="H193" s="1677"/>
      <c r="I193" s="1672"/>
      <c r="J193" s="1673"/>
      <c r="K193" s="1672"/>
      <c r="L193" s="1673"/>
      <c r="M193" s="1673"/>
      <c r="N193" s="1673"/>
      <c r="O193" s="1673"/>
      <c r="Q193" s="497"/>
      <c r="R193" s="497"/>
    </row>
    <row r="194" spans="6:18" hidden="1" x14ac:dyDescent="0.15">
      <c r="F194" s="386"/>
      <c r="G194" s="1677"/>
      <c r="H194" s="1677"/>
      <c r="I194" s="1673"/>
      <c r="J194" s="1673"/>
      <c r="K194" s="1673"/>
      <c r="L194" s="1673"/>
      <c r="M194" s="1673"/>
      <c r="N194" s="1673"/>
      <c r="O194" s="1673"/>
      <c r="Q194" s="497"/>
      <c r="R194" s="497"/>
    </row>
    <row r="195" spans="6:18" hidden="1" x14ac:dyDescent="0.15">
      <c r="F195" s="386"/>
      <c r="G195" s="1677"/>
      <c r="H195" s="1677"/>
      <c r="I195" s="1673"/>
      <c r="J195" s="1673"/>
      <c r="K195" s="1673"/>
      <c r="L195" s="1673"/>
      <c r="M195" s="1673"/>
      <c r="N195" s="1673"/>
      <c r="O195" s="1673"/>
      <c r="Q195" s="497"/>
      <c r="R195" s="497"/>
    </row>
    <row r="196" spans="6:18" hidden="1" x14ac:dyDescent="0.15">
      <c r="F196" s="938"/>
      <c r="G196" s="1677"/>
      <c r="H196" s="1677"/>
      <c r="I196" s="1673"/>
      <c r="J196" s="1673"/>
      <c r="K196" s="1673"/>
      <c r="L196" s="1673"/>
      <c r="M196" s="1673"/>
      <c r="N196" s="1673"/>
      <c r="O196" s="1673"/>
      <c r="Q196" s="497"/>
      <c r="R196" s="497"/>
    </row>
    <row r="197" spans="6:18" hidden="1" x14ac:dyDescent="0.15">
      <c r="F197" s="938"/>
      <c r="G197" s="1677"/>
      <c r="H197" s="1677"/>
      <c r="I197" s="1673"/>
      <c r="J197" s="1673"/>
      <c r="K197" s="1673"/>
      <c r="L197" s="1673"/>
      <c r="M197" s="1673"/>
      <c r="N197" s="1673"/>
      <c r="O197" s="1673"/>
      <c r="Q197" s="497"/>
      <c r="R197" s="497"/>
    </row>
    <row r="198" spans="6:18" hidden="1" x14ac:dyDescent="0.15">
      <c r="F198" s="938"/>
      <c r="G198" s="1677"/>
      <c r="H198" s="1677"/>
      <c r="I198" s="1673"/>
      <c r="J198" s="1673"/>
      <c r="K198" s="1673"/>
      <c r="L198" s="1673"/>
      <c r="M198" s="1673"/>
      <c r="N198" s="1673"/>
      <c r="O198" s="1673"/>
      <c r="Q198" s="497"/>
      <c r="R198" s="497"/>
    </row>
    <row r="199" spans="6:18" hidden="1" x14ac:dyDescent="0.15">
      <c r="F199" s="938"/>
      <c r="G199" s="1677"/>
      <c r="H199" s="1677"/>
      <c r="I199" s="1673"/>
      <c r="J199" s="1673"/>
      <c r="K199" s="1673"/>
      <c r="L199" s="1673"/>
      <c r="M199" s="1673"/>
      <c r="N199" s="1673"/>
      <c r="O199" s="1673"/>
      <c r="Q199" s="497"/>
      <c r="R199" s="497"/>
    </row>
    <row r="200" spans="6:18" hidden="1" x14ac:dyDescent="0.15">
      <c r="F200" s="938"/>
      <c r="G200" s="1677"/>
      <c r="H200" s="1677"/>
      <c r="I200" s="1673"/>
      <c r="J200" s="1673"/>
      <c r="K200" s="1673"/>
      <c r="L200" s="1673"/>
      <c r="M200" s="1673"/>
      <c r="N200" s="1673"/>
      <c r="O200" s="1673"/>
      <c r="Q200" s="497"/>
      <c r="R200" s="497"/>
    </row>
    <row r="201" spans="6:18" hidden="1" x14ac:dyDescent="0.15">
      <c r="F201" s="386"/>
      <c r="G201" s="1677"/>
      <c r="H201" s="1677"/>
      <c r="I201" s="1673"/>
      <c r="J201" s="1673"/>
      <c r="K201" s="1673"/>
      <c r="L201" s="1673"/>
      <c r="M201" s="1673"/>
      <c r="N201" s="1673"/>
      <c r="O201" s="1673"/>
    </row>
    <row r="202" spans="6:18" hidden="1" x14ac:dyDescent="0.15">
      <c r="F202" s="386"/>
      <c r="G202" s="1677"/>
      <c r="H202" s="1677"/>
      <c r="I202" s="1673"/>
      <c r="J202" s="1673"/>
      <c r="K202" s="1673"/>
      <c r="L202" s="1673"/>
      <c r="M202" s="1673"/>
      <c r="N202" s="1673"/>
      <c r="O202" s="1673"/>
    </row>
    <row r="203" spans="6:18" hidden="1" x14ac:dyDescent="0.15">
      <c r="F203" s="386"/>
      <c r="G203" s="1677"/>
      <c r="H203" s="1677"/>
      <c r="I203" s="1673"/>
      <c r="J203" s="1673"/>
      <c r="K203" s="1673"/>
      <c r="L203" s="1673"/>
      <c r="M203" s="1673"/>
      <c r="N203" s="1673"/>
      <c r="O203" s="1673"/>
    </row>
    <row r="204" spans="6:18" hidden="1" x14ac:dyDescent="0.15">
      <c r="F204" s="386"/>
      <c r="G204" s="1677"/>
      <c r="H204" s="1677"/>
      <c r="I204" s="1673"/>
      <c r="J204" s="1673"/>
      <c r="K204" s="1673"/>
      <c r="L204" s="1673"/>
      <c r="M204" s="1673"/>
      <c r="N204" s="1673"/>
      <c r="O204" s="1673"/>
    </row>
    <row r="205" spans="6:18" hidden="1" x14ac:dyDescent="0.15">
      <c r="F205" s="386"/>
      <c r="G205" s="1677"/>
      <c r="I205" s="1673"/>
      <c r="J205" s="1673"/>
      <c r="K205" s="1673"/>
      <c r="L205" s="1673"/>
      <c r="M205" s="1673"/>
      <c r="N205" s="1673"/>
    </row>
    <row r="206" spans="6:18" hidden="1" x14ac:dyDescent="0.15">
      <c r="F206" s="386"/>
      <c r="I206" s="1673"/>
      <c r="J206" s="1673"/>
      <c r="K206" s="1673"/>
      <c r="L206" s="1673"/>
      <c r="M206" s="1673"/>
    </row>
    <row r="207" spans="6:18" hidden="1" x14ac:dyDescent="0.15">
      <c r="F207" s="386"/>
      <c r="I207" s="1673"/>
      <c r="K207" s="1673"/>
      <c r="L207" s="1673"/>
    </row>
    <row r="208" spans="6:18" hidden="1" x14ac:dyDescent="0.15">
      <c r="F208" s="386"/>
    </row>
    <row r="209" spans="6:6" hidden="1" x14ac:dyDescent="0.15">
      <c r="F209" s="386"/>
    </row>
    <row r="210" spans="6:6" hidden="1" x14ac:dyDescent="0.15">
      <c r="F210" s="386"/>
    </row>
    <row r="211" spans="6:6" hidden="1" x14ac:dyDescent="0.15">
      <c r="F211" s="386"/>
    </row>
    <row r="212" spans="6:6" x14ac:dyDescent="0.15">
      <c r="F212" s="386"/>
    </row>
    <row r="213" spans="6:6" x14ac:dyDescent="0.15">
      <c r="F213" s="386"/>
    </row>
  </sheetData>
  <sheetProtection algorithmName="SHA-512" hashValue="Y/EleAMokyWRkfcyqTaOI8YwsOQY1mJDQp/VBa6RgJ75ezMAVAfxtEr5BL5hFe4RpjFffMbFxJ17oMJZBAH+Zw==" saltValue="ukMgTUidJugGm6UheITqQQ==" spinCount="100000" sheet="1" insertHyperlinks="0"/>
  <customSheetViews>
    <customSheetView guid="{F1B267DB-70DC-6F42-AC92-32AC1AD9EEAB}" scale="110" fitToPage="1" hiddenRows="1" hiddenColumns="1">
      <pane xSplit="2" ySplit="5" topLeftCell="C31" activePane="bottomRight" state="frozen"/>
      <selection pane="bottomRight" activeCell="A42" sqref="A42:F50"/>
      <rowBreaks count="3" manualBreakCount="3">
        <brk id="20" max="14" man="1"/>
        <brk id="50" max="14" man="1"/>
        <brk id="68" max="14" man="1"/>
      </rowBreaks>
      <pageMargins left="0" right="0" top="0.25" bottom="0.65" header="0.5" footer="0.25"/>
      <printOptions horizontalCentered="1"/>
      <pageSetup scale="58" fitToHeight="6" orientation="landscape" cellComments="asDisplayed" r:id="rId1"/>
      <headerFooter alignWithMargins="0">
        <oddFooter>&amp;L&amp;8FGBC Commercial Certification
&amp;C&amp;G&amp;R&amp;P of &amp;N</oddFooter>
      </headerFooter>
    </customSheetView>
  </customSheetViews>
  <mergeCells count="78">
    <mergeCell ref="G66:G68"/>
    <mergeCell ref="G51:G53"/>
    <mergeCell ref="G45:G49"/>
    <mergeCell ref="D44:G44"/>
    <mergeCell ref="D40:G40"/>
    <mergeCell ref="G41:G43"/>
    <mergeCell ref="D65:G65"/>
    <mergeCell ref="D55:G55"/>
    <mergeCell ref="D57:G57"/>
    <mergeCell ref="D61:E61"/>
    <mergeCell ref="D59:G59"/>
    <mergeCell ref="D51:F51"/>
    <mergeCell ref="E42:F42"/>
    <mergeCell ref="D45:F45"/>
    <mergeCell ref="D50:G50"/>
    <mergeCell ref="D49:F49"/>
    <mergeCell ref="H41:H43"/>
    <mergeCell ref="H45:H49"/>
    <mergeCell ref="H51:H54"/>
    <mergeCell ref="H66:H68"/>
    <mergeCell ref="H26:H31"/>
    <mergeCell ref="D17:G17"/>
    <mergeCell ref="D72:F72"/>
    <mergeCell ref="D66:F66"/>
    <mergeCell ref="D71:F71"/>
    <mergeCell ref="D68:F68"/>
    <mergeCell ref="D67:F67"/>
    <mergeCell ref="A69:F69"/>
    <mergeCell ref="D70:E70"/>
    <mergeCell ref="A18:C18"/>
    <mergeCell ref="D19:F19"/>
    <mergeCell ref="D20:F20"/>
    <mergeCell ref="A67:C68"/>
    <mergeCell ref="D58:F58"/>
    <mergeCell ref="B52:C54"/>
    <mergeCell ref="A51:A54"/>
    <mergeCell ref="D64:F64"/>
    <mergeCell ref="B56:C56"/>
    <mergeCell ref="D56:F56"/>
    <mergeCell ref="D60:F60"/>
    <mergeCell ref="D62:F62"/>
    <mergeCell ref="D18:F18"/>
    <mergeCell ref="E54:F54"/>
    <mergeCell ref="B46:C48"/>
    <mergeCell ref="D41:F41"/>
    <mergeCell ref="D26:F26"/>
    <mergeCell ref="F27:F29"/>
    <mergeCell ref="A27:C39"/>
    <mergeCell ref="A45:A49"/>
    <mergeCell ref="D27:E27"/>
    <mergeCell ref="D31:F31"/>
    <mergeCell ref="A15:C15"/>
    <mergeCell ref="F4:F6"/>
    <mergeCell ref="D9:E9"/>
    <mergeCell ref="D10:E10"/>
    <mergeCell ref="D11:E11"/>
    <mergeCell ref="D12:E12"/>
    <mergeCell ref="A4:C4"/>
    <mergeCell ref="D14:G14"/>
    <mergeCell ref="D8:H8"/>
    <mergeCell ref="H4:H6"/>
    <mergeCell ref="G4:G6"/>
    <mergeCell ref="A2:H2"/>
    <mergeCell ref="A1:H1"/>
    <mergeCell ref="A3:H3"/>
    <mergeCell ref="D21:G21"/>
    <mergeCell ref="A42:C43"/>
    <mergeCell ref="D24:F24"/>
    <mergeCell ref="D22:F22"/>
    <mergeCell ref="D25:G25"/>
    <mergeCell ref="G26:G39"/>
    <mergeCell ref="D23:F23"/>
    <mergeCell ref="A5:A6"/>
    <mergeCell ref="D7:F7"/>
    <mergeCell ref="D4:E6"/>
    <mergeCell ref="D16:E16"/>
    <mergeCell ref="A7:C8"/>
    <mergeCell ref="D13:E13"/>
  </mergeCells>
  <phoneticPr fontId="118" type="noConversion"/>
  <dataValidations count="10">
    <dataValidation type="list" allowBlank="1" showInputMessage="1" showErrorMessage="1" sqref="D48 C45" xr:uid="{00000000-0002-0000-0500-000005000000}">
      <formula1>contract</formula1>
    </dataValidation>
    <dataValidation type="list" operator="equal" allowBlank="1" showInputMessage="1" showErrorMessage="1" sqref="C41" xr:uid="{8CE680FC-E873-6F41-BCF0-53E1F07023AE}">
      <formula1>$G$90:$G$111</formula1>
    </dataValidation>
    <dataValidation type="list" allowBlank="1" showInputMessage="1" showErrorMessage="1" sqref="C22" xr:uid="{00000000-0002-0000-0500-000004000000}">
      <formula1>$K$78:$K$81</formula1>
    </dataValidation>
    <dataValidation type="list" allowBlank="1" showInputMessage="1" showErrorMessage="1" sqref="C23" xr:uid="{00000000-0002-0000-0500-000009000000}">
      <formula1>$L$78:$L$81</formula1>
    </dataValidation>
    <dataValidation type="list" allowBlank="1" showInputMessage="1" showErrorMessage="1" sqref="C66" xr:uid="{00000000-0002-0000-0500-00000B000000}">
      <formula1>$N$78:$N$82</formula1>
    </dataValidation>
    <dataValidation type="list" allowBlank="1" showInputMessage="1" showErrorMessage="1" sqref="C64" xr:uid="{00000000-0002-0000-0500-00000E000000}">
      <formula1>$M$78:$M$81</formula1>
    </dataValidation>
    <dataValidation type="list" allowBlank="1" showInputMessage="1" showErrorMessage="1" sqref="C62" xr:uid="{00000000-0002-0000-0500-000007000000}">
      <formula1>$L$85:$L$87</formula1>
    </dataValidation>
    <dataValidation type="list" allowBlank="1" showInputMessage="1" showErrorMessage="1" sqref="C60" xr:uid="{00000000-0002-0000-0500-000010000000}">
      <formula1>$K$91:$K$97</formula1>
    </dataValidation>
    <dataValidation type="list" allowBlank="1" showInputMessage="1" showErrorMessage="1" sqref="C26" xr:uid="{C9A2503C-2A85-9943-B7DA-C59C056ABC37}">
      <formula1>$K$101:$K$132</formula1>
    </dataValidation>
    <dataValidation type="list" operator="equal" allowBlank="1" showInputMessage="1" showErrorMessage="1" sqref="C19:C20 C24 C49 C58 C16" xr:uid="{00000000-0002-0000-0500-00000C000000}">
      <formula1>$J$78:$J$81</formula1>
    </dataValidation>
  </dataValidations>
  <printOptions horizontalCentered="1"/>
  <pageMargins left="0" right="0" top="0.25" bottom="0.65" header="0.5" footer="0.25"/>
  <pageSetup scale="61" fitToHeight="6" orientation="landscape" cellComments="asDisplayed" r:id="rId2"/>
  <headerFooter alignWithMargins="0">
    <oddFooter>&amp;L&amp;8FGBC Commercial Certification
&amp;C&amp;G&amp;R&amp;P of &amp;N</oddFooter>
  </headerFooter>
  <rowBreaks count="3" manualBreakCount="3">
    <brk id="20" max="14" man="1"/>
    <brk id="43" max="14" man="1"/>
    <brk id="58" max="14"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229"/>
  <sheetViews>
    <sheetView zoomScaleNormal="100" zoomScaleSheetLayoutView="100" zoomScalePageLayoutView="120" workbookViewId="0">
      <pane ySplit="6" topLeftCell="A33" activePane="bottomLeft" state="frozen"/>
      <selection activeCell="G28" sqref="G28"/>
      <selection pane="bottomLeft" activeCell="E48" sqref="E48:F48"/>
    </sheetView>
  </sheetViews>
  <sheetFormatPr baseColWidth="10" defaultColWidth="8.83203125" defaultRowHeight="14" x14ac:dyDescent="0.15"/>
  <cols>
    <col min="1" max="1" width="8.33203125" style="309" customWidth="1"/>
    <col min="2" max="2" width="9.33203125" style="2" customWidth="1"/>
    <col min="3" max="3" width="9" style="309" customWidth="1"/>
    <col min="4" max="4" width="14.83203125" style="92" customWidth="1"/>
    <col min="5" max="5" width="55" style="92" customWidth="1"/>
    <col min="6" max="6" width="46.6640625" style="92" customWidth="1"/>
    <col min="7" max="8" width="61.33203125" style="92" customWidth="1"/>
    <col min="9" max="12" width="8.83203125" style="4" hidden="1" customWidth="1"/>
    <col min="13" max="13" width="8.83203125" style="410" hidden="1" customWidth="1"/>
    <col min="14" max="14" width="8.83203125" style="4" hidden="1" customWidth="1"/>
    <col min="15" max="16" width="8.83203125" style="1101" hidden="1" customWidth="1"/>
    <col min="17" max="19" width="8.83203125" style="410" hidden="1" customWidth="1"/>
    <col min="20" max="22" width="8.83203125" style="1101" hidden="1" customWidth="1"/>
    <col min="23" max="28" width="8.83203125" style="4" hidden="1" customWidth="1"/>
    <col min="29" max="30" width="8.83203125" style="4" customWidth="1"/>
    <col min="31" max="16384" width="8.83203125" style="4"/>
  </cols>
  <sheetData>
    <row r="1" spans="1:26" ht="20" customHeight="1" x14ac:dyDescent="0.25">
      <c r="A1" s="1885" t="s">
        <v>530</v>
      </c>
      <c r="B1" s="1885"/>
      <c r="C1" s="1885"/>
      <c r="D1" s="1885"/>
      <c r="E1" s="1885"/>
      <c r="F1" s="1885"/>
      <c r="G1" s="1964"/>
      <c r="H1" s="1749"/>
    </row>
    <row r="2" spans="1:26" x14ac:dyDescent="0.15">
      <c r="A2" s="1883" t="s">
        <v>555</v>
      </c>
      <c r="B2" s="1883"/>
      <c r="C2" s="1883"/>
      <c r="D2" s="1883"/>
      <c r="E2" s="1883"/>
      <c r="F2" s="1883"/>
      <c r="G2" s="1965"/>
      <c r="H2" s="1966"/>
    </row>
    <row r="3" spans="1:26" ht="31.5" customHeight="1" thickBot="1" x14ac:dyDescent="0.2">
      <c r="A3" s="1888" t="s">
        <v>2116</v>
      </c>
      <c r="B3" s="1888"/>
      <c r="C3" s="1888"/>
      <c r="D3" s="1888"/>
      <c r="E3" s="1888"/>
      <c r="F3" s="1888"/>
      <c r="G3" s="1967"/>
      <c r="H3" s="1967"/>
    </row>
    <row r="4" spans="1:26" ht="34.25" customHeight="1" x14ac:dyDescent="0.15">
      <c r="A4" s="1876" t="s">
        <v>508</v>
      </c>
      <c r="B4" s="1877"/>
      <c r="C4" s="1974"/>
      <c r="D4" s="1892" t="s">
        <v>593</v>
      </c>
      <c r="E4" s="1892"/>
      <c r="F4" s="1892" t="s">
        <v>360</v>
      </c>
      <c r="G4" s="1892" t="s">
        <v>1398</v>
      </c>
      <c r="H4" s="1981" t="s">
        <v>2081</v>
      </c>
      <c r="I4" s="1476"/>
      <c r="J4" s="1476"/>
      <c r="K4" s="1476"/>
      <c r="L4" s="1476"/>
      <c r="M4" s="1477"/>
      <c r="N4" s="1476"/>
      <c r="O4" s="1478"/>
      <c r="P4" s="1478"/>
      <c r="Q4" s="1477"/>
      <c r="R4" s="1477"/>
      <c r="S4" s="1477"/>
      <c r="T4" s="1478"/>
      <c r="U4" s="1478"/>
      <c r="V4" s="1478"/>
      <c r="W4" s="1476"/>
    </row>
    <row r="5" spans="1:26" ht="35.25" customHeight="1" thickBot="1" x14ac:dyDescent="0.2">
      <c r="A5" s="1479"/>
      <c r="B5" s="1480" t="s">
        <v>176</v>
      </c>
      <c r="C5" s="1550" t="s">
        <v>1167</v>
      </c>
      <c r="D5" s="1893"/>
      <c r="E5" s="1893"/>
      <c r="F5" s="1973"/>
      <c r="G5" s="1973"/>
      <c r="H5" s="1982"/>
      <c r="I5" s="1481"/>
      <c r="J5" s="1481"/>
      <c r="K5" s="1481"/>
      <c r="L5" s="1481"/>
      <c r="M5" s="1482"/>
      <c r="N5" s="1481"/>
      <c r="O5" s="1483"/>
      <c r="P5" s="1483"/>
      <c r="Q5" s="1482"/>
      <c r="R5" s="1482"/>
      <c r="S5" s="1482"/>
      <c r="T5" s="1483"/>
      <c r="U5" s="1483"/>
      <c r="V5" s="1483"/>
      <c r="W5" s="1481"/>
    </row>
    <row r="6" spans="1:26" ht="16.5" customHeight="1" thickBot="1" x14ac:dyDescent="0.2">
      <c r="A6" s="1474"/>
      <c r="B6" s="1475">
        <f>B12+B33+B41+B50+B64+B71+B85</f>
        <v>110</v>
      </c>
      <c r="C6" s="1491">
        <f>C12+C33+C41+C50+C64+C71+C85</f>
        <v>0</v>
      </c>
      <c r="D6" s="1977" t="s">
        <v>828</v>
      </c>
      <c r="E6" s="1977"/>
      <c r="F6" s="1977"/>
      <c r="G6" s="1978"/>
      <c r="H6" s="1533" t="s">
        <v>828</v>
      </c>
      <c r="I6" s="2017"/>
      <c r="J6" s="2017"/>
      <c r="K6" s="2017"/>
      <c r="L6" s="1980"/>
      <c r="M6" s="2018"/>
      <c r="N6" s="2017"/>
      <c r="O6" s="2017"/>
      <c r="P6" s="1980"/>
      <c r="Q6" s="2018"/>
      <c r="R6" s="2017"/>
      <c r="S6" s="2017"/>
      <c r="T6" s="1980"/>
      <c r="U6" s="2018"/>
      <c r="V6" s="2017"/>
      <c r="W6" s="2017"/>
    </row>
    <row r="7" spans="1:26" ht="22" customHeight="1" x14ac:dyDescent="0.15">
      <c r="A7" s="948"/>
      <c r="B7" s="949"/>
      <c r="C7" s="839"/>
      <c r="D7" s="1979" t="s">
        <v>1429</v>
      </c>
      <c r="E7" s="1971"/>
      <c r="F7" s="1971"/>
      <c r="G7" s="1978"/>
      <c r="H7" s="1980"/>
      <c r="I7" s="1486"/>
      <c r="J7" s="1486"/>
      <c r="K7" s="1485"/>
      <c r="L7" s="1485"/>
      <c r="M7" s="1485"/>
      <c r="N7" s="1485"/>
      <c r="O7" s="1485"/>
      <c r="P7" s="1485"/>
      <c r="Q7" s="1485"/>
      <c r="R7" s="1485"/>
      <c r="S7" s="1485"/>
      <c r="T7" s="1485"/>
      <c r="U7" s="1485"/>
      <c r="V7" s="1485"/>
      <c r="W7" s="1485"/>
    </row>
    <row r="8" spans="1:26" ht="29" customHeight="1" x14ac:dyDescent="0.15">
      <c r="A8" s="1435" t="s">
        <v>39</v>
      </c>
      <c r="B8" s="1436" t="s">
        <v>58</v>
      </c>
      <c r="C8" s="1437"/>
      <c r="D8" s="1939" t="s">
        <v>1425</v>
      </c>
      <c r="E8" s="1975"/>
      <c r="F8" s="24" t="s">
        <v>1875</v>
      </c>
      <c r="G8" s="24" t="s">
        <v>1457</v>
      </c>
      <c r="H8" s="1653"/>
      <c r="I8" s="1116" t="e">
        <f>#REF!</f>
        <v>#REF!</v>
      </c>
      <c r="J8" s="1116"/>
      <c r="K8" s="1116"/>
      <c r="L8" s="1116"/>
      <c r="O8" s="1101" t="str">
        <f>D8</f>
        <v>No Invasive Plants</v>
      </c>
    </row>
    <row r="9" spans="1:26" ht="30" customHeight="1" x14ac:dyDescent="0.15">
      <c r="A9" s="1435" t="s">
        <v>41</v>
      </c>
      <c r="B9" s="1436" t="s">
        <v>58</v>
      </c>
      <c r="C9" s="1437"/>
      <c r="D9" s="1864" t="s">
        <v>1427</v>
      </c>
      <c r="E9" s="1976"/>
      <c r="F9" s="24" t="s">
        <v>2121</v>
      </c>
      <c r="G9" s="24" t="s">
        <v>1458</v>
      </c>
      <c r="H9" s="1653"/>
      <c r="I9" s="1116" t="e">
        <f>#REF!</f>
        <v>#REF!</v>
      </c>
      <c r="J9" s="1116"/>
      <c r="K9" s="1116"/>
      <c r="L9" s="1116"/>
      <c r="O9" s="1101" t="str">
        <f t="shared" ref="O9:O11" si="0">D9</f>
        <v>Irrigation zones for turf and landscape beds are separate.</v>
      </c>
    </row>
    <row r="10" spans="1:26" ht="48" customHeight="1" x14ac:dyDescent="0.15">
      <c r="A10" s="1467" t="s">
        <v>59</v>
      </c>
      <c r="B10" s="1468" t="s">
        <v>58</v>
      </c>
      <c r="C10" s="1469"/>
      <c r="D10" s="1983" t="s">
        <v>542</v>
      </c>
      <c r="E10" s="1983"/>
      <c r="F10" s="24" t="s">
        <v>2110</v>
      </c>
      <c r="G10" s="24" t="s">
        <v>1823</v>
      </c>
      <c r="H10" s="1653"/>
      <c r="I10" s="1116" t="e">
        <f>#REF!</f>
        <v>#REF!</v>
      </c>
      <c r="J10" s="1116"/>
      <c r="K10" s="1116"/>
      <c r="L10" s="1116"/>
      <c r="O10" s="1101" t="str">
        <f t="shared" si="0"/>
        <v>Rain shut off device installed CORRECTLY and operable</v>
      </c>
    </row>
    <row r="11" spans="1:26" ht="31" customHeight="1" x14ac:dyDescent="0.15">
      <c r="A11" s="1534" t="s">
        <v>76</v>
      </c>
      <c r="B11" s="1436" t="s">
        <v>58</v>
      </c>
      <c r="C11" s="1437"/>
      <c r="D11" s="1864" t="s">
        <v>1876</v>
      </c>
      <c r="E11" s="1864"/>
      <c r="F11" s="793" t="s">
        <v>1877</v>
      </c>
      <c r="G11" s="24" t="s">
        <v>1643</v>
      </c>
      <c r="H11" s="1653"/>
      <c r="I11" s="1116" t="e">
        <f>#REF!</f>
        <v>#REF!</v>
      </c>
      <c r="J11" s="1116"/>
      <c r="K11" s="1116"/>
      <c r="L11" s="1116"/>
      <c r="O11" s="1101" t="str">
        <f t="shared" si="0"/>
        <v>Drought Tolerant Landscape, 50%</v>
      </c>
    </row>
    <row r="12" spans="1:26" ht="15" customHeight="1" x14ac:dyDescent="0.15">
      <c r="A12" s="1180" t="s">
        <v>531</v>
      </c>
      <c r="B12" s="1535">
        <v>20</v>
      </c>
      <c r="C12" s="1536">
        <f>SUM(C13:C31)</f>
        <v>0</v>
      </c>
      <c r="D12" s="1977" t="s">
        <v>532</v>
      </c>
      <c r="E12" s="1977"/>
      <c r="F12" s="1977"/>
      <c r="G12" s="1978"/>
      <c r="H12" s="1518" t="s">
        <v>828</v>
      </c>
      <c r="O12" s="1101" t="str">
        <f>D12</f>
        <v>Interior Water Use</v>
      </c>
      <c r="X12" s="1181"/>
      <c r="Y12" s="1181"/>
      <c r="Z12" s="996"/>
    </row>
    <row r="13" spans="1:26" ht="19" customHeight="1" x14ac:dyDescent="0.15">
      <c r="A13" s="1936" t="s">
        <v>1433</v>
      </c>
      <c r="B13" s="1946" t="s">
        <v>2052</v>
      </c>
      <c r="C13" s="1988"/>
      <c r="D13" s="1993" t="s">
        <v>533</v>
      </c>
      <c r="E13" s="1054" t="s">
        <v>1739</v>
      </c>
      <c r="F13" s="1927" t="s">
        <v>1884</v>
      </c>
      <c r="G13" s="1864" t="s">
        <v>1644</v>
      </c>
      <c r="H13" s="2019"/>
      <c r="I13" s="4">
        <f>C13</f>
        <v>0</v>
      </c>
      <c r="J13" s="4" t="e">
        <f>#REF!</f>
        <v>#REF!</v>
      </c>
      <c r="K13" s="4" t="e">
        <f>#REF!</f>
        <v>#REF!</v>
      </c>
      <c r="L13" s="4" t="e">
        <f>#REF!</f>
        <v>#REF!</v>
      </c>
      <c r="M13" s="410" t="str">
        <f>G13</f>
        <v>Signed approved submittal and photos of installed fixtures.</v>
      </c>
      <c r="O13" s="1101">
        <f>C13</f>
        <v>0</v>
      </c>
      <c r="P13" s="1101" t="e">
        <f>#REF!</f>
        <v>#REF!</v>
      </c>
      <c r="Q13" s="410" t="e">
        <f>#REF!</f>
        <v>#REF!</v>
      </c>
      <c r="R13" s="410" t="e">
        <f>#REF!</f>
        <v>#REF!</v>
      </c>
    </row>
    <row r="14" spans="1:26" ht="18" customHeight="1" x14ac:dyDescent="0.15">
      <c r="A14" s="1937"/>
      <c r="B14" s="1947"/>
      <c r="C14" s="1950"/>
      <c r="D14" s="1998"/>
      <c r="E14" s="24" t="s">
        <v>1882</v>
      </c>
      <c r="F14" s="1927"/>
      <c r="G14" s="1864"/>
      <c r="H14" s="2020"/>
      <c r="I14" s="4">
        <f>C16</f>
        <v>0</v>
      </c>
      <c r="J14" s="4" t="e">
        <f>#REF!</f>
        <v>#REF!</v>
      </c>
      <c r="K14" s="4" t="e">
        <f>#REF!</f>
        <v>#REF!</v>
      </c>
      <c r="L14" s="4" t="e">
        <f>#REF!</f>
        <v>#REF!</v>
      </c>
      <c r="M14" s="410" t="str">
        <f>G16</f>
        <v>Signed approved submittal and photos of installed fixtures.</v>
      </c>
      <c r="O14" s="1101" t="str">
        <f>D13</f>
        <v>Toilets</v>
      </c>
      <c r="P14" s="1101" t="str">
        <f>F13</f>
        <v xml:space="preserve">All installed toilets must have a minimum MaP (Maximum Performance) rating of 800 OR are WaterSense Certified.  For Dual Flush toilets, to receive one point, ONE of the two flush options must be ≤ 1.1gpf.  </v>
      </c>
    </row>
    <row r="15" spans="1:26" ht="24" customHeight="1" x14ac:dyDescent="0.2">
      <c r="A15" s="1938"/>
      <c r="B15" s="1948"/>
      <c r="C15" s="1951"/>
      <c r="D15" s="1999"/>
      <c r="E15" s="1390" t="s">
        <v>1883</v>
      </c>
      <c r="F15" s="1927"/>
      <c r="G15" s="1864"/>
      <c r="H15" s="2022"/>
      <c r="I15" s="4">
        <f>C19</f>
        <v>0</v>
      </c>
      <c r="J15" s="4" t="e">
        <f>#REF!</f>
        <v>#REF!</v>
      </c>
      <c r="K15" s="4" t="e">
        <f>#REF!</f>
        <v>#REF!</v>
      </c>
      <c r="L15" s="4" t="e">
        <f>#REF!</f>
        <v>#REF!</v>
      </c>
      <c r="M15" s="410" t="str">
        <f>G19</f>
        <v>Signed approved submittal and photos of installed fixtures.</v>
      </c>
    </row>
    <row r="16" spans="1:26" ht="14" customHeight="1" x14ac:dyDescent="0.15">
      <c r="A16" s="1968" t="s">
        <v>1435</v>
      </c>
      <c r="B16" s="1946" t="s">
        <v>2052</v>
      </c>
      <c r="C16" s="1987"/>
      <c r="D16" s="1960" t="s">
        <v>536</v>
      </c>
      <c r="E16" s="24" t="s">
        <v>1742</v>
      </c>
      <c r="F16" s="1927" t="s">
        <v>1068</v>
      </c>
      <c r="G16" s="1864" t="s">
        <v>1644</v>
      </c>
      <c r="H16" s="2019"/>
      <c r="I16" s="4">
        <f>C26</f>
        <v>0</v>
      </c>
      <c r="J16" s="4" t="e">
        <f>#REF!</f>
        <v>#REF!</v>
      </c>
      <c r="K16" s="4" t="e">
        <f>#REF!</f>
        <v>#REF!</v>
      </c>
      <c r="L16" s="4" t="e">
        <f>#REF!</f>
        <v>#REF!</v>
      </c>
      <c r="M16" s="410" t="str">
        <f>G26</f>
        <v>Signed approved submittal and photos of installed fixtures.</v>
      </c>
      <c r="O16" s="1101">
        <f>C16</f>
        <v>0</v>
      </c>
      <c r="P16" s="1101" t="e">
        <f>#REF!</f>
        <v>#REF!</v>
      </c>
      <c r="Q16" s="410" t="e">
        <f>#REF!</f>
        <v>#REF!</v>
      </c>
      <c r="R16" s="410" t="e">
        <f>#REF!</f>
        <v>#REF!</v>
      </c>
    </row>
    <row r="17" spans="1:18" ht="14" customHeight="1" x14ac:dyDescent="0.15">
      <c r="A17" s="1968"/>
      <c r="B17" s="1947"/>
      <c r="C17" s="1987"/>
      <c r="D17" s="1960"/>
      <c r="E17" s="24" t="s">
        <v>1743</v>
      </c>
      <c r="F17" s="1927"/>
      <c r="G17" s="1864"/>
      <c r="H17" s="2020"/>
      <c r="I17" s="4">
        <f>C30</f>
        <v>0</v>
      </c>
      <c r="J17" s="4" t="e">
        <f>#REF!</f>
        <v>#REF!</v>
      </c>
      <c r="K17" s="4" t="e">
        <f>#REF!</f>
        <v>#REF!</v>
      </c>
      <c r="L17" s="4" t="e">
        <f>#REF!</f>
        <v>#REF!</v>
      </c>
      <c r="M17" s="410" t="str">
        <f>G30</f>
        <v>Signed approved submittal and photos of installed fixtures.</v>
      </c>
      <c r="O17" s="1101" t="str">
        <f>D16</f>
        <v>Urinals</v>
      </c>
      <c r="P17" s="1101" t="str">
        <f>F16</f>
        <v xml:space="preserve">All installed urinals must have flow rate of less than 0.5 gpf or be waterless.  </v>
      </c>
    </row>
    <row r="18" spans="1:18" ht="14" customHeight="1" x14ac:dyDescent="0.15">
      <c r="A18" s="1968"/>
      <c r="B18" s="1948"/>
      <c r="C18" s="1987"/>
      <c r="D18" s="1960"/>
      <c r="E18" s="24" t="s">
        <v>1744</v>
      </c>
      <c r="F18" s="1927"/>
      <c r="G18" s="1864"/>
      <c r="H18" s="2022"/>
    </row>
    <row r="19" spans="1:18" ht="14" customHeight="1" x14ac:dyDescent="0.15">
      <c r="A19" s="1968" t="s">
        <v>1436</v>
      </c>
      <c r="B19" s="1946" t="s">
        <v>2053</v>
      </c>
      <c r="C19" s="1987"/>
      <c r="D19" s="2006" t="s">
        <v>537</v>
      </c>
      <c r="E19" s="74" t="s">
        <v>1459</v>
      </c>
      <c r="F19" s="1927" t="s">
        <v>1069</v>
      </c>
      <c r="G19" s="1864" t="s">
        <v>1644</v>
      </c>
      <c r="H19" s="2019"/>
      <c r="O19" s="1101">
        <f>C19</f>
        <v>0</v>
      </c>
      <c r="P19" s="1101" t="e">
        <f>#REF!</f>
        <v>#REF!</v>
      </c>
      <c r="Q19" s="410" t="e">
        <f>#REF!</f>
        <v>#REF!</v>
      </c>
      <c r="R19" s="410" t="e">
        <f>#REF!</f>
        <v>#REF!</v>
      </c>
    </row>
    <row r="20" spans="1:18" ht="14" customHeight="1" x14ac:dyDescent="0.15">
      <c r="A20" s="1968"/>
      <c r="B20" s="1947"/>
      <c r="C20" s="1987"/>
      <c r="D20" s="2006"/>
      <c r="E20" s="24" t="s">
        <v>1745</v>
      </c>
      <c r="F20" s="1927"/>
      <c r="G20" s="1864"/>
      <c r="H20" s="2020"/>
      <c r="O20" s="1101" t="str">
        <f>D19</f>
        <v>Lavatory Faucets</v>
      </c>
      <c r="P20" s="1101" t="str">
        <f>F19</f>
        <v xml:space="preserve">All lavatory faucets must be low flow, WaterSense, or sensor faucets to achieve this credit.  </v>
      </c>
    </row>
    <row r="21" spans="1:18" ht="14" customHeight="1" x14ac:dyDescent="0.15">
      <c r="A21" s="1968"/>
      <c r="B21" s="1948"/>
      <c r="C21" s="1987"/>
      <c r="D21" s="2006"/>
      <c r="E21" s="24" t="s">
        <v>2111</v>
      </c>
      <c r="F21" s="1927"/>
      <c r="G21" s="1864"/>
      <c r="H21" s="2022"/>
    </row>
    <row r="22" spans="1:18" ht="14" customHeight="1" x14ac:dyDescent="0.15">
      <c r="A22" s="1936" t="s">
        <v>1437</v>
      </c>
      <c r="B22" s="1946" t="s">
        <v>2051</v>
      </c>
      <c r="C22" s="1988"/>
      <c r="D22" s="2000" t="s">
        <v>546</v>
      </c>
      <c r="E22" s="24" t="s">
        <v>1787</v>
      </c>
      <c r="F22" s="1996" t="s">
        <v>1885</v>
      </c>
      <c r="G22" s="1864" t="s">
        <v>1644</v>
      </c>
      <c r="H22" s="2019"/>
      <c r="O22" s="1101">
        <f>C22</f>
        <v>0</v>
      </c>
      <c r="P22" s="1101" t="e">
        <f>#REF!</f>
        <v>#REF!</v>
      </c>
      <c r="Q22" s="410" t="e">
        <f>#REF!</f>
        <v>#REF!</v>
      </c>
      <c r="R22" s="410" t="e">
        <f>#REF!</f>
        <v>#REF!</v>
      </c>
    </row>
    <row r="23" spans="1:18" ht="14" customHeight="1" x14ac:dyDescent="0.15">
      <c r="A23" s="1969"/>
      <c r="B23" s="1957"/>
      <c r="C23" s="1989"/>
      <c r="D23" s="2001"/>
      <c r="E23" s="24" t="s">
        <v>1461</v>
      </c>
      <c r="F23" s="1979"/>
      <c r="G23" s="1864"/>
      <c r="H23" s="2020"/>
      <c r="O23" s="1101" t="str">
        <f>D22</f>
        <v>Kitchen Faucets</v>
      </c>
      <c r="P23" s="1101" t="str">
        <f>F22</f>
        <v xml:space="preserve">All kitchen faucets must have a flow rate less than or equal to 2.0 gpm.  This includes break rooms, commercial kitchen or any other kitchen. </v>
      </c>
    </row>
    <row r="24" spans="1:18" ht="14" customHeight="1" x14ac:dyDescent="0.15">
      <c r="A24" s="1937"/>
      <c r="B24" s="1947"/>
      <c r="C24" s="1950"/>
      <c r="D24" s="2002"/>
      <c r="E24" s="24" t="s">
        <v>1878</v>
      </c>
      <c r="F24" s="2004"/>
      <c r="G24" s="1865"/>
      <c r="H24" s="2020"/>
    </row>
    <row r="25" spans="1:18" ht="14" customHeight="1" x14ac:dyDescent="0.15">
      <c r="A25" s="1938"/>
      <c r="B25" s="1948"/>
      <c r="C25" s="1951"/>
      <c r="D25" s="2003"/>
      <c r="E25" s="24" t="s">
        <v>1879</v>
      </c>
      <c r="F25" s="2005"/>
      <c r="G25" s="1865"/>
      <c r="H25" s="2022"/>
    </row>
    <row r="26" spans="1:18" ht="14" customHeight="1" x14ac:dyDescent="0.15">
      <c r="A26" s="1968" t="s">
        <v>1438</v>
      </c>
      <c r="B26" s="1946" t="s">
        <v>2051</v>
      </c>
      <c r="C26" s="1988"/>
      <c r="D26" s="1960" t="s">
        <v>544</v>
      </c>
      <c r="E26" s="24" t="s">
        <v>783</v>
      </c>
      <c r="F26" s="1927" t="s">
        <v>1071</v>
      </c>
      <c r="G26" s="1864" t="s">
        <v>1644</v>
      </c>
      <c r="H26" s="2019"/>
      <c r="O26" s="1101">
        <f>C26</f>
        <v>0</v>
      </c>
      <c r="P26" s="1101" t="e">
        <f>#REF!</f>
        <v>#REF!</v>
      </c>
      <c r="Q26" s="410" t="e">
        <f>#REF!</f>
        <v>#REF!</v>
      </c>
      <c r="R26" s="410" t="e">
        <f>#REF!</f>
        <v>#REF!</v>
      </c>
    </row>
    <row r="27" spans="1:18" ht="14" customHeight="1" x14ac:dyDescent="0.15">
      <c r="A27" s="1968"/>
      <c r="B27" s="1957"/>
      <c r="C27" s="1989"/>
      <c r="D27" s="1960"/>
      <c r="E27" s="24" t="s">
        <v>1788</v>
      </c>
      <c r="F27" s="1927"/>
      <c r="G27" s="1864"/>
      <c r="H27" s="2020"/>
      <c r="O27" s="1101" t="str">
        <f>D26</f>
        <v>Showerheads</v>
      </c>
      <c r="P27" s="1101" t="str">
        <f>F26</f>
        <v xml:space="preserve">All Install showerheads with flow rate less than or equal to 2.2 gallon per minute (gpm).  </v>
      </c>
    </row>
    <row r="28" spans="1:18" ht="14" customHeight="1" x14ac:dyDescent="0.15">
      <c r="A28" s="1968"/>
      <c r="B28" s="1947"/>
      <c r="C28" s="1950"/>
      <c r="D28" s="1960"/>
      <c r="E28" s="24" t="s">
        <v>1789</v>
      </c>
      <c r="F28" s="1927"/>
      <c r="G28" s="1864"/>
      <c r="H28" s="2020"/>
    </row>
    <row r="29" spans="1:18" ht="14" customHeight="1" x14ac:dyDescent="0.15">
      <c r="A29" s="1968"/>
      <c r="B29" s="1948"/>
      <c r="C29" s="1951"/>
      <c r="D29" s="1960"/>
      <c r="E29" s="24" t="s">
        <v>1880</v>
      </c>
      <c r="F29" s="1927"/>
      <c r="G29" s="1864"/>
      <c r="H29" s="2022"/>
    </row>
    <row r="30" spans="1:18" ht="28" customHeight="1" x14ac:dyDescent="0.15">
      <c r="A30" s="1936" t="s">
        <v>1439</v>
      </c>
      <c r="B30" s="1946" t="s">
        <v>2052</v>
      </c>
      <c r="C30" s="1988"/>
      <c r="D30" s="1993" t="s">
        <v>548</v>
      </c>
      <c r="E30" s="24" t="s">
        <v>1881</v>
      </c>
      <c r="F30" s="1996" t="s">
        <v>1072</v>
      </c>
      <c r="G30" s="1864" t="s">
        <v>1644</v>
      </c>
      <c r="H30" s="2019"/>
      <c r="O30" s="1101">
        <f>C30</f>
        <v>0</v>
      </c>
      <c r="P30" s="1101" t="e">
        <f>#REF!</f>
        <v>#REF!</v>
      </c>
      <c r="Q30" s="410" t="e">
        <f>#REF!</f>
        <v>#REF!</v>
      </c>
      <c r="R30" s="410" t="e">
        <f>#REF!</f>
        <v>#REF!</v>
      </c>
    </row>
    <row r="31" spans="1:18" ht="28" customHeight="1" x14ac:dyDescent="0.15">
      <c r="A31" s="1969"/>
      <c r="B31" s="1947"/>
      <c r="C31" s="1989"/>
      <c r="D31" s="1994"/>
      <c r="E31" s="74" t="s">
        <v>1929</v>
      </c>
      <c r="F31" s="1979"/>
      <c r="G31" s="1864"/>
      <c r="H31" s="2020"/>
      <c r="O31" s="1101" t="str">
        <f>D30</f>
        <v>Dishwashers</v>
      </c>
      <c r="P31" s="1101" t="str">
        <f>F30</f>
        <v>All installed dishwashers must be Energy Star qualified with a Water Factor (WF) of 7.0 or less.  Dishwashers installed in commercial kitchens must be Energy Star Qualified.</v>
      </c>
    </row>
    <row r="32" spans="1:18" ht="59" customHeight="1" thickBot="1" x14ac:dyDescent="0.2">
      <c r="A32" s="1970"/>
      <c r="B32" s="1948"/>
      <c r="C32" s="1992"/>
      <c r="D32" s="1995"/>
      <c r="E32" s="25" t="s">
        <v>1928</v>
      </c>
      <c r="F32" s="1997"/>
      <c r="G32" s="1865"/>
      <c r="H32" s="2022"/>
    </row>
    <row r="33" spans="1:15" ht="18" customHeight="1" x14ac:dyDescent="0.15">
      <c r="A33" s="855" t="s">
        <v>549</v>
      </c>
      <c r="B33" s="850">
        <v>29</v>
      </c>
      <c r="C33" s="859">
        <f>SUM(C34:C35)</f>
        <v>0</v>
      </c>
      <c r="D33" s="1930" t="s">
        <v>550</v>
      </c>
      <c r="E33" s="1930"/>
      <c r="F33" s="1931"/>
      <c r="G33" s="1453"/>
      <c r="H33" s="1518" t="s">
        <v>550</v>
      </c>
    </row>
    <row r="34" spans="1:15" ht="34" customHeight="1" x14ac:dyDescent="0.15">
      <c r="A34" s="239" t="s">
        <v>1464</v>
      </c>
      <c r="B34" s="1387">
        <v>1</v>
      </c>
      <c r="C34" s="1388"/>
      <c r="D34" s="1927" t="s">
        <v>551</v>
      </c>
      <c r="E34" s="1932"/>
      <c r="F34" s="270" t="s">
        <v>1887</v>
      </c>
      <c r="G34" s="24" t="s">
        <v>1466</v>
      </c>
      <c r="H34" s="1424"/>
      <c r="I34" s="4">
        <f>C34</f>
        <v>0</v>
      </c>
    </row>
    <row r="35" spans="1:15" ht="30" customHeight="1" x14ac:dyDescent="0.15">
      <c r="A35" s="1936" t="s">
        <v>1465</v>
      </c>
      <c r="B35" s="1946" t="s">
        <v>2084</v>
      </c>
      <c r="C35" s="1949"/>
      <c r="D35" s="1927" t="s">
        <v>971</v>
      </c>
      <c r="E35" s="1933"/>
      <c r="F35" s="1124" t="s">
        <v>1886</v>
      </c>
      <c r="G35" s="1864" t="s">
        <v>1467</v>
      </c>
      <c r="H35" s="2019"/>
      <c r="O35" s="1101">
        <f>E35</f>
        <v>0</v>
      </c>
    </row>
    <row r="36" spans="1:15" ht="20" customHeight="1" x14ac:dyDescent="0.15">
      <c r="A36" s="1969"/>
      <c r="B36" s="1957"/>
      <c r="C36" s="1990"/>
      <c r="D36" s="1391" t="s">
        <v>1889</v>
      </c>
      <c r="E36" s="1939" t="s">
        <v>1888</v>
      </c>
      <c r="F36" s="1940"/>
      <c r="G36" s="1865"/>
      <c r="H36" s="2020"/>
    </row>
    <row r="37" spans="1:15" ht="27" hidden="1" customHeight="1" x14ac:dyDescent="0.15">
      <c r="A37" s="1969"/>
      <c r="B37" s="1957"/>
      <c r="C37" s="1990"/>
      <c r="D37" s="932"/>
      <c r="E37" s="1927"/>
      <c r="F37" s="1956"/>
      <c r="G37" s="1865"/>
      <c r="H37" s="2020"/>
    </row>
    <row r="38" spans="1:15" ht="15" x14ac:dyDescent="0.15">
      <c r="A38" s="1969"/>
      <c r="B38" s="1957"/>
      <c r="C38" s="1990"/>
      <c r="D38" s="932" t="s">
        <v>560</v>
      </c>
      <c r="E38" s="1864" t="s">
        <v>2083</v>
      </c>
      <c r="F38" s="1927"/>
      <c r="G38" s="1865"/>
      <c r="H38" s="2020"/>
    </row>
    <row r="39" spans="1:15" ht="30" customHeight="1" x14ac:dyDescent="0.15">
      <c r="A39" s="1969"/>
      <c r="B39" s="1957"/>
      <c r="C39" s="1990"/>
      <c r="D39" s="932" t="s">
        <v>559</v>
      </c>
      <c r="E39" s="1927" t="s">
        <v>1890</v>
      </c>
      <c r="F39" s="1933"/>
      <c r="G39" s="1865"/>
      <c r="H39" s="2020"/>
    </row>
    <row r="40" spans="1:15" ht="30" customHeight="1" thickBot="1" x14ac:dyDescent="0.2">
      <c r="A40" s="2007"/>
      <c r="B40" s="2008"/>
      <c r="C40" s="2009"/>
      <c r="D40" s="932" t="s">
        <v>560</v>
      </c>
      <c r="E40" s="1925" t="s">
        <v>1891</v>
      </c>
      <c r="F40" s="1986"/>
      <c r="G40" s="1865"/>
      <c r="H40" s="2022"/>
    </row>
    <row r="41" spans="1:15" ht="15" customHeight="1" x14ac:dyDescent="0.15">
      <c r="A41" s="855" t="s">
        <v>552</v>
      </c>
      <c r="B41" s="850">
        <v>18</v>
      </c>
      <c r="C41" s="859">
        <f>C42+C49</f>
        <v>0</v>
      </c>
      <c r="D41" s="1930" t="s">
        <v>2043</v>
      </c>
      <c r="E41" s="1930"/>
      <c r="F41" s="1931"/>
      <c r="G41" s="1453"/>
      <c r="H41" s="1650" t="s">
        <v>2043</v>
      </c>
    </row>
    <row r="42" spans="1:15" ht="41.25" customHeight="1" x14ac:dyDescent="0.15">
      <c r="A42" s="1968" t="s">
        <v>1898</v>
      </c>
      <c r="B42" s="1984" t="s">
        <v>2085</v>
      </c>
      <c r="C42" s="1949"/>
      <c r="D42" s="1864" t="s">
        <v>1901</v>
      </c>
      <c r="E42" s="1864"/>
      <c r="F42" s="1927"/>
      <c r="G42" s="1864" t="s">
        <v>1645</v>
      </c>
      <c r="H42" s="2019"/>
      <c r="I42" s="4">
        <f>C42</f>
        <v>0</v>
      </c>
      <c r="J42" s="4" t="e">
        <f>#REF!</f>
        <v>#REF!</v>
      </c>
      <c r="K42" s="4" t="e">
        <f>#REF!</f>
        <v>#REF!</v>
      </c>
      <c r="L42" s="4" t="e">
        <f>#REF!</f>
        <v>#REF!</v>
      </c>
      <c r="M42" s="410" t="str">
        <f>G42</f>
        <v>Construction drawings indicating design and location of system, signed approved submittal of system installed and photos of installed system.</v>
      </c>
      <c r="O42" s="1101" t="str">
        <f>D42</f>
        <v xml:space="preserve">Rainwater Harvesting-Install rainwater harvesting collection and storage system.  The minimum requirement for this credit is a simple collection system, which for all intents and purposes would be for demonstration.  Achieve additional points, per the break down below, as the rainwater collection system increases in functional use to replace both potable and non potable water.  </v>
      </c>
    </row>
    <row r="43" spans="1:15" ht="15" customHeight="1" x14ac:dyDescent="0.15">
      <c r="A43" s="1968"/>
      <c r="B43" s="1984"/>
      <c r="C43" s="1990"/>
      <c r="D43" s="932" t="s">
        <v>799</v>
      </c>
      <c r="E43" s="1864" t="s">
        <v>1892</v>
      </c>
      <c r="F43" s="1927"/>
      <c r="G43" s="1864"/>
      <c r="H43" s="2020"/>
    </row>
    <row r="44" spans="1:15" ht="15" customHeight="1" x14ac:dyDescent="0.15">
      <c r="A44" s="1968"/>
      <c r="B44" s="1984"/>
      <c r="C44" s="1990"/>
      <c r="D44" s="932" t="s">
        <v>559</v>
      </c>
      <c r="E44" s="1864" t="s">
        <v>1893</v>
      </c>
      <c r="F44" s="1927"/>
      <c r="G44" s="1864"/>
      <c r="H44" s="2020"/>
    </row>
    <row r="45" spans="1:15" ht="15" customHeight="1" x14ac:dyDescent="0.15">
      <c r="A45" s="1968"/>
      <c r="B45" s="1984"/>
      <c r="C45" s="1990"/>
      <c r="D45" s="932" t="s">
        <v>799</v>
      </c>
      <c r="E45" s="1864" t="s">
        <v>1894</v>
      </c>
      <c r="F45" s="1927"/>
      <c r="G45" s="1864"/>
      <c r="H45" s="2020"/>
    </row>
    <row r="46" spans="1:15" ht="16" customHeight="1" x14ac:dyDescent="0.15">
      <c r="A46" s="1936"/>
      <c r="B46" s="1985"/>
      <c r="C46" s="1990"/>
      <c r="D46" s="932" t="s">
        <v>559</v>
      </c>
      <c r="E46" s="1927" t="s">
        <v>1895</v>
      </c>
      <c r="F46" s="1933"/>
      <c r="G46" s="1864"/>
      <c r="H46" s="2020"/>
    </row>
    <row r="47" spans="1:15" ht="15" customHeight="1" x14ac:dyDescent="0.15">
      <c r="A47" s="1936"/>
      <c r="B47" s="1985"/>
      <c r="C47" s="1990"/>
      <c r="D47" s="932" t="s">
        <v>799</v>
      </c>
      <c r="E47" s="1927" t="s">
        <v>1896</v>
      </c>
      <c r="F47" s="1933"/>
      <c r="G47" s="1864"/>
      <c r="H47" s="2020"/>
    </row>
    <row r="48" spans="1:15" ht="16" customHeight="1" x14ac:dyDescent="0.15">
      <c r="A48" s="1968"/>
      <c r="B48" s="1984"/>
      <c r="C48" s="1991"/>
      <c r="D48" s="932" t="s">
        <v>559</v>
      </c>
      <c r="E48" s="1864" t="s">
        <v>866</v>
      </c>
      <c r="F48" s="1927"/>
      <c r="G48" s="1864"/>
      <c r="H48" s="2022"/>
    </row>
    <row r="49" spans="1:27" ht="35" customHeight="1" thickBot="1" x14ac:dyDescent="0.2">
      <c r="A49" s="1395" t="s">
        <v>1897</v>
      </c>
      <c r="B49" s="434">
        <v>3</v>
      </c>
      <c r="C49" s="782"/>
      <c r="D49" s="2010" t="s">
        <v>1900</v>
      </c>
      <c r="E49" s="2011"/>
      <c r="F49" s="2011"/>
      <c r="G49" s="1523" t="s">
        <v>1899</v>
      </c>
      <c r="H49" s="1654"/>
      <c r="I49" s="1392"/>
      <c r="J49" s="1393" t="s">
        <v>561</v>
      </c>
      <c r="K49" s="1393"/>
      <c r="L49" s="1394"/>
      <c r="M49" s="1394"/>
      <c r="N49" s="1394"/>
      <c r="O49" s="1393"/>
      <c r="P49" s="1393"/>
      <c r="Q49" s="1393"/>
      <c r="R49" s="1392"/>
      <c r="S49" s="1392"/>
      <c r="T49" s="1392"/>
      <c r="U49" s="1392"/>
      <c r="V49" s="1392"/>
      <c r="W49" s="1392"/>
      <c r="X49" s="1392"/>
      <c r="Y49" s="1392"/>
      <c r="Z49" s="1392"/>
      <c r="AA49" s="1392"/>
    </row>
    <row r="50" spans="1:27" ht="15" customHeight="1" x14ac:dyDescent="0.15">
      <c r="A50" s="855" t="s">
        <v>556</v>
      </c>
      <c r="B50" s="850">
        <v>14</v>
      </c>
      <c r="C50" s="859">
        <f>SUM(C51,C55,C61,C62,C63)</f>
        <v>0</v>
      </c>
      <c r="D50" s="1930" t="s">
        <v>612</v>
      </c>
      <c r="E50" s="1930"/>
      <c r="F50" s="1931"/>
      <c r="G50" s="1453"/>
      <c r="H50" s="1518" t="s">
        <v>612</v>
      </c>
    </row>
    <row r="51" spans="1:27" ht="30" customHeight="1" x14ac:dyDescent="0.15">
      <c r="A51" s="492" t="s">
        <v>1468</v>
      </c>
      <c r="B51" s="785" t="s">
        <v>2052</v>
      </c>
      <c r="C51" s="782"/>
      <c r="D51" s="1927" t="s">
        <v>1902</v>
      </c>
      <c r="E51" s="1956"/>
      <c r="F51" s="1956"/>
      <c r="G51" s="1864" t="s">
        <v>1646</v>
      </c>
      <c r="H51" s="2019"/>
      <c r="I51" s="4">
        <f>C51</f>
        <v>0</v>
      </c>
      <c r="M51" s="410" t="str">
        <f>G51</f>
        <v>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v>
      </c>
      <c r="O51" s="1101" t="str">
        <f>D51</f>
        <v>Florida Friendly Drought-Tolerant Landscape-Use of at least 60% of the plants and trees incorporated into the landscape are from a local drought tolerant list; 2 points are available if 80% are from such a list; and 3 points are available if 100% of the plants and trees are from such a list.  A minimum of twelve total plants must be present in the landscape to qualify for the credit.</v>
      </c>
    </row>
    <row r="52" spans="1:27" ht="16" customHeight="1" x14ac:dyDescent="0.15">
      <c r="A52" s="952"/>
      <c r="B52" s="953"/>
      <c r="C52" s="953"/>
      <c r="D52" s="24" t="s">
        <v>1104</v>
      </c>
      <c r="E52" s="1928" t="s">
        <v>1477</v>
      </c>
      <c r="F52" s="1929"/>
      <c r="G52" s="1864"/>
      <c r="H52" s="2020"/>
    </row>
    <row r="53" spans="1:27" ht="16" customHeight="1" x14ac:dyDescent="0.15">
      <c r="A53" s="954"/>
      <c r="B53" s="783"/>
      <c r="C53" s="1500"/>
      <c r="D53" s="24" t="s">
        <v>1106</v>
      </c>
      <c r="E53" s="1928" t="s">
        <v>1478</v>
      </c>
      <c r="F53" s="1929"/>
      <c r="G53" s="1864"/>
      <c r="H53" s="2020"/>
    </row>
    <row r="54" spans="1:27" ht="16" customHeight="1" x14ac:dyDescent="0.15">
      <c r="A54" s="1438"/>
      <c r="B54" s="783"/>
      <c r="C54" s="1079"/>
      <c r="D54" s="24" t="s">
        <v>1108</v>
      </c>
      <c r="E54" s="1928" t="s">
        <v>1479</v>
      </c>
      <c r="F54" s="1929"/>
      <c r="G54" s="1864"/>
      <c r="H54" s="2022"/>
    </row>
    <row r="55" spans="1:27" ht="15" customHeight="1" x14ac:dyDescent="0.15">
      <c r="A55" s="492" t="s">
        <v>1469</v>
      </c>
      <c r="B55" s="30" t="s">
        <v>2054</v>
      </c>
      <c r="C55" s="782"/>
      <c r="D55" s="2012" t="s">
        <v>1481</v>
      </c>
      <c r="E55" s="2013"/>
      <c r="F55" s="2013"/>
      <c r="G55" s="1864" t="s">
        <v>1647</v>
      </c>
      <c r="H55" s="2019"/>
      <c r="M55" s="410" t="str">
        <f>G55</f>
        <v xml:space="preserve">Site plan indicating total SF of site and total SF of turf, turf calculation as a percentage of the site and or turf square footage as purchased on the plant list invoice.  </v>
      </c>
      <c r="O55" s="1379" t="str">
        <f>D55</f>
        <v>Turf/Sod Percentage</v>
      </c>
    </row>
    <row r="56" spans="1:27" ht="15" customHeight="1" x14ac:dyDescent="0.15">
      <c r="A56" s="1081"/>
      <c r="B56" s="1087"/>
      <c r="C56" s="1079"/>
      <c r="D56" s="24" t="s">
        <v>1104</v>
      </c>
      <c r="E56" s="1928" t="s">
        <v>1105</v>
      </c>
      <c r="F56" s="1929"/>
      <c r="G56" s="1865"/>
      <c r="H56" s="2020"/>
    </row>
    <row r="57" spans="1:27" ht="15" x14ac:dyDescent="0.15">
      <c r="A57" s="1082"/>
      <c r="B57" s="1087"/>
      <c r="C57" s="1083"/>
      <c r="D57" s="24" t="s">
        <v>1106</v>
      </c>
      <c r="E57" s="1928" t="s">
        <v>1107</v>
      </c>
      <c r="F57" s="1929"/>
      <c r="G57" s="1865"/>
      <c r="H57" s="2020"/>
    </row>
    <row r="58" spans="1:27" ht="15" customHeight="1" x14ac:dyDescent="0.15">
      <c r="A58" s="1082"/>
      <c r="B58" s="1087"/>
      <c r="C58" s="1079"/>
      <c r="D58" s="24" t="s">
        <v>1108</v>
      </c>
      <c r="E58" s="1928" t="s">
        <v>1109</v>
      </c>
      <c r="F58" s="1929"/>
      <c r="G58" s="1865"/>
      <c r="H58" s="2020"/>
    </row>
    <row r="59" spans="1:27" ht="15" customHeight="1" x14ac:dyDescent="0.15">
      <c r="A59" s="1082"/>
      <c r="B59" s="1087"/>
      <c r="C59" s="1079"/>
      <c r="D59" s="24" t="s">
        <v>1110</v>
      </c>
      <c r="E59" s="1928" t="s">
        <v>1111</v>
      </c>
      <c r="F59" s="1929"/>
      <c r="G59" s="1865"/>
      <c r="H59" s="2020"/>
    </row>
    <row r="60" spans="1:27" ht="15" customHeight="1" x14ac:dyDescent="0.15">
      <c r="A60" s="1085"/>
      <c r="B60" s="1087"/>
      <c r="C60" s="1079"/>
      <c r="D60" s="24" t="s">
        <v>1112</v>
      </c>
      <c r="E60" s="1928" t="s">
        <v>1113</v>
      </c>
      <c r="F60" s="1929"/>
      <c r="G60" s="1865"/>
      <c r="H60" s="2022"/>
    </row>
    <row r="61" spans="1:27" ht="59" customHeight="1" x14ac:dyDescent="0.15">
      <c r="A61" s="1396" t="s">
        <v>1470</v>
      </c>
      <c r="B61" s="32">
        <v>2</v>
      </c>
      <c r="C61" s="542"/>
      <c r="D61" s="1864" t="s">
        <v>1904</v>
      </c>
      <c r="E61" s="1864"/>
      <c r="F61" s="1927"/>
      <c r="G61" s="1401" t="s">
        <v>2048</v>
      </c>
      <c r="H61" s="1424"/>
      <c r="O61" s="1101" t="str">
        <f>D61</f>
        <v>All plants/trees selected to be compatible with local environment / microclimate-All plants (including shrubs, groundcovers, and vines and trees) are compatible with their location in the landscape</v>
      </c>
    </row>
    <row r="62" spans="1:27" ht="61" customHeight="1" x14ac:dyDescent="0.15">
      <c r="A62" s="1396" t="s">
        <v>1471</v>
      </c>
      <c r="B62" s="434">
        <v>2</v>
      </c>
      <c r="C62" s="542"/>
      <c r="D62" s="1927" t="s">
        <v>1905</v>
      </c>
      <c r="E62" s="1956"/>
      <c r="F62" s="1956"/>
      <c r="G62" s="1401" t="s">
        <v>1483</v>
      </c>
      <c r="H62" s="1424"/>
      <c r="O62" s="1101" t="str">
        <f t="shared" ref="O62:O72" si="1">D62</f>
        <v>Plants with similar maintenance grouped together-Landscape is planned and installed according to plant maintenance requirements such that similar maintenance plants are grouped together</v>
      </c>
    </row>
    <row r="63" spans="1:27" ht="22" customHeight="1" thickBot="1" x14ac:dyDescent="0.2">
      <c r="A63" s="1396" t="s">
        <v>1472</v>
      </c>
      <c r="B63" s="434">
        <v>2</v>
      </c>
      <c r="C63" s="542"/>
      <c r="D63" s="1952" t="s">
        <v>1906</v>
      </c>
      <c r="E63" s="1952"/>
      <c r="F63" s="1953"/>
      <c r="G63" s="1405" t="s">
        <v>1649</v>
      </c>
      <c r="H63" s="1424"/>
      <c r="O63" s="1101" t="str">
        <f t="shared" si="1"/>
        <v xml:space="preserve">Mulch (non-cypress) applied 3"-4" deep- Apply 3-4” of mulch around plants and trees (extending out to drip line) and in landscaped beds avoiding volcano mulching.  </v>
      </c>
    </row>
    <row r="64" spans="1:27" ht="15" x14ac:dyDescent="0.15">
      <c r="A64" s="855" t="s">
        <v>573</v>
      </c>
      <c r="B64" s="850">
        <v>10</v>
      </c>
      <c r="C64" s="859">
        <f>C65+C68</f>
        <v>0</v>
      </c>
      <c r="D64" s="1930" t="s">
        <v>578</v>
      </c>
      <c r="E64" s="1930"/>
      <c r="F64" s="1931"/>
      <c r="G64" s="1453"/>
      <c r="H64" s="1518" t="s">
        <v>578</v>
      </c>
    </row>
    <row r="65" spans="1:15" ht="15" customHeight="1" x14ac:dyDescent="0.15">
      <c r="A65" s="1936" t="s">
        <v>1474</v>
      </c>
      <c r="B65" s="1946" t="s">
        <v>2055</v>
      </c>
      <c r="C65" s="1949"/>
      <c r="D65" s="1864" t="s">
        <v>576</v>
      </c>
      <c r="E65" s="1864"/>
      <c r="F65" s="1927"/>
      <c r="G65" s="1934" t="s">
        <v>1485</v>
      </c>
      <c r="H65" s="2019"/>
      <c r="O65" s="1101" t="str">
        <f t="shared" si="1"/>
        <v>Meet or exceed Florida WaterStar™ or WaterSense Standards</v>
      </c>
    </row>
    <row r="66" spans="1:15" ht="15" customHeight="1" x14ac:dyDescent="0.15">
      <c r="A66" s="1937"/>
      <c r="B66" s="1947"/>
      <c r="C66" s="1950"/>
      <c r="D66" s="74" t="s">
        <v>1910</v>
      </c>
      <c r="E66" s="1927" t="s">
        <v>1907</v>
      </c>
      <c r="F66" s="1933"/>
      <c r="G66" s="1935"/>
      <c r="H66" s="2020"/>
    </row>
    <row r="67" spans="1:15" ht="15" customHeight="1" x14ac:dyDescent="0.15">
      <c r="A67" s="1938"/>
      <c r="B67" s="1948"/>
      <c r="C67" s="1951"/>
      <c r="D67" s="24" t="s">
        <v>1911</v>
      </c>
      <c r="E67" s="1927" t="s">
        <v>1908</v>
      </c>
      <c r="F67" s="1933"/>
      <c r="G67" s="1935"/>
      <c r="H67" s="2022"/>
    </row>
    <row r="68" spans="1:15" ht="15" customHeight="1" x14ac:dyDescent="0.15">
      <c r="A68" s="1936" t="s">
        <v>1475</v>
      </c>
      <c r="B68" s="1946" t="s">
        <v>2053</v>
      </c>
      <c r="C68" s="1949"/>
      <c r="D68" s="1939" t="s">
        <v>577</v>
      </c>
      <c r="E68" s="1939"/>
      <c r="F68" s="1940"/>
      <c r="G68" s="1934" t="s">
        <v>1485</v>
      </c>
      <c r="H68" s="2019"/>
      <c r="O68" s="1101" t="str">
        <f t="shared" si="1"/>
        <v>Florida Friendly Landscape™ Program Certification</v>
      </c>
    </row>
    <row r="69" spans="1:15" ht="15" customHeight="1" x14ac:dyDescent="0.15">
      <c r="A69" s="1937"/>
      <c r="B69" s="1947"/>
      <c r="C69" s="1950"/>
      <c r="D69" s="24" t="s">
        <v>1909</v>
      </c>
      <c r="E69" s="1864" t="s">
        <v>1907</v>
      </c>
      <c r="F69" s="1972"/>
      <c r="G69" s="1935"/>
      <c r="H69" s="2020"/>
    </row>
    <row r="70" spans="1:15" ht="15" customHeight="1" x14ac:dyDescent="0.15">
      <c r="A70" s="1938"/>
      <c r="B70" s="1948"/>
      <c r="C70" s="1951"/>
      <c r="D70" s="24" t="s">
        <v>558</v>
      </c>
      <c r="E70" s="1864" t="s">
        <v>1908</v>
      </c>
      <c r="F70" s="1972"/>
      <c r="G70" s="1935"/>
      <c r="H70" s="2022"/>
    </row>
    <row r="71" spans="1:15" ht="15" customHeight="1" x14ac:dyDescent="0.15">
      <c r="A71" s="862" t="s">
        <v>588</v>
      </c>
      <c r="B71" s="863">
        <v>15</v>
      </c>
      <c r="C71" s="864">
        <f>SUM(C72,C82,C83,C84)</f>
        <v>0</v>
      </c>
      <c r="D71" s="1941" t="s">
        <v>589</v>
      </c>
      <c r="E71" s="1941"/>
      <c r="F71" s="1942"/>
      <c r="G71" s="1453"/>
      <c r="H71" s="1518" t="s">
        <v>589</v>
      </c>
    </row>
    <row r="72" spans="1:15" ht="15" customHeight="1" x14ac:dyDescent="0.15">
      <c r="A72" s="238" t="s">
        <v>1903</v>
      </c>
      <c r="B72" s="318">
        <v>10</v>
      </c>
      <c r="C72" s="864" t="str">
        <f>IF(SUM(C73:C81)=9,10,"0")</f>
        <v>0</v>
      </c>
      <c r="D72" s="1864" t="s">
        <v>1930</v>
      </c>
      <c r="E72" s="1864"/>
      <c r="F72" s="1927"/>
      <c r="G72" s="1934" t="s">
        <v>1650</v>
      </c>
      <c r="H72" s="2019"/>
      <c r="M72" s="410" t="str">
        <f>G72</f>
        <v>Irrigation system design drawing as installed and irrigation schedule.</v>
      </c>
      <c r="O72" s="1101" t="str">
        <f t="shared" si="1"/>
        <v xml:space="preserve">Irrigated land must comply with ALL of  the following, additional detail is available in the FGBC Commercial Reference Guide </v>
      </c>
    </row>
    <row r="73" spans="1:15" ht="15" customHeight="1" x14ac:dyDescent="0.15">
      <c r="A73" s="838"/>
      <c r="B73" s="837"/>
      <c r="C73" s="814" t="str">
        <f>IF(D73="Yes",1,"")</f>
        <v/>
      </c>
      <c r="D73" s="1072"/>
      <c r="E73" s="1945" t="s">
        <v>579</v>
      </c>
      <c r="F73" s="1928"/>
      <c r="G73" s="1934"/>
      <c r="H73" s="2020"/>
    </row>
    <row r="74" spans="1:15" ht="15" customHeight="1" x14ac:dyDescent="0.15">
      <c r="A74" s="831"/>
      <c r="B74" s="309"/>
      <c r="C74" s="814" t="str">
        <f>IF(D74="Yes",1,"")</f>
        <v/>
      </c>
      <c r="D74" s="1072"/>
      <c r="E74" s="1945" t="s">
        <v>1834</v>
      </c>
      <c r="F74" s="1928"/>
      <c r="G74" s="1934"/>
      <c r="H74" s="2020"/>
    </row>
    <row r="75" spans="1:15" ht="15" customHeight="1" x14ac:dyDescent="0.15">
      <c r="A75" s="831"/>
      <c r="B75" s="309"/>
      <c r="C75" s="814" t="str">
        <f>IF(D75="Yes",1,"")</f>
        <v/>
      </c>
      <c r="D75" s="1072"/>
      <c r="E75" s="1945" t="s">
        <v>581</v>
      </c>
      <c r="F75" s="1928"/>
      <c r="G75" s="1934"/>
      <c r="H75" s="2020"/>
    </row>
    <row r="76" spans="1:15" ht="15" customHeight="1" x14ac:dyDescent="0.15">
      <c r="A76" s="831"/>
      <c r="B76" s="309"/>
      <c r="C76" s="814" t="str">
        <f t="shared" ref="C76:C81" si="2">IF(D76="Yes",1,"")</f>
        <v/>
      </c>
      <c r="D76" s="1072"/>
      <c r="E76" s="1945" t="s">
        <v>587</v>
      </c>
      <c r="F76" s="1928"/>
      <c r="G76" s="1934"/>
      <c r="H76" s="2020"/>
    </row>
    <row r="77" spans="1:15" ht="15" customHeight="1" x14ac:dyDescent="0.15">
      <c r="A77" s="831"/>
      <c r="B77" s="309"/>
      <c r="C77" s="814" t="str">
        <f>IF(D77="Yes",1,"")</f>
        <v/>
      </c>
      <c r="D77" s="1072"/>
      <c r="E77" s="1945" t="s">
        <v>582</v>
      </c>
      <c r="F77" s="1928"/>
      <c r="G77" s="1934"/>
      <c r="H77" s="2020"/>
    </row>
    <row r="78" spans="1:15" ht="15" customHeight="1" x14ac:dyDescent="0.15">
      <c r="A78" s="831"/>
      <c r="B78" s="309"/>
      <c r="C78" s="814" t="str">
        <f>IF(D78="Yes",1,"")</f>
        <v/>
      </c>
      <c r="D78" s="1072"/>
      <c r="E78" s="1945" t="s">
        <v>583</v>
      </c>
      <c r="F78" s="1928"/>
      <c r="G78" s="1934"/>
      <c r="H78" s="2020"/>
    </row>
    <row r="79" spans="1:15" ht="15" customHeight="1" x14ac:dyDescent="0.15">
      <c r="A79" s="831"/>
      <c r="B79" s="309"/>
      <c r="C79" s="814" t="str">
        <f t="shared" si="2"/>
        <v/>
      </c>
      <c r="D79" s="1072"/>
      <c r="E79" s="1945" t="s">
        <v>584</v>
      </c>
      <c r="F79" s="1928"/>
      <c r="G79" s="1934"/>
      <c r="H79" s="2020"/>
    </row>
    <row r="80" spans="1:15" ht="15" customHeight="1" x14ac:dyDescent="0.15">
      <c r="A80" s="831"/>
      <c r="B80" s="309"/>
      <c r="C80" s="814" t="str">
        <f t="shared" si="2"/>
        <v/>
      </c>
      <c r="D80" s="1072"/>
      <c r="E80" s="1945" t="s">
        <v>585</v>
      </c>
      <c r="F80" s="1928"/>
      <c r="G80" s="1934"/>
      <c r="H80" s="2020"/>
    </row>
    <row r="81" spans="1:32" ht="15" customHeight="1" x14ac:dyDescent="0.15">
      <c r="A81" s="831"/>
      <c r="B81" s="309"/>
      <c r="C81" s="814" t="str">
        <f t="shared" si="2"/>
        <v/>
      </c>
      <c r="D81" s="1072"/>
      <c r="E81" s="1943" t="s">
        <v>586</v>
      </c>
      <c r="F81" s="1944"/>
      <c r="G81" s="1934"/>
      <c r="H81" s="2022"/>
    </row>
    <row r="82" spans="1:32" ht="31" customHeight="1" x14ac:dyDescent="0.2">
      <c r="A82" s="238" t="s">
        <v>1912</v>
      </c>
      <c r="B82" s="32">
        <v>3</v>
      </c>
      <c r="C82" s="542"/>
      <c r="D82" s="1864" t="s">
        <v>1915</v>
      </c>
      <c r="E82" s="1864"/>
      <c r="F82" s="1927"/>
      <c r="G82" s="1472" t="s">
        <v>1919</v>
      </c>
      <c r="H82" s="1424"/>
      <c r="O82" s="1101" t="str">
        <f>D82</f>
        <v xml:space="preserve">Micro-irrigation (irrigation with a maximum application rate of 0.5 gallons per minute) used and irrigated to FGBC Standard -All irrigation must be micro irrigation, system must include a rain sensor and controller, and the owner must be provided with the irrigation plan, management plan and instructions. </v>
      </c>
    </row>
    <row r="83" spans="1:32" ht="43" customHeight="1" x14ac:dyDescent="0.2">
      <c r="A83" s="238" t="s">
        <v>1913</v>
      </c>
      <c r="B83" s="30" t="s">
        <v>2056</v>
      </c>
      <c r="C83" s="542"/>
      <c r="D83" s="1909" t="s">
        <v>2100</v>
      </c>
      <c r="E83" s="1864"/>
      <c r="F83" s="1927"/>
      <c r="G83" s="1473" t="s">
        <v>1918</v>
      </c>
      <c r="H83" s="1424"/>
      <c r="O83" s="1101" t="str">
        <f>D83</f>
        <v xml:space="preserve">No Permanent in-Ground Irrigation System-No permanent or no in ground irrigation system is installed.  
10 points no permanent 
15 points no irrigation </v>
      </c>
    </row>
    <row r="84" spans="1:32" ht="31" customHeight="1" thickBot="1" x14ac:dyDescent="0.25">
      <c r="A84" s="238" t="s">
        <v>1914</v>
      </c>
      <c r="B84" s="32">
        <v>2</v>
      </c>
      <c r="C84" s="542"/>
      <c r="D84" s="1909" t="s">
        <v>1916</v>
      </c>
      <c r="E84" s="1864"/>
      <c r="F84" s="1927"/>
      <c r="G84" s="1472" t="s">
        <v>1917</v>
      </c>
      <c r="H84" s="1424"/>
      <c r="O84" s="1101" t="str">
        <f>D84</f>
        <v>Advanced Irrigation Control Systems-Install irrigation control systems that are controlled by Soil moisture sensors or other WaterSense weather-based Wi-Fi enabled irrigation controllers at both the ground level and amenity decks with irrigation.</v>
      </c>
    </row>
    <row r="85" spans="1:32" ht="15" x14ac:dyDescent="0.15">
      <c r="A85" s="855" t="s">
        <v>1920</v>
      </c>
      <c r="B85" s="850">
        <v>4</v>
      </c>
      <c r="C85" s="859">
        <f>C86+C90</f>
        <v>0</v>
      </c>
      <c r="D85" s="1930" t="s">
        <v>1922</v>
      </c>
      <c r="E85" s="1930"/>
      <c r="F85" s="1931"/>
      <c r="G85" s="1453"/>
      <c r="H85" s="1518" t="s">
        <v>1922</v>
      </c>
    </row>
    <row r="86" spans="1:32" ht="15" customHeight="1" x14ac:dyDescent="0.15">
      <c r="A86" s="1936" t="s">
        <v>1921</v>
      </c>
      <c r="B86" s="1946" t="s">
        <v>2051</v>
      </c>
      <c r="C86" s="1949"/>
      <c r="D86" s="1864" t="s">
        <v>1923</v>
      </c>
      <c r="E86" s="1864"/>
      <c r="F86" s="1927"/>
      <c r="G86" s="1934" t="s">
        <v>1927</v>
      </c>
      <c r="H86" s="2019"/>
      <c r="O86" s="1101" t="str">
        <f t="shared" ref="O86" si="3">D86</f>
        <v xml:space="preserve">Reclaimed Water for Irrigation-Irrigation uses non potable water, is metered and fee structure is based on volume used.  </v>
      </c>
    </row>
    <row r="87" spans="1:32" ht="15" customHeight="1" x14ac:dyDescent="0.15">
      <c r="A87" s="1937"/>
      <c r="B87" s="1947"/>
      <c r="C87" s="1950"/>
      <c r="D87" s="74" t="s">
        <v>1909</v>
      </c>
      <c r="E87" s="1927" t="s">
        <v>1924</v>
      </c>
      <c r="F87" s="1933"/>
      <c r="G87" s="1935"/>
      <c r="H87" s="2020"/>
    </row>
    <row r="88" spans="1:32" ht="15" customHeight="1" x14ac:dyDescent="0.15">
      <c r="A88" s="1937"/>
      <c r="B88" s="1947"/>
      <c r="C88" s="1950"/>
      <c r="D88" s="74" t="s">
        <v>557</v>
      </c>
      <c r="E88" s="1927" t="s">
        <v>1925</v>
      </c>
      <c r="F88" s="1933"/>
      <c r="G88" s="1935"/>
      <c r="H88" s="2020"/>
    </row>
    <row r="89" spans="1:32" ht="15" customHeight="1" thickBot="1" x14ac:dyDescent="0.2">
      <c r="A89" s="1970"/>
      <c r="B89" s="2014"/>
      <c r="C89" s="1992"/>
      <c r="D89" s="25" t="s">
        <v>557</v>
      </c>
      <c r="E89" s="1986" t="s">
        <v>1926</v>
      </c>
      <c r="F89" s="2016"/>
      <c r="G89" s="2015"/>
      <c r="H89" s="2021"/>
    </row>
    <row r="90" spans="1:32" ht="8.25" customHeight="1" x14ac:dyDescent="0.15">
      <c r="A90" s="1916"/>
      <c r="B90" s="1917"/>
      <c r="C90" s="1917"/>
      <c r="D90" s="1917"/>
      <c r="E90" s="1917"/>
      <c r="F90" s="1963"/>
      <c r="G90" s="1971"/>
    </row>
    <row r="91" spans="1:32" x14ac:dyDescent="0.15">
      <c r="A91" s="369" t="s">
        <v>1083</v>
      </c>
      <c r="D91" s="1961"/>
      <c r="E91" s="1961"/>
      <c r="F91" s="1962"/>
      <c r="G91" s="1971"/>
    </row>
    <row r="92" spans="1:32" x14ac:dyDescent="0.15">
      <c r="A92" s="369" t="s">
        <v>492</v>
      </c>
      <c r="D92" s="1958"/>
      <c r="E92" s="1958"/>
      <c r="F92" s="1959"/>
      <c r="G92" s="1971"/>
    </row>
    <row r="93" spans="1:32" x14ac:dyDescent="0.15">
      <c r="A93" s="431" t="s">
        <v>590</v>
      </c>
      <c r="D93" s="1958"/>
      <c r="E93" s="1958"/>
      <c r="F93" s="1959"/>
      <c r="G93" s="1971"/>
    </row>
    <row r="94" spans="1:32" ht="15" thickBot="1" x14ac:dyDescent="0.2">
      <c r="A94" s="370" t="s">
        <v>591</v>
      </c>
      <c r="B94" s="23"/>
      <c r="C94" s="371"/>
      <c r="D94" s="1954"/>
      <c r="E94" s="1954"/>
      <c r="F94" s="1955"/>
      <c r="G94" s="1971"/>
    </row>
    <row r="95" spans="1:32" ht="15" x14ac:dyDescent="0.15">
      <c r="A95" s="317"/>
      <c r="F95" s="92" t="str">
        <f>Instructions!A5</f>
        <v>Revised 12-26-2024</v>
      </c>
      <c r="W95" s="410"/>
      <c r="X95" s="410"/>
      <c r="Y95" s="410"/>
      <c r="Z95" s="410"/>
      <c r="AA95" s="410"/>
      <c r="AB95" s="410"/>
      <c r="AC95" s="410"/>
      <c r="AD95" s="410"/>
      <c r="AE95" s="410"/>
      <c r="AF95" s="410"/>
    </row>
    <row r="96" spans="1:32" ht="15" hidden="1" x14ac:dyDescent="0.15">
      <c r="A96" s="90"/>
      <c r="F96" s="386"/>
      <c r="G96" s="1484" t="s">
        <v>501</v>
      </c>
      <c r="H96" s="1484" t="s">
        <v>501</v>
      </c>
      <c r="I96" s="787"/>
      <c r="J96" s="787"/>
      <c r="K96" s="787"/>
      <c r="L96" s="787"/>
      <c r="M96" s="1332"/>
      <c r="N96" s="787"/>
      <c r="O96" s="1108"/>
      <c r="P96" s="1108"/>
      <c r="Q96" s="1332"/>
      <c r="R96" s="1332"/>
      <c r="S96" s="1332"/>
      <c r="T96" s="1108"/>
      <c r="U96" s="1108"/>
      <c r="V96" s="1108"/>
      <c r="W96" s="410"/>
      <c r="X96" s="410"/>
      <c r="Y96" s="410"/>
      <c r="Z96" s="410"/>
      <c r="AA96" s="410"/>
      <c r="AB96" s="410"/>
      <c r="AC96" s="410"/>
      <c r="AD96" s="410"/>
      <c r="AE96" s="1408" t="s">
        <v>501</v>
      </c>
      <c r="AF96" s="410"/>
    </row>
    <row r="97" spans="5:32" ht="15" hidden="1" x14ac:dyDescent="0.15">
      <c r="E97" s="386"/>
      <c r="F97" s="386"/>
      <c r="G97" s="1484" t="s">
        <v>230</v>
      </c>
      <c r="H97" s="1484" t="s">
        <v>230</v>
      </c>
      <c r="I97" s="787"/>
      <c r="J97" s="787"/>
      <c r="K97" s="787"/>
      <c r="L97" s="787"/>
      <c r="M97" s="1332"/>
      <c r="N97" s="787"/>
      <c r="O97" s="1108"/>
      <c r="P97" s="1108"/>
      <c r="Q97" s="1332"/>
      <c r="R97" s="1332"/>
      <c r="S97" s="1332"/>
      <c r="T97" s="1108"/>
      <c r="U97" s="1108"/>
      <c r="V97" s="1108"/>
      <c r="W97" s="410"/>
      <c r="X97" s="410"/>
      <c r="Y97" s="410"/>
      <c r="Z97" s="410"/>
      <c r="AA97" s="410"/>
      <c r="AB97" s="410"/>
      <c r="AC97" s="410"/>
      <c r="AD97" s="410"/>
      <c r="AE97" s="1408" t="s">
        <v>230</v>
      </c>
      <c r="AF97" s="410"/>
    </row>
    <row r="98" spans="5:32" ht="15" hidden="1" x14ac:dyDescent="0.15">
      <c r="E98" s="386"/>
      <c r="F98" s="1106"/>
      <c r="G98" s="1484">
        <v>1</v>
      </c>
      <c r="H98" s="1484" t="s">
        <v>1767</v>
      </c>
      <c r="I98" s="787" t="s">
        <v>510</v>
      </c>
      <c r="J98" s="787"/>
      <c r="K98" s="787"/>
      <c r="L98" s="787"/>
      <c r="M98" s="1332" t="s">
        <v>501</v>
      </c>
      <c r="N98" s="787"/>
      <c r="O98" s="1108" t="s">
        <v>501</v>
      </c>
      <c r="P98" s="1108"/>
      <c r="Q98" s="1332"/>
      <c r="R98" s="1332"/>
      <c r="S98" s="1332"/>
      <c r="T98" s="1108"/>
      <c r="U98" s="1108"/>
      <c r="V98" s="1108"/>
      <c r="W98" s="410"/>
      <c r="X98" s="410"/>
      <c r="Y98" s="410"/>
      <c r="Z98" s="410"/>
      <c r="AA98" s="410"/>
      <c r="AB98" s="410"/>
      <c r="AC98" s="410"/>
      <c r="AD98" s="410"/>
      <c r="AE98" s="1408">
        <v>2</v>
      </c>
      <c r="AF98" s="410"/>
    </row>
    <row r="99" spans="5:32" ht="15" hidden="1" x14ac:dyDescent="0.15">
      <c r="E99" s="386"/>
      <c r="F99" s="1106" t="s">
        <v>501</v>
      </c>
      <c r="G99" s="1484"/>
      <c r="H99" s="1484">
        <v>3</v>
      </c>
      <c r="I99" s="787" t="s">
        <v>511</v>
      </c>
      <c r="J99" s="787"/>
      <c r="K99" s="787"/>
      <c r="L99" s="787"/>
      <c r="M99" s="1332" t="s">
        <v>230</v>
      </c>
      <c r="N99" s="787"/>
      <c r="O99" s="787" t="s">
        <v>230</v>
      </c>
      <c r="P99" s="1108" t="s">
        <v>501</v>
      </c>
      <c r="Q99" s="1332" t="s">
        <v>501</v>
      </c>
      <c r="R99" s="1332" t="s">
        <v>501</v>
      </c>
      <c r="S99" s="1332" t="s">
        <v>501</v>
      </c>
      <c r="T99" s="1108" t="s">
        <v>501</v>
      </c>
      <c r="U99" s="1108" t="s">
        <v>501</v>
      </c>
      <c r="V99" s="1108" t="s">
        <v>501</v>
      </c>
      <c r="W99" s="410"/>
      <c r="X99" s="410"/>
      <c r="Y99" s="410"/>
      <c r="Z99" s="410"/>
      <c r="AA99" s="410"/>
      <c r="AB99" s="410"/>
      <c r="AC99" s="410"/>
      <c r="AD99" s="410"/>
      <c r="AE99" s="410"/>
      <c r="AF99" s="410"/>
    </row>
    <row r="100" spans="5:32" ht="15" hidden="1" x14ac:dyDescent="0.15">
      <c r="E100" s="386"/>
      <c r="F100" s="1106">
        <v>2</v>
      </c>
      <c r="G100" s="1484" t="s">
        <v>501</v>
      </c>
      <c r="H100" s="1484">
        <v>5</v>
      </c>
      <c r="I100" s="787" t="s">
        <v>512</v>
      </c>
      <c r="J100" s="787"/>
      <c r="K100" s="787"/>
      <c r="L100" s="787"/>
      <c r="M100" s="1332">
        <v>1</v>
      </c>
      <c r="N100" s="1332" t="s">
        <v>501</v>
      </c>
      <c r="O100" s="1108">
        <v>0</v>
      </c>
      <c r="P100" s="787" t="s">
        <v>230</v>
      </c>
      <c r="Q100" s="1332" t="s">
        <v>230</v>
      </c>
      <c r="R100" s="1332" t="s">
        <v>230</v>
      </c>
      <c r="S100" s="1332" t="s">
        <v>230</v>
      </c>
      <c r="T100" s="1332" t="s">
        <v>230</v>
      </c>
      <c r="U100" s="1108" t="s">
        <v>230</v>
      </c>
      <c r="V100" s="1108" t="s">
        <v>230</v>
      </c>
      <c r="W100" s="410"/>
      <c r="X100" s="410"/>
      <c r="Y100" s="410"/>
      <c r="Z100" s="410"/>
      <c r="AA100" s="410"/>
      <c r="AB100" s="410"/>
      <c r="AC100" s="410"/>
      <c r="AD100" s="410"/>
      <c r="AE100" s="1408" t="s">
        <v>501</v>
      </c>
      <c r="AF100" s="410"/>
    </row>
    <row r="101" spans="5:32" ht="15" hidden="1" x14ac:dyDescent="0.15">
      <c r="E101" s="386"/>
      <c r="F101" s="1106">
        <v>4</v>
      </c>
      <c r="G101" s="1484" t="s">
        <v>230</v>
      </c>
      <c r="H101" s="1484">
        <v>8</v>
      </c>
      <c r="I101" s="787"/>
      <c r="J101" s="787"/>
      <c r="K101" s="787"/>
      <c r="L101" s="787"/>
      <c r="M101" s="1332">
        <v>3</v>
      </c>
      <c r="N101" s="787" t="s">
        <v>230</v>
      </c>
      <c r="O101" s="1108">
        <v>1</v>
      </c>
      <c r="P101" s="1108">
        <v>1</v>
      </c>
      <c r="Q101" s="1332">
        <v>1</v>
      </c>
      <c r="R101" s="1332">
        <v>1</v>
      </c>
      <c r="S101" s="1332">
        <v>3</v>
      </c>
      <c r="T101" s="1108">
        <v>2</v>
      </c>
      <c r="U101" s="1108">
        <v>5</v>
      </c>
      <c r="V101" s="1108">
        <v>15</v>
      </c>
      <c r="W101" s="410"/>
      <c r="X101" s="410"/>
      <c r="Y101" s="410"/>
      <c r="Z101" s="410"/>
      <c r="AA101" s="410"/>
      <c r="AB101" s="410"/>
      <c r="AC101" s="410"/>
      <c r="AD101" s="410"/>
      <c r="AE101" s="1408" t="s">
        <v>230</v>
      </c>
      <c r="AF101" s="410"/>
    </row>
    <row r="102" spans="5:32" hidden="1" x14ac:dyDescent="0.15">
      <c r="E102" s="386"/>
      <c r="F102" s="1106">
        <v>5</v>
      </c>
      <c r="G102" s="1484">
        <v>3</v>
      </c>
      <c r="H102" s="1484">
        <v>10</v>
      </c>
      <c r="I102" s="787"/>
      <c r="J102" s="787"/>
      <c r="K102" s="787"/>
      <c r="L102" s="787"/>
      <c r="M102" s="1332">
        <v>5</v>
      </c>
      <c r="N102" s="787">
        <v>1</v>
      </c>
      <c r="O102" s="1108">
        <v>2</v>
      </c>
      <c r="P102" s="1108">
        <v>2</v>
      </c>
      <c r="Q102" s="1332">
        <v>2</v>
      </c>
      <c r="R102" s="1332"/>
      <c r="S102" s="1332"/>
      <c r="T102" s="1108">
        <v>3</v>
      </c>
      <c r="U102" s="1108"/>
      <c r="V102" s="1108"/>
      <c r="W102" s="410"/>
      <c r="X102" s="410"/>
      <c r="Y102" s="410"/>
      <c r="Z102" s="410"/>
      <c r="AA102" s="410"/>
      <c r="AB102" s="410"/>
      <c r="AC102" s="410"/>
      <c r="AD102" s="410"/>
      <c r="AE102" s="1408">
        <v>5</v>
      </c>
      <c r="AF102" s="410"/>
    </row>
    <row r="103" spans="5:32" hidden="1" x14ac:dyDescent="0.15">
      <c r="E103" s="386"/>
      <c r="F103" s="1106">
        <v>6</v>
      </c>
      <c r="G103" s="1484"/>
      <c r="H103" s="1484">
        <v>13</v>
      </c>
      <c r="I103" s="787"/>
      <c r="J103" s="787"/>
      <c r="K103" s="787"/>
      <c r="L103" s="787"/>
      <c r="M103" s="1332">
        <v>10</v>
      </c>
      <c r="N103" s="787">
        <v>3</v>
      </c>
      <c r="O103" s="1108">
        <v>3</v>
      </c>
      <c r="P103" s="1108">
        <v>3</v>
      </c>
      <c r="Q103" s="1332"/>
      <c r="R103" s="1332"/>
      <c r="S103" s="1332"/>
      <c r="T103" s="1108"/>
      <c r="U103" s="1108"/>
      <c r="V103" s="1108"/>
      <c r="W103" s="410"/>
      <c r="X103" s="410"/>
      <c r="Y103" s="410"/>
      <c r="Z103" s="410"/>
      <c r="AA103" s="410"/>
      <c r="AB103" s="410"/>
      <c r="AC103" s="410"/>
      <c r="AD103" s="410"/>
      <c r="AE103" s="1408">
        <v>7</v>
      </c>
      <c r="AF103" s="410"/>
    </row>
    <row r="104" spans="5:32" ht="15" hidden="1" x14ac:dyDescent="0.15">
      <c r="E104" s="386"/>
      <c r="F104" s="1106">
        <v>7</v>
      </c>
      <c r="G104" s="1484" t="s">
        <v>501</v>
      </c>
      <c r="H104" s="1484">
        <v>15</v>
      </c>
      <c r="I104" s="787"/>
      <c r="J104" s="787"/>
      <c r="K104" s="787"/>
      <c r="L104" s="787"/>
      <c r="M104" s="1332"/>
      <c r="N104" s="787">
        <v>5</v>
      </c>
      <c r="O104" s="1108"/>
      <c r="P104" s="1108"/>
      <c r="Q104" s="1332" t="s">
        <v>660</v>
      </c>
      <c r="R104" s="1332" t="s">
        <v>501</v>
      </c>
      <c r="S104" s="1332"/>
      <c r="T104" s="1108"/>
      <c r="U104" s="1108" t="s">
        <v>501</v>
      </c>
      <c r="V104" s="1108" t="s">
        <v>501</v>
      </c>
      <c r="W104" s="410"/>
      <c r="X104" s="410"/>
      <c r="Y104" s="410"/>
      <c r="Z104" s="410"/>
      <c r="AA104" s="410"/>
      <c r="AB104" s="410"/>
      <c r="AC104" s="410"/>
      <c r="AD104" s="410"/>
      <c r="AE104" s="410"/>
      <c r="AF104" s="410"/>
    </row>
    <row r="105" spans="5:32" ht="15" hidden="1" x14ac:dyDescent="0.15">
      <c r="E105" s="386"/>
      <c r="F105" s="1106">
        <v>9</v>
      </c>
      <c r="G105" s="1484" t="s">
        <v>230</v>
      </c>
      <c r="H105" s="1484">
        <v>18</v>
      </c>
      <c r="I105" s="787"/>
      <c r="J105" s="787"/>
      <c r="K105" s="787"/>
      <c r="L105" s="787"/>
      <c r="M105" s="1332"/>
      <c r="N105" s="787">
        <v>10</v>
      </c>
      <c r="O105" s="1108"/>
      <c r="P105" s="1108"/>
      <c r="Q105" s="1332" t="s">
        <v>230</v>
      </c>
      <c r="R105" s="1332" t="s">
        <v>230</v>
      </c>
      <c r="S105" s="1332"/>
      <c r="T105" s="1108" t="s">
        <v>501</v>
      </c>
      <c r="U105" s="1108" t="s">
        <v>230</v>
      </c>
      <c r="V105" s="1108" t="s">
        <v>230</v>
      </c>
      <c r="W105" s="410"/>
      <c r="X105" s="410"/>
      <c r="Y105" s="410"/>
      <c r="Z105" s="410"/>
      <c r="AA105" s="410"/>
      <c r="AB105" s="410"/>
      <c r="AC105" s="410"/>
      <c r="AD105" s="410"/>
      <c r="AE105" s="1408" t="s">
        <v>501</v>
      </c>
      <c r="AF105" s="410"/>
    </row>
    <row r="106" spans="5:32" ht="15" hidden="1" x14ac:dyDescent="0.15">
      <c r="E106" s="386"/>
      <c r="F106" s="1106">
        <v>10</v>
      </c>
      <c r="G106" s="1484">
        <v>10</v>
      </c>
      <c r="H106" s="1484">
        <v>20</v>
      </c>
      <c r="I106" s="787" t="s">
        <v>501</v>
      </c>
      <c r="J106" s="787"/>
      <c r="K106" s="787"/>
      <c r="L106" s="787"/>
      <c r="M106" s="1332"/>
      <c r="N106" s="787"/>
      <c r="O106" s="1108" t="s">
        <v>501</v>
      </c>
      <c r="P106" s="1108"/>
      <c r="Q106" s="1332">
        <v>5</v>
      </c>
      <c r="R106" s="1332">
        <v>2</v>
      </c>
      <c r="S106" s="1332"/>
      <c r="T106" s="1108" t="s">
        <v>230</v>
      </c>
      <c r="U106" s="1108">
        <v>5</v>
      </c>
      <c r="V106" s="1108">
        <v>2</v>
      </c>
      <c r="W106" s="410"/>
      <c r="X106" s="410"/>
      <c r="Y106" s="410"/>
      <c r="Z106" s="410"/>
      <c r="AA106" s="410"/>
      <c r="AB106" s="410"/>
      <c r="AC106" s="410"/>
      <c r="AD106" s="410"/>
      <c r="AE106" s="1408" t="s">
        <v>230</v>
      </c>
      <c r="AF106" s="410"/>
    </row>
    <row r="107" spans="5:32" ht="15" hidden="1" x14ac:dyDescent="0.15">
      <c r="E107" s="386"/>
      <c r="F107" s="1106">
        <v>12</v>
      </c>
      <c r="G107" s="1484"/>
      <c r="H107" s="1484">
        <v>25</v>
      </c>
      <c r="I107" s="787" t="s">
        <v>230</v>
      </c>
      <c r="J107" s="787"/>
      <c r="K107" s="787"/>
      <c r="L107" s="787"/>
      <c r="M107" s="1332" t="s">
        <v>501</v>
      </c>
      <c r="N107" s="787"/>
      <c r="O107" s="1108" t="s">
        <v>230</v>
      </c>
      <c r="P107" s="1108"/>
      <c r="Q107" s="1332">
        <v>10</v>
      </c>
      <c r="R107" s="1332"/>
      <c r="S107" s="1332"/>
      <c r="T107" s="1108">
        <v>5</v>
      </c>
      <c r="U107" s="1108">
        <v>7</v>
      </c>
      <c r="V107" s="1108">
        <v>3</v>
      </c>
      <c r="W107" s="410"/>
      <c r="X107" s="410"/>
      <c r="Y107" s="410"/>
      <c r="Z107" s="410"/>
      <c r="AA107" s="410"/>
      <c r="AB107" s="410"/>
      <c r="AC107" s="410"/>
      <c r="AD107" s="410"/>
      <c r="AE107" s="1408">
        <v>2</v>
      </c>
      <c r="AF107" s="410"/>
    </row>
    <row r="108" spans="5:32" ht="15" hidden="1" x14ac:dyDescent="0.15">
      <c r="E108" s="386"/>
      <c r="F108" s="1106">
        <v>15</v>
      </c>
      <c r="G108" s="1484" t="s">
        <v>501</v>
      </c>
      <c r="H108" s="1484">
        <v>28</v>
      </c>
      <c r="I108" s="787">
        <v>0</v>
      </c>
      <c r="J108" s="787"/>
      <c r="K108" s="787"/>
      <c r="L108" s="787"/>
      <c r="M108" s="1332" t="s">
        <v>230</v>
      </c>
      <c r="N108" s="787"/>
      <c r="O108" s="1108" t="s">
        <v>229</v>
      </c>
      <c r="P108" s="1108" t="s">
        <v>501</v>
      </c>
      <c r="Q108" s="1332"/>
      <c r="R108" s="1332"/>
      <c r="S108" s="1332"/>
      <c r="T108" s="1108"/>
      <c r="U108" s="1108"/>
      <c r="V108" s="1108">
        <v>4</v>
      </c>
      <c r="W108" s="410"/>
      <c r="X108" s="410"/>
      <c r="Y108" s="410"/>
      <c r="Z108" s="410"/>
      <c r="AA108" s="410"/>
      <c r="AB108" s="410"/>
      <c r="AC108" s="410"/>
      <c r="AD108" s="410"/>
      <c r="AE108" s="1408">
        <v>3</v>
      </c>
      <c r="AF108" s="410"/>
    </row>
    <row r="109" spans="5:32" ht="15" hidden="1" x14ac:dyDescent="0.15">
      <c r="E109" s="386"/>
      <c r="F109" s="1106"/>
      <c r="G109" s="1484" t="s">
        <v>230</v>
      </c>
      <c r="H109" s="1484"/>
      <c r="I109" s="787">
        <v>10</v>
      </c>
      <c r="J109" s="787"/>
      <c r="K109" s="787"/>
      <c r="L109" s="787"/>
      <c r="M109" s="1334">
        <v>0.6</v>
      </c>
      <c r="N109" s="787"/>
      <c r="O109" s="1108" t="s">
        <v>231</v>
      </c>
      <c r="P109" s="1108" t="s">
        <v>230</v>
      </c>
      <c r="Q109" s="1332" t="s">
        <v>501</v>
      </c>
      <c r="R109" s="1332" t="s">
        <v>501</v>
      </c>
      <c r="S109" s="1332"/>
      <c r="T109" s="1332" t="s">
        <v>501</v>
      </c>
      <c r="U109" s="1108"/>
      <c r="V109" s="1108"/>
      <c r="W109" s="410"/>
      <c r="X109" s="410"/>
      <c r="Y109" s="410"/>
      <c r="Z109" s="410"/>
      <c r="AA109" s="410"/>
      <c r="AB109" s="410"/>
      <c r="AC109" s="410"/>
      <c r="AD109" s="410"/>
      <c r="AE109" s="410"/>
      <c r="AF109" s="410"/>
    </row>
    <row r="110" spans="5:32" ht="15" hidden="1" x14ac:dyDescent="0.15">
      <c r="E110" s="386"/>
      <c r="F110" s="386"/>
      <c r="G110" s="1484">
        <v>2</v>
      </c>
      <c r="H110" s="1484"/>
      <c r="I110" s="787"/>
      <c r="J110" s="787"/>
      <c r="K110" s="787"/>
      <c r="L110" s="787"/>
      <c r="M110" s="1334">
        <v>0.8</v>
      </c>
      <c r="N110" s="787"/>
      <c r="O110" s="1108"/>
      <c r="P110" s="1108">
        <v>1</v>
      </c>
      <c r="Q110" s="1332" t="s">
        <v>230</v>
      </c>
      <c r="R110" s="1332" t="s">
        <v>230</v>
      </c>
      <c r="S110" s="1332"/>
      <c r="T110" s="1332" t="s">
        <v>230</v>
      </c>
      <c r="U110" s="1108"/>
      <c r="V110" s="1108" t="s">
        <v>501</v>
      </c>
      <c r="W110" s="410"/>
      <c r="X110" s="410"/>
      <c r="Y110" s="410"/>
      <c r="Z110" s="410"/>
      <c r="AA110" s="410"/>
      <c r="AB110" s="410"/>
      <c r="AC110" s="410"/>
      <c r="AD110" s="410"/>
      <c r="AE110" s="1408" t="s">
        <v>501</v>
      </c>
      <c r="AF110" s="410"/>
    </row>
    <row r="111" spans="5:32" ht="15" hidden="1" x14ac:dyDescent="0.15">
      <c r="E111" s="386"/>
      <c r="F111" s="386"/>
      <c r="G111" s="1484"/>
      <c r="H111" s="1484"/>
      <c r="I111" s="787"/>
      <c r="J111" s="787"/>
      <c r="K111" s="787"/>
      <c r="L111" s="787"/>
      <c r="M111" s="1334">
        <v>1</v>
      </c>
      <c r="N111" s="787"/>
      <c r="O111" s="1108"/>
      <c r="P111" s="1108">
        <v>2</v>
      </c>
      <c r="Q111" s="1332">
        <v>10</v>
      </c>
      <c r="R111" s="1332">
        <v>0</v>
      </c>
      <c r="S111" s="1332"/>
      <c r="T111" s="1332">
        <v>10</v>
      </c>
      <c r="U111" s="1108"/>
      <c r="V111" s="1108" t="s">
        <v>230</v>
      </c>
      <c r="W111" s="410"/>
      <c r="X111" s="410"/>
      <c r="Y111" s="410"/>
      <c r="Z111" s="410"/>
      <c r="AA111" s="410"/>
      <c r="AB111" s="410"/>
      <c r="AC111" s="410"/>
      <c r="AD111" s="410"/>
      <c r="AE111" s="1408" t="s">
        <v>230</v>
      </c>
      <c r="AF111" s="410"/>
    </row>
    <row r="112" spans="5:32" ht="15" hidden="1" x14ac:dyDescent="0.15">
      <c r="E112" s="386"/>
      <c r="F112" s="386"/>
      <c r="G112" s="1484" t="s">
        <v>501</v>
      </c>
      <c r="H112" s="1484"/>
      <c r="I112" s="787"/>
      <c r="J112" s="787"/>
      <c r="K112" s="787"/>
      <c r="L112" s="787"/>
      <c r="M112" s="1332"/>
      <c r="N112" s="787"/>
      <c r="O112" s="1108"/>
      <c r="P112" s="1108">
        <v>3</v>
      </c>
      <c r="Q112" s="1332"/>
      <c r="R112" s="1332">
        <v>15</v>
      </c>
      <c r="S112" s="1332" t="s">
        <v>660</v>
      </c>
      <c r="T112" s="1332">
        <v>15</v>
      </c>
      <c r="U112" s="1108"/>
      <c r="V112" s="1108">
        <v>3</v>
      </c>
      <c r="W112" s="410"/>
      <c r="X112" s="410"/>
      <c r="Y112" s="410"/>
      <c r="Z112" s="410"/>
      <c r="AA112" s="410"/>
      <c r="AB112" s="410"/>
      <c r="AC112" s="410"/>
      <c r="AD112" s="410"/>
      <c r="AE112" s="1408">
        <v>10</v>
      </c>
      <c r="AF112" s="410"/>
    </row>
    <row r="113" spans="5:32" ht="15" hidden="1" x14ac:dyDescent="0.15">
      <c r="E113" s="386"/>
      <c r="F113" s="386"/>
      <c r="G113" s="1484" t="s">
        <v>230</v>
      </c>
      <c r="H113" s="1484"/>
      <c r="I113" s="787"/>
      <c r="J113" s="787"/>
      <c r="K113" s="787"/>
      <c r="L113" s="787"/>
      <c r="M113" s="1332"/>
      <c r="N113" s="787"/>
      <c r="O113" s="1108"/>
      <c r="P113" s="1108">
        <v>4</v>
      </c>
      <c r="Q113" s="1332"/>
      <c r="R113" s="1332"/>
      <c r="S113" s="1332" t="s">
        <v>230</v>
      </c>
      <c r="T113" s="1108"/>
      <c r="U113" s="1108"/>
      <c r="V113" s="1108">
        <v>5</v>
      </c>
      <c r="W113" s="410"/>
      <c r="X113" s="410"/>
      <c r="Y113" s="410"/>
      <c r="Z113" s="410"/>
      <c r="AA113" s="410"/>
      <c r="AB113" s="410"/>
      <c r="AC113" s="410"/>
      <c r="AD113" s="410"/>
      <c r="AE113" s="1408">
        <v>15</v>
      </c>
      <c r="AF113" s="410"/>
    </row>
    <row r="114" spans="5:32" ht="15" hidden="1" x14ac:dyDescent="0.15">
      <c r="E114" s="386"/>
      <c r="F114" s="386"/>
      <c r="G114" s="1484">
        <v>15</v>
      </c>
      <c r="H114" s="1484"/>
      <c r="I114" s="787"/>
      <c r="J114" s="787"/>
      <c r="K114" s="787"/>
      <c r="L114" s="787"/>
      <c r="M114" s="1332"/>
      <c r="N114" s="787"/>
      <c r="O114" s="1108"/>
      <c r="P114" s="1108">
        <v>5</v>
      </c>
      <c r="Q114" s="1332" t="s">
        <v>501</v>
      </c>
      <c r="R114" s="1332"/>
      <c r="S114" s="1332">
        <v>5</v>
      </c>
      <c r="T114" s="1108"/>
      <c r="U114" s="1108"/>
      <c r="V114" s="1108">
        <v>10</v>
      </c>
      <c r="W114" s="410"/>
      <c r="X114" s="410"/>
      <c r="Y114" s="410"/>
      <c r="Z114" s="410"/>
      <c r="AA114" s="410"/>
      <c r="AB114" s="410"/>
      <c r="AC114" s="410"/>
      <c r="AD114" s="410"/>
      <c r="AE114" s="410"/>
      <c r="AF114" s="410"/>
    </row>
    <row r="115" spans="5:32" ht="15" hidden="1" x14ac:dyDescent="0.15">
      <c r="E115" s="386"/>
      <c r="F115" s="386"/>
      <c r="G115" s="1484"/>
      <c r="H115" s="1484"/>
      <c r="I115" s="787" t="s">
        <v>501</v>
      </c>
      <c r="J115" s="787"/>
      <c r="K115" s="787"/>
      <c r="L115" s="787"/>
      <c r="M115" s="1332"/>
      <c r="N115" s="787"/>
      <c r="O115" s="1108"/>
      <c r="P115" s="1108"/>
      <c r="Q115" s="1332" t="s">
        <v>230</v>
      </c>
      <c r="R115" s="1108" t="s">
        <v>501</v>
      </c>
      <c r="S115" s="1332">
        <v>10</v>
      </c>
      <c r="T115" s="1108"/>
      <c r="U115" s="1108"/>
      <c r="V115" s="1108">
        <v>13</v>
      </c>
      <c r="W115" s="410"/>
      <c r="X115" s="410"/>
      <c r="Y115" s="410"/>
      <c r="Z115" s="410"/>
      <c r="AA115" s="410"/>
      <c r="AB115" s="410"/>
      <c r="AC115" s="410"/>
      <c r="AD115" s="410"/>
      <c r="AE115" s="1408" t="s">
        <v>501</v>
      </c>
      <c r="AF115" s="410"/>
    </row>
    <row r="116" spans="5:32" ht="15" hidden="1" x14ac:dyDescent="0.15">
      <c r="E116" s="386"/>
      <c r="F116" s="386"/>
      <c r="G116" s="1484"/>
      <c r="H116" s="1484"/>
      <c r="I116" s="787" t="s">
        <v>230</v>
      </c>
      <c r="J116" s="787"/>
      <c r="K116" s="787"/>
      <c r="L116" s="787"/>
      <c r="M116" s="1332" t="s">
        <v>501</v>
      </c>
      <c r="N116" s="787"/>
      <c r="O116" s="1108"/>
      <c r="P116" s="1108"/>
      <c r="Q116" s="1332">
        <v>1</v>
      </c>
      <c r="R116" s="1108" t="s">
        <v>230</v>
      </c>
      <c r="S116" s="1332"/>
      <c r="T116" s="1108"/>
      <c r="U116" s="1108"/>
      <c r="V116" s="1108"/>
      <c r="W116" s="410"/>
      <c r="X116" s="410"/>
      <c r="Y116" s="410"/>
      <c r="Z116" s="410"/>
      <c r="AA116" s="410"/>
      <c r="AB116" s="410"/>
      <c r="AC116" s="410"/>
      <c r="AD116" s="410"/>
      <c r="AE116" s="1408" t="s">
        <v>230</v>
      </c>
      <c r="AF116" s="410"/>
    </row>
    <row r="117" spans="5:32" ht="15" hidden="1" x14ac:dyDescent="0.15">
      <c r="E117" s="386"/>
      <c r="F117" s="386"/>
      <c r="G117" s="1484"/>
      <c r="H117" s="1484"/>
      <c r="I117" s="787">
        <v>0</v>
      </c>
      <c r="J117" s="787"/>
      <c r="K117" s="787"/>
      <c r="L117" s="787"/>
      <c r="M117" s="1332" t="s">
        <v>230</v>
      </c>
      <c r="N117" s="787"/>
      <c r="O117" s="1108"/>
      <c r="P117" s="1108"/>
      <c r="Q117" s="1332">
        <v>2</v>
      </c>
      <c r="R117" s="1108">
        <v>3</v>
      </c>
      <c r="S117" s="1332"/>
      <c r="T117" s="1108"/>
      <c r="U117" s="1108"/>
      <c r="V117" s="1108"/>
      <c r="W117" s="410"/>
      <c r="X117" s="410"/>
      <c r="Y117" s="410"/>
      <c r="Z117" s="410"/>
      <c r="AA117" s="410"/>
      <c r="AB117" s="410"/>
      <c r="AC117" s="410"/>
      <c r="AD117" s="410"/>
      <c r="AE117" s="1408">
        <v>1</v>
      </c>
      <c r="AF117" s="410"/>
    </row>
    <row r="118" spans="5:32" hidden="1" x14ac:dyDescent="0.15">
      <c r="E118" s="386"/>
      <c r="F118" s="386"/>
      <c r="G118" s="1484"/>
      <c r="H118" s="1484"/>
      <c r="I118" s="787">
        <v>2</v>
      </c>
      <c r="J118" s="787"/>
      <c r="K118" s="787"/>
      <c r="L118" s="787"/>
      <c r="M118" s="1336">
        <v>1</v>
      </c>
      <c r="N118" s="787"/>
      <c r="O118" s="1108"/>
      <c r="P118" s="1108"/>
      <c r="Q118" s="1332">
        <v>3</v>
      </c>
      <c r="R118" s="1108">
        <v>5</v>
      </c>
      <c r="S118" s="1332"/>
      <c r="T118" s="1108"/>
      <c r="U118" s="1108"/>
      <c r="V118" s="1108"/>
      <c r="W118" s="410"/>
      <c r="X118" s="410"/>
      <c r="Y118" s="410"/>
      <c r="Z118" s="410"/>
      <c r="AA118" s="410"/>
      <c r="AB118" s="410"/>
      <c r="AC118" s="410"/>
      <c r="AD118" s="410"/>
      <c r="AE118" s="1408">
        <v>2</v>
      </c>
      <c r="AF118" s="410"/>
    </row>
    <row r="119" spans="5:32" hidden="1" x14ac:dyDescent="0.15">
      <c r="E119" s="386"/>
      <c r="F119" s="386"/>
      <c r="G119" s="1484"/>
      <c r="H119" s="1484"/>
      <c r="I119" s="787">
        <v>4</v>
      </c>
      <c r="J119" s="787"/>
      <c r="K119" s="787"/>
      <c r="L119" s="787"/>
      <c r="M119" s="1336">
        <v>2</v>
      </c>
      <c r="N119" s="787"/>
      <c r="O119" s="1108"/>
      <c r="P119" s="1108"/>
      <c r="Q119" s="1332">
        <v>4</v>
      </c>
      <c r="R119" s="1108">
        <v>10</v>
      </c>
      <c r="S119" s="1332"/>
      <c r="T119" s="1108"/>
      <c r="U119" s="1108"/>
      <c r="V119" s="1108"/>
      <c r="W119" s="410"/>
      <c r="X119" s="410"/>
      <c r="Y119" s="410"/>
      <c r="Z119" s="410"/>
      <c r="AA119" s="410"/>
      <c r="AB119" s="410"/>
      <c r="AC119" s="410"/>
      <c r="AD119" s="410"/>
      <c r="AE119" s="1408">
        <v>3</v>
      </c>
      <c r="AF119" s="410"/>
    </row>
    <row r="120" spans="5:32" ht="15" hidden="1" x14ac:dyDescent="0.15">
      <c r="E120" s="386"/>
      <c r="F120" s="386"/>
      <c r="G120" s="1484" t="s">
        <v>501</v>
      </c>
      <c r="H120" s="1484"/>
      <c r="I120" s="787">
        <v>6</v>
      </c>
      <c r="J120" s="787"/>
      <c r="K120" s="787"/>
      <c r="L120" s="787"/>
      <c r="M120" s="1336">
        <v>3</v>
      </c>
      <c r="N120" s="787"/>
      <c r="O120" s="1108"/>
      <c r="P120" s="1108"/>
      <c r="Q120" s="1332"/>
      <c r="R120" s="1332"/>
      <c r="S120" s="1332"/>
      <c r="T120" s="1108"/>
      <c r="U120" s="1108"/>
      <c r="V120" s="1108"/>
      <c r="W120" s="410"/>
      <c r="X120" s="410"/>
      <c r="Y120" s="410"/>
      <c r="Z120" s="410"/>
      <c r="AA120" s="410"/>
      <c r="AB120" s="410"/>
      <c r="AC120" s="410"/>
      <c r="AD120" s="410"/>
      <c r="AE120" s="1408">
        <v>4</v>
      </c>
      <c r="AF120" s="410"/>
    </row>
    <row r="121" spans="5:32" ht="15" hidden="1" x14ac:dyDescent="0.15">
      <c r="E121" s="386"/>
      <c r="F121" s="386"/>
      <c r="G121" s="1484" t="s">
        <v>230</v>
      </c>
      <c r="H121" s="1484"/>
      <c r="I121" s="787">
        <v>8</v>
      </c>
      <c r="J121" s="787"/>
      <c r="K121" s="787"/>
      <c r="L121" s="787"/>
      <c r="M121" s="1336">
        <v>4</v>
      </c>
      <c r="N121" s="787"/>
      <c r="O121" s="1108"/>
      <c r="P121" s="1108"/>
      <c r="Q121" s="1332"/>
      <c r="R121" s="1332"/>
      <c r="S121" s="1332"/>
      <c r="T121" s="1108"/>
      <c r="U121" s="1108"/>
      <c r="V121" s="1108"/>
      <c r="W121" s="410"/>
      <c r="X121" s="410"/>
      <c r="Y121" s="410"/>
      <c r="Z121" s="410"/>
      <c r="AA121" s="410"/>
      <c r="AB121" s="410"/>
      <c r="AC121" s="410"/>
      <c r="AD121" s="410"/>
      <c r="AE121" s="410"/>
      <c r="AF121" s="410"/>
    </row>
    <row r="122" spans="5:32" hidden="1" x14ac:dyDescent="0.15">
      <c r="E122" s="386"/>
      <c r="F122" s="386"/>
      <c r="G122" s="1484">
        <v>1</v>
      </c>
      <c r="H122" s="1484"/>
      <c r="I122" s="787">
        <v>10</v>
      </c>
      <c r="J122" s="787"/>
      <c r="K122" s="787"/>
      <c r="L122" s="787"/>
      <c r="M122" s="1336">
        <v>6</v>
      </c>
      <c r="N122" s="787"/>
      <c r="O122" s="1108"/>
      <c r="P122" s="1108"/>
      <c r="Q122" s="1332"/>
      <c r="R122" s="1332"/>
      <c r="S122" s="1332"/>
      <c r="T122" s="1108"/>
      <c r="U122" s="1108"/>
      <c r="V122" s="1108"/>
      <c r="W122" s="410"/>
      <c r="X122" s="410"/>
      <c r="Y122" s="410"/>
      <c r="Z122" s="410"/>
      <c r="AA122" s="410"/>
      <c r="AB122" s="410"/>
      <c r="AC122" s="410"/>
      <c r="AE122" s="410"/>
    </row>
    <row r="123" spans="5:32" hidden="1" x14ac:dyDescent="0.15">
      <c r="E123" s="386"/>
      <c r="F123" s="386"/>
      <c r="G123" s="1484">
        <v>2</v>
      </c>
      <c r="H123" s="1484"/>
      <c r="I123" s="787">
        <v>12</v>
      </c>
      <c r="J123" s="787"/>
      <c r="K123" s="787"/>
      <c r="L123" s="787"/>
      <c r="M123" s="1336">
        <v>8</v>
      </c>
      <c r="N123" s="787"/>
      <c r="O123" s="1108"/>
      <c r="P123" s="1108"/>
      <c r="Q123" s="1332"/>
      <c r="R123" s="1332"/>
      <c r="S123" s="1332"/>
      <c r="T123" s="1108"/>
      <c r="U123" s="1108"/>
      <c r="V123" s="1108"/>
      <c r="W123" s="410"/>
      <c r="X123" s="410"/>
      <c r="Y123" s="410"/>
      <c r="Z123" s="410"/>
      <c r="AA123" s="410"/>
      <c r="AB123" s="410"/>
      <c r="AC123" s="410"/>
      <c r="AE123" s="410"/>
    </row>
    <row r="124" spans="5:32" hidden="1" x14ac:dyDescent="0.15">
      <c r="E124" s="386"/>
      <c r="F124" s="386"/>
      <c r="G124" s="1484">
        <v>3</v>
      </c>
      <c r="H124" s="1484"/>
      <c r="I124" s="787">
        <v>15</v>
      </c>
      <c r="J124" s="787"/>
      <c r="K124" s="787"/>
      <c r="L124" s="787"/>
      <c r="M124" s="1336">
        <v>10</v>
      </c>
      <c r="N124" s="787"/>
      <c r="O124" s="1108"/>
      <c r="P124" s="1108"/>
      <c r="Q124" s="1332"/>
      <c r="R124" s="1332"/>
      <c r="S124" s="1332"/>
      <c r="T124" s="1108"/>
      <c r="U124" s="1108"/>
      <c r="V124" s="1108"/>
      <c r="W124" s="410"/>
      <c r="X124" s="410"/>
      <c r="Y124" s="410"/>
      <c r="Z124" s="410"/>
      <c r="AA124" s="410"/>
      <c r="AB124" s="410"/>
      <c r="AC124" s="410"/>
      <c r="AE124" s="410"/>
    </row>
    <row r="125" spans="5:32" hidden="1" x14ac:dyDescent="0.15">
      <c r="E125" s="386"/>
      <c r="F125" s="386"/>
      <c r="G125" s="1484">
        <v>4</v>
      </c>
      <c r="H125" s="1484"/>
      <c r="I125" s="787">
        <v>18</v>
      </c>
      <c r="J125" s="787"/>
      <c r="K125" s="787"/>
      <c r="L125" s="787"/>
      <c r="M125" s="1336">
        <v>12</v>
      </c>
      <c r="N125" s="787"/>
      <c r="O125" s="1108"/>
      <c r="P125" s="1108"/>
      <c r="Q125" s="1332"/>
      <c r="R125" s="1332"/>
      <c r="S125" s="1332"/>
      <c r="T125" s="1108"/>
      <c r="U125" s="1108"/>
      <c r="V125" s="1108"/>
      <c r="W125" s="410"/>
      <c r="X125" s="410"/>
      <c r="Y125" s="410"/>
      <c r="Z125" s="410"/>
      <c r="AA125" s="410"/>
      <c r="AB125" s="410"/>
      <c r="AC125" s="410"/>
      <c r="AE125" s="410"/>
    </row>
    <row r="126" spans="5:32" hidden="1" x14ac:dyDescent="0.15">
      <c r="E126" s="386"/>
      <c r="F126" s="386"/>
      <c r="G126" s="1484">
        <v>5</v>
      </c>
      <c r="H126" s="1484"/>
      <c r="I126" s="787">
        <v>21</v>
      </c>
      <c r="J126" s="787"/>
      <c r="K126" s="787"/>
      <c r="L126" s="787"/>
      <c r="M126" s="1336">
        <v>15</v>
      </c>
      <c r="N126" s="787"/>
      <c r="O126" s="1108"/>
      <c r="P126" s="1108"/>
      <c r="Q126" s="1332"/>
      <c r="R126" s="1332"/>
      <c r="S126" s="1332"/>
      <c r="T126" s="1108"/>
      <c r="U126" s="1108"/>
      <c r="V126" s="1108"/>
      <c r="W126" s="410"/>
      <c r="X126" s="410"/>
      <c r="Y126" s="410"/>
      <c r="Z126" s="410"/>
      <c r="AA126" s="410"/>
      <c r="AB126" s="410"/>
      <c r="AC126" s="410"/>
      <c r="AE126" s="410"/>
    </row>
    <row r="127" spans="5:32" hidden="1" x14ac:dyDescent="0.15">
      <c r="E127" s="386"/>
      <c r="F127" s="386"/>
      <c r="G127" s="1484">
        <v>6</v>
      </c>
      <c r="H127" s="1484"/>
      <c r="I127" s="787">
        <v>24</v>
      </c>
      <c r="J127" s="787"/>
      <c r="K127" s="787"/>
      <c r="L127" s="787"/>
      <c r="M127" s="1336">
        <v>18</v>
      </c>
      <c r="N127" s="787"/>
      <c r="O127" s="1108"/>
      <c r="P127" s="1108"/>
      <c r="Q127" s="1332"/>
      <c r="R127" s="1332"/>
      <c r="S127" s="1332"/>
      <c r="T127" s="1108"/>
      <c r="U127" s="1108"/>
      <c r="V127" s="1108"/>
      <c r="W127" s="410"/>
      <c r="X127" s="410"/>
      <c r="Y127" s="410"/>
      <c r="Z127" s="410"/>
      <c r="AA127" s="410"/>
      <c r="AB127" s="410"/>
      <c r="AC127" s="410"/>
    </row>
    <row r="128" spans="5:32" hidden="1" x14ac:dyDescent="0.15">
      <c r="E128" s="386"/>
      <c r="F128" s="386"/>
      <c r="G128" s="1484">
        <v>7</v>
      </c>
      <c r="H128" s="1484"/>
      <c r="I128" s="787">
        <v>27</v>
      </c>
      <c r="J128" s="787"/>
      <c r="K128" s="787"/>
      <c r="L128" s="787"/>
      <c r="M128" s="1336">
        <v>21</v>
      </c>
      <c r="N128" s="787"/>
      <c r="O128" s="1108"/>
      <c r="P128" s="1108"/>
      <c r="Q128" s="1332"/>
      <c r="R128" s="1332"/>
      <c r="S128" s="1332"/>
      <c r="T128" s="1108"/>
      <c r="U128" s="1108"/>
      <c r="V128" s="1108"/>
      <c r="W128" s="410"/>
      <c r="X128" s="410"/>
      <c r="Y128" s="410"/>
      <c r="Z128" s="410"/>
      <c r="AA128" s="410"/>
      <c r="AB128" s="410"/>
      <c r="AC128" s="410"/>
    </row>
    <row r="129" spans="6:22" hidden="1" x14ac:dyDescent="0.15">
      <c r="F129" s="386"/>
      <c r="G129" s="1484">
        <v>8</v>
      </c>
      <c r="H129" s="1484"/>
      <c r="I129" s="787">
        <v>30</v>
      </c>
      <c r="J129" s="787"/>
      <c r="K129" s="787"/>
      <c r="L129" s="787"/>
      <c r="M129" s="1336">
        <v>24</v>
      </c>
      <c r="N129" s="787"/>
      <c r="O129" s="1108"/>
      <c r="P129" s="1108"/>
      <c r="Q129" s="1332"/>
      <c r="R129" s="1332"/>
      <c r="S129" s="1332"/>
      <c r="T129" s="1108"/>
      <c r="U129" s="1108"/>
      <c r="V129" s="1108"/>
    </row>
    <row r="130" spans="6:22" hidden="1" x14ac:dyDescent="0.15">
      <c r="F130" s="386"/>
      <c r="G130" s="1484">
        <v>9</v>
      </c>
      <c r="H130" s="1484"/>
      <c r="I130" s="787">
        <v>34</v>
      </c>
      <c r="J130" s="787"/>
      <c r="K130" s="787"/>
      <c r="L130" s="787"/>
      <c r="M130" s="1336">
        <v>28</v>
      </c>
      <c r="N130" s="787"/>
      <c r="O130" s="1108"/>
      <c r="P130" s="1108"/>
      <c r="Q130" s="1332"/>
      <c r="R130" s="1332"/>
      <c r="S130" s="1332"/>
      <c r="T130" s="1108"/>
      <c r="U130" s="1108"/>
      <c r="V130" s="1108"/>
    </row>
    <row r="131" spans="6:22" hidden="1" x14ac:dyDescent="0.15">
      <c r="F131" s="386"/>
      <c r="G131" s="1484">
        <v>10</v>
      </c>
      <c r="H131" s="1484"/>
      <c r="I131" s="787">
        <v>38</v>
      </c>
      <c r="J131" s="787"/>
      <c r="K131" s="787"/>
      <c r="L131" s="787"/>
      <c r="M131" s="1332"/>
      <c r="N131" s="787"/>
      <c r="O131" s="1108"/>
      <c r="P131" s="1108"/>
      <c r="Q131" s="1332"/>
      <c r="R131" s="1332"/>
      <c r="S131" s="1332"/>
      <c r="T131" s="1108"/>
      <c r="U131" s="1108"/>
      <c r="V131" s="1108"/>
    </row>
    <row r="132" spans="6:22" hidden="1" x14ac:dyDescent="0.15">
      <c r="F132" s="386"/>
      <c r="G132" s="1484">
        <v>11</v>
      </c>
      <c r="H132" s="1484"/>
      <c r="I132" s="787">
        <v>42</v>
      </c>
      <c r="J132" s="787"/>
      <c r="K132" s="787"/>
      <c r="L132" s="787"/>
      <c r="M132" s="1332"/>
      <c r="N132" s="787"/>
      <c r="O132" s="1108"/>
      <c r="P132" s="1108"/>
      <c r="Q132" s="1332"/>
      <c r="R132" s="1332"/>
      <c r="S132" s="1332"/>
      <c r="T132" s="1108"/>
      <c r="U132" s="1108"/>
      <c r="V132" s="1108"/>
    </row>
    <row r="133" spans="6:22" hidden="1" x14ac:dyDescent="0.15">
      <c r="F133" s="386"/>
      <c r="G133" s="1484">
        <v>12</v>
      </c>
      <c r="H133" s="1484"/>
      <c r="I133" s="787">
        <v>46</v>
      </c>
      <c r="J133" s="787"/>
      <c r="K133" s="787"/>
      <c r="L133" s="787"/>
      <c r="M133" s="1332"/>
      <c r="N133" s="787"/>
      <c r="O133" s="1108"/>
      <c r="P133" s="1108"/>
      <c r="Q133" s="1332"/>
      <c r="R133" s="1332"/>
      <c r="S133" s="1332"/>
      <c r="T133" s="1108"/>
      <c r="U133" s="1108"/>
      <c r="V133" s="1108"/>
    </row>
    <row r="134" spans="6:22" hidden="1" x14ac:dyDescent="0.15">
      <c r="F134" s="386"/>
      <c r="G134" s="1484">
        <v>13</v>
      </c>
      <c r="H134" s="1484"/>
      <c r="I134" s="787">
        <v>50</v>
      </c>
      <c r="J134" s="787"/>
      <c r="K134" s="787"/>
      <c r="L134" s="787"/>
      <c r="M134" s="1332"/>
      <c r="N134" s="787"/>
      <c r="O134" s="1108"/>
      <c r="P134" s="1108"/>
      <c r="Q134" s="1332"/>
      <c r="R134" s="1332"/>
      <c r="S134" s="1332"/>
      <c r="T134" s="1108"/>
      <c r="U134" s="1108"/>
      <c r="V134" s="1108"/>
    </row>
    <row r="135" spans="6:22" hidden="1" x14ac:dyDescent="0.15">
      <c r="F135" s="386"/>
      <c r="G135" s="1484">
        <v>14</v>
      </c>
      <c r="H135" s="1484"/>
      <c r="I135" s="787">
        <v>60</v>
      </c>
      <c r="J135" s="787"/>
      <c r="K135" s="787"/>
      <c r="L135" s="787"/>
      <c r="M135" s="1332"/>
      <c r="N135" s="787"/>
      <c r="O135" s="1108"/>
      <c r="P135" s="1108"/>
      <c r="Q135" s="1332"/>
      <c r="R135" s="1332"/>
      <c r="S135" s="1332"/>
      <c r="T135" s="1108"/>
      <c r="U135" s="1108"/>
      <c r="V135" s="1108"/>
    </row>
    <row r="136" spans="6:22" hidden="1" x14ac:dyDescent="0.15">
      <c r="F136" s="386"/>
      <c r="G136" s="1484">
        <v>15</v>
      </c>
      <c r="H136" s="1484"/>
      <c r="I136" s="787">
        <v>70</v>
      </c>
      <c r="J136" s="787"/>
      <c r="K136" s="787"/>
      <c r="L136" s="787"/>
      <c r="M136" s="1332"/>
      <c r="N136" s="787"/>
      <c r="O136" s="1108"/>
      <c r="P136" s="1108"/>
      <c r="Q136" s="1332"/>
      <c r="R136" s="1332"/>
      <c r="S136" s="1332"/>
      <c r="T136" s="1108"/>
      <c r="U136" s="1108"/>
      <c r="V136" s="1108"/>
    </row>
    <row r="137" spans="6:22" hidden="1" x14ac:dyDescent="0.15">
      <c r="F137" s="386"/>
      <c r="G137" s="1484">
        <v>16</v>
      </c>
      <c r="H137" s="1484"/>
      <c r="I137" s="787"/>
      <c r="J137" s="787"/>
      <c r="K137" s="787"/>
      <c r="L137" s="787"/>
      <c r="M137" s="1332"/>
      <c r="N137" s="787"/>
      <c r="O137" s="1108"/>
      <c r="P137" s="1108"/>
      <c r="Q137" s="1332"/>
      <c r="R137" s="1332"/>
      <c r="S137" s="1332"/>
      <c r="T137" s="1108"/>
      <c r="U137" s="1108"/>
      <c r="V137" s="1108"/>
    </row>
    <row r="138" spans="6:22" hidden="1" x14ac:dyDescent="0.15">
      <c r="F138" s="386"/>
      <c r="G138" s="1484">
        <v>17</v>
      </c>
      <c r="H138" s="1484"/>
      <c r="I138" s="787"/>
      <c r="J138" s="787"/>
      <c r="K138" s="787"/>
      <c r="L138" s="787"/>
      <c r="M138" s="1332"/>
      <c r="N138" s="787"/>
      <c r="O138" s="1108"/>
      <c r="P138" s="1108"/>
      <c r="Q138" s="1332"/>
      <c r="R138" s="1332"/>
      <c r="S138" s="1332"/>
      <c r="T138" s="1108"/>
      <c r="U138" s="1108"/>
      <c r="V138" s="1108"/>
    </row>
    <row r="139" spans="6:22" hidden="1" x14ac:dyDescent="0.15">
      <c r="F139" s="386"/>
      <c r="G139" s="1484">
        <v>18</v>
      </c>
      <c r="H139" s="1484"/>
      <c r="I139" s="787"/>
      <c r="J139" s="787"/>
      <c r="K139" s="787"/>
      <c r="L139" s="787"/>
      <c r="M139" s="1332"/>
      <c r="N139" s="787"/>
      <c r="O139" s="1108"/>
      <c r="P139" s="1108"/>
      <c r="Q139" s="1332"/>
      <c r="R139" s="1332"/>
      <c r="S139" s="1332"/>
      <c r="T139" s="1108"/>
      <c r="U139" s="1108"/>
      <c r="V139" s="1108"/>
    </row>
    <row r="140" spans="6:22" hidden="1" x14ac:dyDescent="0.15">
      <c r="F140" s="386"/>
      <c r="G140" s="1484">
        <v>19</v>
      </c>
      <c r="H140" s="1484"/>
      <c r="I140" s="787"/>
      <c r="J140" s="787"/>
      <c r="K140" s="787"/>
      <c r="L140" s="787"/>
      <c r="M140" s="1332"/>
      <c r="N140" s="787"/>
      <c r="O140" s="1108"/>
      <c r="P140" s="1108"/>
      <c r="Q140" s="1332"/>
      <c r="R140" s="1332"/>
      <c r="S140" s="1332"/>
      <c r="T140" s="1108"/>
      <c r="U140" s="1108"/>
      <c r="V140" s="1108"/>
    </row>
    <row r="141" spans="6:22" hidden="1" x14ac:dyDescent="0.15">
      <c r="F141" s="386"/>
      <c r="G141" s="1484">
        <v>20</v>
      </c>
      <c r="H141" s="1484"/>
      <c r="I141" s="787"/>
      <c r="J141" s="787"/>
      <c r="K141" s="787"/>
      <c r="L141" s="787"/>
      <c r="M141" s="1332"/>
      <c r="N141" s="787"/>
      <c r="O141" s="1108"/>
      <c r="P141" s="1108"/>
      <c r="Q141" s="1332"/>
      <c r="R141" s="1332"/>
      <c r="S141" s="1332"/>
      <c r="T141" s="1108"/>
      <c r="U141" s="1108"/>
      <c r="V141" s="1108"/>
    </row>
    <row r="142" spans="6:22" hidden="1" x14ac:dyDescent="0.15">
      <c r="F142" s="386"/>
      <c r="G142" s="1484">
        <v>21</v>
      </c>
      <c r="H142" s="1484"/>
      <c r="I142" s="787"/>
      <c r="J142" s="787"/>
      <c r="K142" s="787"/>
      <c r="L142" s="787"/>
      <c r="M142" s="1332"/>
      <c r="N142" s="787"/>
      <c r="O142" s="1108"/>
      <c r="P142" s="1108"/>
      <c r="Q142" s="1332"/>
      <c r="R142" s="1332"/>
      <c r="S142" s="1332"/>
      <c r="T142" s="1108"/>
      <c r="U142" s="1108"/>
      <c r="V142" s="1108"/>
    </row>
    <row r="143" spans="6:22" hidden="1" x14ac:dyDescent="0.15">
      <c r="F143" s="386"/>
      <c r="G143" s="1484">
        <v>22</v>
      </c>
      <c r="H143" s="1484"/>
      <c r="I143" s="787"/>
      <c r="J143" s="787"/>
      <c r="K143" s="787"/>
      <c r="L143" s="787"/>
      <c r="M143" s="1332"/>
      <c r="N143" s="787"/>
      <c r="O143" s="1108"/>
      <c r="P143" s="1108"/>
      <c r="Q143" s="1332"/>
      <c r="R143" s="1332"/>
      <c r="S143" s="1332"/>
      <c r="T143" s="1108"/>
      <c r="U143" s="1108"/>
      <c r="V143" s="1108"/>
    </row>
    <row r="144" spans="6:22" hidden="1" x14ac:dyDescent="0.15">
      <c r="F144" s="386"/>
      <c r="G144" s="1484">
        <v>23</v>
      </c>
      <c r="H144" s="1484"/>
      <c r="I144" s="787"/>
      <c r="J144" s="787"/>
      <c r="K144" s="787"/>
      <c r="L144" s="787"/>
      <c r="M144" s="1332"/>
      <c r="N144" s="787"/>
      <c r="O144" s="1108"/>
      <c r="P144" s="1108"/>
      <c r="Q144" s="1332"/>
      <c r="R144" s="1332"/>
      <c r="S144" s="1332"/>
      <c r="T144" s="1108"/>
      <c r="U144" s="1108"/>
      <c r="V144" s="1108"/>
    </row>
    <row r="145" spans="6:22" hidden="1" x14ac:dyDescent="0.15">
      <c r="F145" s="386"/>
      <c r="G145" s="1484">
        <v>24</v>
      </c>
      <c r="H145" s="1484"/>
      <c r="I145" s="787"/>
      <c r="J145" s="787"/>
      <c r="K145" s="787"/>
      <c r="L145" s="787"/>
      <c r="M145" s="1332"/>
      <c r="N145" s="787"/>
      <c r="O145" s="1108"/>
      <c r="P145" s="1108"/>
      <c r="Q145" s="1332"/>
      <c r="R145" s="1332"/>
      <c r="S145" s="1332"/>
      <c r="T145" s="1108"/>
      <c r="U145" s="1108"/>
      <c r="V145" s="1108"/>
    </row>
    <row r="146" spans="6:22" hidden="1" x14ac:dyDescent="0.15">
      <c r="F146" s="386"/>
      <c r="G146" s="1484">
        <v>25</v>
      </c>
      <c r="H146" s="1484"/>
      <c r="I146" s="787"/>
      <c r="J146" s="787"/>
      <c r="K146" s="787"/>
      <c r="L146" s="787"/>
      <c r="M146" s="1332"/>
      <c r="N146" s="787"/>
      <c r="O146" s="1108"/>
      <c r="P146" s="1108"/>
      <c r="Q146" s="1332"/>
      <c r="R146" s="1332"/>
      <c r="S146" s="1332"/>
      <c r="T146" s="1108"/>
      <c r="U146" s="1108"/>
      <c r="V146" s="1108"/>
    </row>
    <row r="147" spans="6:22" hidden="1" x14ac:dyDescent="0.15">
      <c r="F147" s="386"/>
      <c r="G147" s="1484">
        <v>26</v>
      </c>
      <c r="H147" s="1484"/>
      <c r="I147" s="787"/>
      <c r="J147" s="788"/>
      <c r="K147" s="788"/>
      <c r="L147" s="788"/>
      <c r="M147" s="1332"/>
      <c r="N147" s="787"/>
      <c r="O147" s="1108"/>
      <c r="P147" s="1108"/>
      <c r="Q147" s="1332"/>
      <c r="R147" s="1332"/>
      <c r="S147" s="1332"/>
      <c r="T147" s="1108"/>
      <c r="U147" s="1108"/>
      <c r="V147" s="1108"/>
    </row>
    <row r="148" spans="6:22" hidden="1" x14ac:dyDescent="0.15">
      <c r="F148" s="386"/>
      <c r="G148" s="1484">
        <v>27</v>
      </c>
      <c r="H148" s="1484"/>
      <c r="I148" s="787"/>
      <c r="J148" s="788"/>
      <c r="K148" s="788"/>
      <c r="L148" s="788"/>
      <c r="M148" s="1332"/>
      <c r="N148" s="788"/>
      <c r="O148" s="1108"/>
      <c r="P148" s="1108"/>
      <c r="Q148" s="1332"/>
      <c r="R148" s="1332"/>
      <c r="S148" s="1332"/>
      <c r="T148" s="1108"/>
      <c r="U148" s="1108"/>
      <c r="V148" s="1108"/>
    </row>
    <row r="149" spans="6:22" hidden="1" x14ac:dyDescent="0.15">
      <c r="F149" s="386"/>
      <c r="G149" s="1484">
        <v>28</v>
      </c>
      <c r="H149" s="1484"/>
      <c r="I149" s="788"/>
      <c r="J149" s="788"/>
      <c r="K149" s="788"/>
      <c r="L149" s="788"/>
      <c r="M149" s="1338"/>
      <c r="N149" s="788"/>
      <c r="O149" s="1380"/>
      <c r="P149" s="1380"/>
      <c r="Q149" s="1332"/>
      <c r="R149" s="1332"/>
      <c r="S149" s="1338"/>
      <c r="T149" s="1380"/>
      <c r="U149" s="1380"/>
      <c r="V149" s="1108"/>
    </row>
    <row r="150" spans="6:22" hidden="1" x14ac:dyDescent="0.15">
      <c r="F150" s="386"/>
      <c r="G150" s="1484">
        <v>29</v>
      </c>
      <c r="H150" s="1484"/>
      <c r="I150" s="788"/>
      <c r="J150" s="788"/>
      <c r="K150" s="788"/>
      <c r="L150" s="788"/>
      <c r="M150" s="1338"/>
      <c r="N150" s="788"/>
      <c r="O150" s="1380"/>
      <c r="P150" s="1380"/>
      <c r="Q150" s="1332"/>
      <c r="R150" s="1332"/>
      <c r="S150" s="1338"/>
      <c r="T150" s="1380"/>
      <c r="U150" s="1380"/>
      <c r="V150" s="1380"/>
    </row>
    <row r="151" spans="6:22" hidden="1" x14ac:dyDescent="0.15">
      <c r="F151" s="386"/>
      <c r="G151" s="1484">
        <v>30</v>
      </c>
      <c r="H151" s="1484"/>
      <c r="I151" s="788"/>
      <c r="J151" s="788"/>
      <c r="K151" s="788"/>
      <c r="L151" s="788"/>
      <c r="M151" s="1338"/>
      <c r="N151" s="788"/>
      <c r="O151" s="1380"/>
      <c r="P151" s="1380"/>
      <c r="Q151" s="1338"/>
      <c r="R151" s="1332"/>
      <c r="S151" s="1338"/>
      <c r="T151" s="1380"/>
      <c r="U151" s="1380"/>
      <c r="V151" s="1380"/>
    </row>
    <row r="152" spans="6:22" hidden="1" x14ac:dyDescent="0.15">
      <c r="F152" s="386"/>
      <c r="G152" s="1484">
        <v>31</v>
      </c>
      <c r="H152" s="1484"/>
      <c r="I152" s="788"/>
      <c r="J152" s="788"/>
      <c r="K152" s="788"/>
      <c r="L152" s="788"/>
      <c r="M152" s="1338"/>
      <c r="N152" s="788"/>
      <c r="O152" s="1380"/>
      <c r="P152" s="1380"/>
      <c r="Q152" s="1338"/>
      <c r="R152" s="1338"/>
      <c r="S152" s="1338"/>
      <c r="T152" s="1380"/>
      <c r="U152" s="1380"/>
      <c r="V152" s="1380"/>
    </row>
    <row r="153" spans="6:22" hidden="1" x14ac:dyDescent="0.15">
      <c r="F153" s="386"/>
      <c r="G153" s="1484">
        <v>32</v>
      </c>
      <c r="H153" s="1484"/>
      <c r="I153" s="788"/>
      <c r="J153" s="788"/>
      <c r="K153" s="788"/>
      <c r="L153" s="788"/>
      <c r="M153" s="1338"/>
      <c r="N153" s="788"/>
      <c r="O153" s="1380"/>
      <c r="P153" s="1380"/>
      <c r="Q153" s="1338"/>
      <c r="R153" s="1338"/>
      <c r="S153" s="1338"/>
      <c r="T153" s="1380"/>
      <c r="U153" s="1380"/>
      <c r="V153" s="1380"/>
    </row>
    <row r="154" spans="6:22" hidden="1" x14ac:dyDescent="0.15">
      <c r="F154" s="386"/>
      <c r="G154" s="1484">
        <v>33</v>
      </c>
      <c r="H154" s="1484"/>
      <c r="I154" s="788"/>
      <c r="J154" s="788"/>
      <c r="K154" s="788"/>
      <c r="L154" s="788"/>
      <c r="M154" s="1338"/>
      <c r="N154" s="788"/>
      <c r="O154" s="1380"/>
      <c r="P154" s="1380"/>
      <c r="Q154" s="1338"/>
      <c r="R154" s="1338"/>
      <c r="S154" s="1338"/>
      <c r="T154" s="1380"/>
      <c r="U154" s="1380"/>
      <c r="V154" s="1380"/>
    </row>
    <row r="155" spans="6:22" hidden="1" x14ac:dyDescent="0.15">
      <c r="F155" s="386"/>
      <c r="G155" s="1484">
        <v>34</v>
      </c>
      <c r="H155" s="1484"/>
      <c r="I155" s="788"/>
      <c r="J155" s="788"/>
      <c r="K155" s="788"/>
      <c r="L155" s="788"/>
      <c r="M155" s="1338"/>
      <c r="N155" s="788"/>
      <c r="O155" s="1380"/>
      <c r="P155" s="1380"/>
      <c r="Q155" s="1338"/>
      <c r="R155" s="1338"/>
      <c r="S155" s="1338"/>
      <c r="T155" s="1380"/>
      <c r="U155" s="1380"/>
      <c r="V155" s="1380"/>
    </row>
    <row r="156" spans="6:22" hidden="1" x14ac:dyDescent="0.15">
      <c r="F156" s="386"/>
      <c r="G156" s="1484">
        <v>35</v>
      </c>
      <c r="H156" s="1484"/>
      <c r="I156" s="788"/>
      <c r="J156" s="788"/>
      <c r="K156" s="788"/>
      <c r="L156" s="788"/>
      <c r="M156" s="1338"/>
      <c r="N156" s="788"/>
      <c r="O156" s="1380"/>
      <c r="P156" s="1380"/>
      <c r="Q156" s="1338"/>
      <c r="R156" s="1338"/>
      <c r="S156" s="1338"/>
      <c r="T156" s="1380"/>
      <c r="U156" s="1380"/>
      <c r="V156" s="1380"/>
    </row>
    <row r="157" spans="6:22" hidden="1" x14ac:dyDescent="0.15">
      <c r="F157" s="386"/>
      <c r="G157" s="1484">
        <v>36</v>
      </c>
      <c r="H157" s="1484"/>
      <c r="I157" s="788"/>
      <c r="J157" s="788"/>
      <c r="K157" s="788"/>
      <c r="L157" s="788"/>
      <c r="M157" s="1338"/>
      <c r="N157" s="788"/>
      <c r="O157" s="1380"/>
      <c r="P157" s="1380"/>
      <c r="Q157" s="1338"/>
      <c r="R157" s="1338"/>
      <c r="S157" s="1338"/>
      <c r="T157" s="1380"/>
      <c r="U157" s="1380"/>
      <c r="V157" s="1380"/>
    </row>
    <row r="158" spans="6:22" hidden="1" x14ac:dyDescent="0.15">
      <c r="F158" s="386"/>
      <c r="G158" s="1484">
        <v>37</v>
      </c>
      <c r="H158" s="1484"/>
      <c r="I158" s="788"/>
      <c r="J158" s="788"/>
      <c r="K158" s="788"/>
      <c r="L158" s="788"/>
      <c r="M158" s="1338"/>
      <c r="N158" s="788"/>
      <c r="O158" s="1380"/>
      <c r="P158" s="1380"/>
      <c r="Q158" s="1338"/>
      <c r="R158" s="1338"/>
      <c r="S158" s="1338"/>
      <c r="T158" s="1380"/>
      <c r="U158" s="1380"/>
      <c r="V158" s="1380"/>
    </row>
    <row r="159" spans="6:22" hidden="1" x14ac:dyDescent="0.15">
      <c r="F159" s="386"/>
      <c r="G159" s="1484">
        <v>38</v>
      </c>
      <c r="H159" s="1484"/>
      <c r="I159" s="788"/>
      <c r="J159" s="788"/>
      <c r="K159" s="788"/>
      <c r="L159" s="788"/>
      <c r="M159" s="1338"/>
      <c r="N159" s="788"/>
      <c r="O159" s="1380"/>
      <c r="P159" s="1380"/>
      <c r="Q159" s="1338"/>
      <c r="R159" s="1338"/>
      <c r="S159" s="1338"/>
      <c r="T159" s="1380"/>
      <c r="U159" s="1380"/>
      <c r="V159" s="1380"/>
    </row>
    <row r="160" spans="6:22" hidden="1" x14ac:dyDescent="0.15">
      <c r="F160" s="386"/>
      <c r="G160" s="1484">
        <v>39</v>
      </c>
      <c r="H160" s="1484"/>
      <c r="I160" s="788"/>
      <c r="J160" s="788"/>
      <c r="K160" s="788"/>
      <c r="L160" s="788"/>
      <c r="M160" s="1338"/>
      <c r="N160" s="788"/>
      <c r="O160" s="1380"/>
      <c r="P160" s="1380"/>
      <c r="Q160" s="1338"/>
      <c r="R160" s="1338"/>
      <c r="S160" s="1338"/>
      <c r="T160" s="1380"/>
      <c r="U160" s="1380"/>
      <c r="V160" s="1380"/>
    </row>
    <row r="161" spans="6:22" hidden="1" x14ac:dyDescent="0.15">
      <c r="F161" s="386"/>
      <c r="G161" s="1484">
        <v>40</v>
      </c>
      <c r="H161" s="1484"/>
      <c r="I161" s="788"/>
      <c r="J161" s="788"/>
      <c r="K161" s="788"/>
      <c r="L161" s="788"/>
      <c r="M161" s="1338"/>
      <c r="N161" s="788"/>
      <c r="O161" s="1380"/>
      <c r="P161" s="1380"/>
      <c r="Q161" s="1338"/>
      <c r="R161" s="1338"/>
      <c r="S161" s="1338"/>
      <c r="T161" s="1380"/>
      <c r="U161" s="1380"/>
      <c r="V161" s="1380"/>
    </row>
    <row r="162" spans="6:22" hidden="1" x14ac:dyDescent="0.15">
      <c r="F162" s="386"/>
      <c r="G162" s="1484">
        <v>41</v>
      </c>
      <c r="H162" s="1484"/>
      <c r="I162" s="788"/>
      <c r="J162" s="788"/>
      <c r="K162" s="788"/>
      <c r="L162" s="788"/>
      <c r="M162" s="1338"/>
      <c r="N162" s="788"/>
      <c r="O162" s="1380"/>
      <c r="P162" s="1380"/>
      <c r="Q162" s="1338"/>
      <c r="R162" s="1338"/>
      <c r="S162" s="1338"/>
      <c r="T162" s="1380"/>
      <c r="U162" s="1380"/>
      <c r="V162" s="1380"/>
    </row>
    <row r="163" spans="6:22" hidden="1" x14ac:dyDescent="0.15">
      <c r="F163" s="386"/>
      <c r="G163" s="1484">
        <v>42</v>
      </c>
      <c r="H163" s="1484"/>
      <c r="I163" s="788"/>
      <c r="J163" s="788"/>
      <c r="K163" s="788"/>
      <c r="L163" s="788"/>
      <c r="M163" s="1338"/>
      <c r="N163" s="788"/>
      <c r="O163" s="1380"/>
      <c r="P163" s="1380"/>
      <c r="Q163" s="1338"/>
      <c r="R163" s="1338"/>
      <c r="S163" s="1338"/>
      <c r="T163" s="1380"/>
      <c r="U163" s="1380"/>
      <c r="V163" s="1380"/>
    </row>
    <row r="164" spans="6:22" hidden="1" x14ac:dyDescent="0.15">
      <c r="F164" s="386"/>
      <c r="G164" s="1484">
        <v>43</v>
      </c>
      <c r="H164" s="1484"/>
      <c r="I164" s="788"/>
      <c r="J164" s="788"/>
      <c r="K164" s="788"/>
      <c r="L164" s="788"/>
      <c r="M164" s="1338"/>
      <c r="N164" s="788"/>
      <c r="O164" s="1380"/>
      <c r="P164" s="1380"/>
      <c r="Q164" s="1338"/>
      <c r="R164" s="1338"/>
      <c r="S164" s="1338"/>
      <c r="T164" s="1380"/>
      <c r="U164" s="1380"/>
      <c r="V164" s="1380"/>
    </row>
    <row r="165" spans="6:22" hidden="1" x14ac:dyDescent="0.15">
      <c r="F165" s="386"/>
      <c r="G165" s="1484">
        <v>44</v>
      </c>
      <c r="H165" s="1484"/>
      <c r="I165" s="788"/>
      <c r="J165" s="788"/>
      <c r="K165" s="788"/>
      <c r="L165" s="788"/>
      <c r="M165" s="1338"/>
      <c r="N165" s="788"/>
      <c r="O165" s="1380"/>
      <c r="P165" s="1380"/>
      <c r="Q165" s="1338"/>
      <c r="R165" s="1338"/>
      <c r="S165" s="1338"/>
      <c r="T165" s="1380"/>
      <c r="U165" s="1380"/>
      <c r="V165" s="1380"/>
    </row>
    <row r="166" spans="6:22" hidden="1" x14ac:dyDescent="0.15">
      <c r="F166" s="386"/>
      <c r="G166" s="1484">
        <v>45</v>
      </c>
      <c r="H166" s="1484"/>
      <c r="I166" s="788"/>
      <c r="J166" s="788"/>
      <c r="K166" s="788"/>
      <c r="L166" s="788"/>
      <c r="M166" s="1338"/>
      <c r="N166" s="788"/>
      <c r="O166" s="1380"/>
      <c r="P166" s="1380"/>
      <c r="Q166" s="1338"/>
      <c r="R166" s="1338"/>
      <c r="S166" s="1338"/>
      <c r="T166" s="1380"/>
      <c r="U166" s="1380"/>
      <c r="V166" s="1380"/>
    </row>
    <row r="167" spans="6:22" hidden="1" x14ac:dyDescent="0.15">
      <c r="F167" s="386"/>
      <c r="G167" s="1484">
        <v>46</v>
      </c>
      <c r="H167" s="1484"/>
      <c r="I167" s="788"/>
      <c r="J167" s="788"/>
      <c r="K167" s="788"/>
      <c r="L167" s="788"/>
      <c r="M167" s="1338"/>
      <c r="N167" s="788"/>
      <c r="O167" s="1380"/>
      <c r="P167" s="1380"/>
      <c r="Q167" s="1338"/>
      <c r="R167" s="1338"/>
      <c r="S167" s="1338"/>
      <c r="T167" s="1380"/>
      <c r="U167" s="1380"/>
      <c r="V167" s="1380"/>
    </row>
    <row r="168" spans="6:22" hidden="1" x14ac:dyDescent="0.15">
      <c r="F168" s="386"/>
      <c r="G168" s="1484">
        <v>47</v>
      </c>
      <c r="H168" s="1484"/>
      <c r="I168" s="788"/>
      <c r="J168" s="788"/>
      <c r="K168" s="788"/>
      <c r="L168" s="788"/>
      <c r="M168" s="1338"/>
      <c r="N168" s="788"/>
      <c r="O168" s="1380"/>
      <c r="P168" s="1380"/>
      <c r="Q168" s="1338"/>
      <c r="R168" s="1338"/>
      <c r="S168" s="1338"/>
      <c r="T168" s="1380"/>
      <c r="U168" s="1380"/>
      <c r="V168" s="1380"/>
    </row>
    <row r="169" spans="6:22" hidden="1" x14ac:dyDescent="0.15">
      <c r="F169" s="386"/>
      <c r="G169" s="1484">
        <v>48</v>
      </c>
      <c r="H169" s="1484"/>
      <c r="I169" s="788"/>
      <c r="J169" s="788"/>
      <c r="K169" s="788"/>
      <c r="L169" s="788"/>
      <c r="M169" s="1338"/>
      <c r="N169" s="788"/>
      <c r="O169" s="1380"/>
      <c r="P169" s="1380"/>
      <c r="Q169" s="1338"/>
      <c r="R169" s="1338"/>
      <c r="S169" s="1338"/>
      <c r="T169" s="1380"/>
      <c r="U169" s="1380"/>
      <c r="V169" s="1380"/>
    </row>
    <row r="170" spans="6:22" hidden="1" x14ac:dyDescent="0.15">
      <c r="F170" s="386"/>
      <c r="G170" s="1484">
        <v>49</v>
      </c>
      <c r="H170" s="1484"/>
      <c r="I170" s="788"/>
      <c r="J170" s="788"/>
      <c r="K170" s="788"/>
      <c r="L170" s="788"/>
      <c r="M170" s="1338"/>
      <c r="N170" s="788"/>
      <c r="O170" s="1380"/>
      <c r="P170" s="1380"/>
      <c r="Q170" s="1338"/>
      <c r="R170" s="1338"/>
      <c r="S170" s="1338"/>
      <c r="T170" s="1380"/>
      <c r="U170" s="1380"/>
      <c r="V170" s="1380"/>
    </row>
    <row r="171" spans="6:22" hidden="1" x14ac:dyDescent="0.15">
      <c r="F171" s="386"/>
      <c r="G171" s="1484">
        <v>50</v>
      </c>
      <c r="H171" s="1484"/>
      <c r="I171" s="788"/>
      <c r="J171" s="788"/>
      <c r="K171" s="788"/>
      <c r="L171" s="788"/>
      <c r="M171" s="1338"/>
      <c r="N171" s="788"/>
      <c r="O171" s="1380"/>
      <c r="P171" s="1380"/>
      <c r="Q171" s="1338"/>
      <c r="R171" s="1338"/>
      <c r="S171" s="1338"/>
      <c r="T171" s="1380"/>
      <c r="U171" s="1380"/>
      <c r="V171" s="1380"/>
    </row>
    <row r="172" spans="6:22" hidden="1" x14ac:dyDescent="0.15">
      <c r="F172" s="386"/>
      <c r="G172" s="1484">
        <v>51</v>
      </c>
      <c r="H172" s="1484"/>
      <c r="I172" s="788"/>
      <c r="J172" s="788"/>
      <c r="K172" s="788"/>
      <c r="L172" s="788"/>
      <c r="M172" s="1338"/>
      <c r="N172" s="788"/>
      <c r="O172" s="1380"/>
      <c r="P172" s="1380"/>
      <c r="Q172" s="1338"/>
      <c r="R172" s="1338"/>
      <c r="S172" s="1338"/>
      <c r="T172" s="1380"/>
      <c r="U172" s="1380"/>
      <c r="V172" s="1380"/>
    </row>
    <row r="173" spans="6:22" hidden="1" x14ac:dyDescent="0.15">
      <c r="F173" s="386"/>
      <c r="G173" s="1484">
        <v>52</v>
      </c>
      <c r="H173" s="1484"/>
      <c r="I173" s="788"/>
      <c r="J173" s="788"/>
      <c r="K173" s="788"/>
      <c r="L173" s="788"/>
      <c r="M173" s="1338"/>
      <c r="N173" s="788"/>
      <c r="O173" s="1380"/>
      <c r="P173" s="1380"/>
      <c r="Q173" s="1338"/>
      <c r="R173" s="1338"/>
      <c r="S173" s="1338"/>
      <c r="T173" s="1380"/>
      <c r="U173" s="1380"/>
      <c r="V173" s="1380"/>
    </row>
    <row r="174" spans="6:22" hidden="1" x14ac:dyDescent="0.15">
      <c r="F174" s="386"/>
      <c r="G174" s="1484">
        <v>53</v>
      </c>
      <c r="H174" s="1484"/>
      <c r="I174" s="788"/>
      <c r="J174" s="788"/>
      <c r="K174" s="788"/>
      <c r="L174" s="788"/>
      <c r="M174" s="1338"/>
      <c r="N174" s="788"/>
      <c r="O174" s="1380"/>
      <c r="P174" s="1380"/>
      <c r="Q174" s="1338"/>
      <c r="R174" s="1338"/>
      <c r="S174" s="1338"/>
      <c r="T174" s="1380"/>
      <c r="U174" s="1380"/>
      <c r="V174" s="1380"/>
    </row>
    <row r="175" spans="6:22" hidden="1" x14ac:dyDescent="0.15">
      <c r="F175" s="386"/>
      <c r="G175" s="1484">
        <v>54</v>
      </c>
      <c r="H175" s="1484"/>
      <c r="I175" s="788"/>
      <c r="J175" s="788"/>
      <c r="K175" s="788"/>
      <c r="L175" s="788"/>
      <c r="M175" s="1338"/>
      <c r="N175" s="788"/>
      <c r="O175" s="1380"/>
      <c r="P175" s="1380"/>
      <c r="Q175" s="1338"/>
      <c r="R175" s="1338"/>
      <c r="S175" s="1338"/>
      <c r="T175" s="1380"/>
      <c r="U175" s="1380"/>
      <c r="V175" s="1380"/>
    </row>
    <row r="176" spans="6:22" hidden="1" x14ac:dyDescent="0.15">
      <c r="F176" s="386"/>
      <c r="G176" s="1484">
        <v>55</v>
      </c>
      <c r="H176" s="1484"/>
      <c r="I176" s="788"/>
      <c r="J176" s="788"/>
      <c r="K176" s="788"/>
      <c r="L176" s="788"/>
      <c r="M176" s="1338"/>
      <c r="N176" s="788"/>
      <c r="O176" s="1380"/>
      <c r="P176" s="1380"/>
      <c r="Q176" s="1338"/>
      <c r="R176" s="1338"/>
      <c r="S176" s="1338"/>
      <c r="T176" s="1380"/>
      <c r="U176" s="1380"/>
      <c r="V176" s="1380"/>
    </row>
    <row r="177" spans="6:22" hidden="1" x14ac:dyDescent="0.15">
      <c r="F177" s="386"/>
      <c r="G177" s="1484">
        <v>56</v>
      </c>
      <c r="H177" s="1484"/>
      <c r="I177" s="788"/>
      <c r="J177" s="788"/>
      <c r="K177" s="788"/>
      <c r="L177" s="788"/>
      <c r="M177" s="1338"/>
      <c r="N177" s="788"/>
      <c r="O177" s="1380"/>
      <c r="P177" s="1380"/>
      <c r="Q177" s="1338"/>
      <c r="R177" s="1338"/>
      <c r="S177" s="1338"/>
      <c r="T177" s="1380"/>
      <c r="U177" s="1380"/>
      <c r="V177" s="1380"/>
    </row>
    <row r="178" spans="6:22" hidden="1" x14ac:dyDescent="0.15">
      <c r="F178" s="386"/>
      <c r="G178" s="1484">
        <v>57</v>
      </c>
      <c r="H178" s="1484"/>
      <c r="I178" s="788"/>
      <c r="J178" s="788"/>
      <c r="K178" s="788"/>
      <c r="L178" s="788"/>
      <c r="M178" s="1338"/>
      <c r="N178" s="788"/>
      <c r="O178" s="1380"/>
      <c r="P178" s="1380"/>
      <c r="Q178" s="1338"/>
      <c r="R178" s="1338"/>
      <c r="S178" s="1338"/>
      <c r="T178" s="1380"/>
      <c r="U178" s="1380"/>
      <c r="V178" s="1380"/>
    </row>
    <row r="179" spans="6:22" hidden="1" x14ac:dyDescent="0.15">
      <c r="F179" s="386"/>
      <c r="G179" s="1484">
        <v>58</v>
      </c>
      <c r="H179" s="1484"/>
      <c r="I179" s="788"/>
      <c r="J179" s="788"/>
      <c r="K179" s="788"/>
      <c r="L179" s="788"/>
      <c r="M179" s="1338"/>
      <c r="N179" s="788"/>
      <c r="O179" s="1380"/>
      <c r="P179" s="1380"/>
      <c r="Q179" s="1338"/>
      <c r="R179" s="1338"/>
      <c r="S179" s="1338"/>
      <c r="T179" s="1380"/>
      <c r="U179" s="1380"/>
      <c r="V179" s="1380"/>
    </row>
    <row r="180" spans="6:22" hidden="1" x14ac:dyDescent="0.15">
      <c r="F180" s="386"/>
      <c r="G180" s="1484">
        <v>59</v>
      </c>
      <c r="H180" s="1484"/>
      <c r="I180" s="788"/>
      <c r="J180" s="788"/>
      <c r="K180" s="788"/>
      <c r="L180" s="788"/>
      <c r="M180" s="1338"/>
      <c r="N180" s="788"/>
      <c r="O180" s="1380"/>
      <c r="P180" s="1380"/>
      <c r="Q180" s="1338"/>
      <c r="R180" s="1338"/>
      <c r="S180" s="1338"/>
      <c r="T180" s="1380"/>
      <c r="U180" s="1380"/>
      <c r="V180" s="1380"/>
    </row>
    <row r="181" spans="6:22" hidden="1" x14ac:dyDescent="0.15">
      <c r="F181" s="386"/>
      <c r="G181" s="1484">
        <v>60</v>
      </c>
      <c r="H181" s="1484"/>
      <c r="I181" s="788"/>
      <c r="J181" s="788"/>
      <c r="K181" s="788"/>
      <c r="L181" s="788"/>
      <c r="M181" s="1338"/>
      <c r="N181" s="788"/>
      <c r="O181" s="1380"/>
      <c r="P181" s="1380"/>
      <c r="Q181" s="1338"/>
      <c r="R181" s="1338"/>
      <c r="S181" s="1338"/>
      <c r="T181" s="1380"/>
      <c r="U181" s="1380"/>
      <c r="V181" s="1380"/>
    </row>
    <row r="182" spans="6:22" hidden="1" x14ac:dyDescent="0.15">
      <c r="F182" s="386"/>
      <c r="G182" s="1484">
        <v>61</v>
      </c>
      <c r="H182" s="1484"/>
      <c r="I182" s="788"/>
      <c r="J182" s="788"/>
      <c r="K182" s="788"/>
      <c r="L182" s="788"/>
      <c r="M182" s="1338"/>
      <c r="N182" s="788"/>
      <c r="O182" s="1380"/>
      <c r="P182" s="1380"/>
      <c r="Q182" s="1338"/>
      <c r="R182" s="1338"/>
      <c r="S182" s="1338"/>
      <c r="T182" s="1380"/>
      <c r="U182" s="1380"/>
      <c r="V182" s="1380"/>
    </row>
    <row r="183" spans="6:22" hidden="1" x14ac:dyDescent="0.15">
      <c r="F183" s="386"/>
      <c r="G183" s="1484">
        <v>62</v>
      </c>
      <c r="H183" s="1484"/>
      <c r="I183" s="788"/>
      <c r="J183" s="788"/>
      <c r="K183" s="788"/>
      <c r="L183" s="788"/>
      <c r="M183" s="1338"/>
      <c r="N183" s="788"/>
      <c r="O183" s="1380"/>
      <c r="P183" s="1380"/>
      <c r="Q183" s="1338"/>
      <c r="R183" s="1338"/>
      <c r="S183" s="1338"/>
      <c r="T183" s="1380"/>
      <c r="U183" s="1380"/>
      <c r="V183" s="1380"/>
    </row>
    <row r="184" spans="6:22" hidden="1" x14ac:dyDescent="0.15">
      <c r="F184" s="386"/>
      <c r="G184" s="1484">
        <v>63</v>
      </c>
      <c r="H184" s="1484"/>
      <c r="I184" s="788"/>
      <c r="J184" s="788"/>
      <c r="K184" s="788"/>
      <c r="L184" s="788"/>
      <c r="M184" s="1338"/>
      <c r="N184" s="788"/>
      <c r="O184" s="1380"/>
      <c r="P184" s="1380"/>
      <c r="Q184" s="1338"/>
      <c r="R184" s="1338"/>
      <c r="S184" s="1338"/>
      <c r="T184" s="1380"/>
      <c r="U184" s="1380"/>
      <c r="V184" s="1380"/>
    </row>
    <row r="185" spans="6:22" hidden="1" x14ac:dyDescent="0.15">
      <c r="F185" s="386"/>
      <c r="G185" s="1484">
        <v>64</v>
      </c>
      <c r="H185" s="1484"/>
      <c r="I185" s="788"/>
      <c r="J185" s="788"/>
      <c r="K185" s="788"/>
      <c r="L185" s="788"/>
      <c r="M185" s="1338"/>
      <c r="N185" s="788"/>
      <c r="O185" s="1380"/>
      <c r="P185" s="1380"/>
      <c r="Q185" s="1338"/>
      <c r="R185" s="1338"/>
      <c r="S185" s="1338"/>
      <c r="T185" s="1380"/>
      <c r="U185" s="1380"/>
      <c r="V185" s="1380"/>
    </row>
    <row r="186" spans="6:22" hidden="1" x14ac:dyDescent="0.15">
      <c r="F186" s="386"/>
      <c r="G186" s="1484">
        <v>65</v>
      </c>
      <c r="H186" s="1484"/>
      <c r="I186" s="788"/>
      <c r="J186" s="788"/>
      <c r="K186" s="788"/>
      <c r="L186" s="788"/>
      <c r="M186" s="1338"/>
      <c r="N186" s="788"/>
      <c r="O186" s="1380"/>
      <c r="P186" s="1380"/>
      <c r="Q186" s="1338"/>
      <c r="R186" s="1338"/>
      <c r="S186" s="1338"/>
      <c r="T186" s="1380"/>
      <c r="U186" s="1380"/>
      <c r="V186" s="1380"/>
    </row>
    <row r="187" spans="6:22" hidden="1" x14ac:dyDescent="0.15">
      <c r="F187" s="386"/>
      <c r="G187" s="1484">
        <v>66</v>
      </c>
      <c r="H187" s="1484"/>
      <c r="I187" s="788"/>
      <c r="J187" s="788"/>
      <c r="K187" s="788"/>
      <c r="L187" s="788"/>
      <c r="M187" s="1338"/>
      <c r="N187" s="788"/>
      <c r="O187" s="1380"/>
      <c r="P187" s="1380"/>
      <c r="Q187" s="1338"/>
      <c r="R187" s="1338"/>
      <c r="S187" s="1338"/>
      <c r="T187" s="1380"/>
      <c r="U187" s="1380"/>
      <c r="V187" s="1380"/>
    </row>
    <row r="188" spans="6:22" hidden="1" x14ac:dyDescent="0.15">
      <c r="F188" s="386"/>
      <c r="G188" s="1484">
        <v>67</v>
      </c>
      <c r="H188" s="1484"/>
      <c r="I188" s="788"/>
      <c r="J188" s="788"/>
      <c r="K188" s="788"/>
      <c r="L188" s="788"/>
      <c r="M188" s="1338"/>
      <c r="N188" s="788"/>
      <c r="O188" s="1380"/>
      <c r="P188" s="1380"/>
      <c r="Q188" s="1338"/>
      <c r="R188" s="1338"/>
      <c r="S188" s="1338"/>
      <c r="T188" s="1380"/>
      <c r="U188" s="1380"/>
      <c r="V188" s="1380"/>
    </row>
    <row r="189" spans="6:22" hidden="1" x14ac:dyDescent="0.15">
      <c r="F189" s="386"/>
      <c r="G189" s="1484">
        <v>68</v>
      </c>
      <c r="H189" s="1484"/>
      <c r="I189" s="788"/>
      <c r="J189" s="788"/>
      <c r="K189" s="788"/>
      <c r="L189" s="788"/>
      <c r="M189" s="1338"/>
      <c r="N189" s="788"/>
      <c r="O189" s="1380"/>
      <c r="P189" s="1380"/>
      <c r="Q189" s="1338"/>
      <c r="R189" s="1338"/>
      <c r="S189" s="1338"/>
      <c r="T189" s="1380"/>
      <c r="U189" s="1380"/>
      <c r="V189" s="1380"/>
    </row>
    <row r="190" spans="6:22" hidden="1" x14ac:dyDescent="0.15">
      <c r="F190" s="386"/>
      <c r="G190" s="1484">
        <v>69</v>
      </c>
      <c r="H190" s="1484"/>
      <c r="I190" s="788"/>
      <c r="J190" s="788"/>
      <c r="K190" s="788"/>
      <c r="L190" s="788"/>
      <c r="M190" s="1338"/>
      <c r="N190" s="788"/>
      <c r="O190" s="1380"/>
      <c r="P190" s="1380"/>
      <c r="Q190" s="1338"/>
      <c r="R190" s="1338"/>
      <c r="S190" s="1338"/>
      <c r="T190" s="1380"/>
      <c r="U190" s="1380"/>
      <c r="V190" s="1380"/>
    </row>
    <row r="191" spans="6:22" hidden="1" x14ac:dyDescent="0.15">
      <c r="F191" s="386"/>
      <c r="G191" s="1484">
        <v>70</v>
      </c>
      <c r="H191" s="1484"/>
      <c r="I191" s="788"/>
      <c r="J191" s="788"/>
      <c r="K191" s="788"/>
      <c r="L191" s="788"/>
      <c r="M191" s="1338"/>
      <c r="N191" s="788"/>
      <c r="O191" s="1380"/>
      <c r="P191" s="1380"/>
      <c r="Q191" s="1338"/>
      <c r="R191" s="1338"/>
      <c r="S191" s="1338"/>
      <c r="T191" s="1380"/>
      <c r="U191" s="1380"/>
      <c r="V191" s="1380"/>
    </row>
    <row r="192" spans="6:22" hidden="1" x14ac:dyDescent="0.15">
      <c r="F192" s="386"/>
      <c r="G192" s="1484">
        <v>71</v>
      </c>
      <c r="H192" s="1484"/>
      <c r="I192" s="788"/>
      <c r="J192" s="788"/>
      <c r="K192" s="788"/>
      <c r="L192" s="788"/>
      <c r="M192" s="1338"/>
      <c r="N192" s="788"/>
      <c r="O192" s="1380"/>
      <c r="P192" s="1380"/>
      <c r="Q192" s="1338"/>
      <c r="R192" s="1338"/>
      <c r="S192" s="1338"/>
      <c r="T192" s="1380"/>
      <c r="U192" s="1380"/>
      <c r="V192" s="1380"/>
    </row>
    <row r="193" spans="6:22" hidden="1" x14ac:dyDescent="0.15">
      <c r="F193" s="386"/>
      <c r="G193" s="1484">
        <v>72</v>
      </c>
      <c r="H193" s="1484"/>
      <c r="I193" s="788"/>
      <c r="J193" s="788"/>
      <c r="K193" s="788"/>
      <c r="L193" s="788"/>
      <c r="M193" s="1338"/>
      <c r="N193" s="788"/>
      <c r="O193" s="1380"/>
      <c r="P193" s="1380"/>
      <c r="Q193" s="1338"/>
      <c r="R193" s="1338"/>
      <c r="S193" s="1338"/>
      <c r="T193" s="1380"/>
      <c r="U193" s="1380"/>
      <c r="V193" s="1380"/>
    </row>
    <row r="194" spans="6:22" hidden="1" x14ac:dyDescent="0.15">
      <c r="F194" s="386"/>
      <c r="G194" s="1484">
        <v>73</v>
      </c>
      <c r="H194" s="1484"/>
      <c r="I194" s="788"/>
      <c r="J194" s="788"/>
      <c r="K194" s="788"/>
      <c r="L194" s="788"/>
      <c r="M194" s="1338"/>
      <c r="N194" s="788"/>
      <c r="O194" s="1380"/>
      <c r="P194" s="1380"/>
      <c r="Q194" s="1338"/>
      <c r="R194" s="1338"/>
      <c r="S194" s="1338"/>
      <c r="T194" s="1380"/>
      <c r="U194" s="1380"/>
      <c r="V194" s="1380"/>
    </row>
    <row r="195" spans="6:22" hidden="1" x14ac:dyDescent="0.15">
      <c r="F195" s="386"/>
      <c r="G195" s="1484">
        <v>74</v>
      </c>
      <c r="H195" s="1484"/>
      <c r="I195" s="788"/>
      <c r="J195" s="788"/>
      <c r="K195" s="788"/>
      <c r="L195" s="788"/>
      <c r="M195" s="1338"/>
      <c r="N195" s="788"/>
      <c r="O195" s="1380"/>
      <c r="P195" s="1380"/>
      <c r="Q195" s="1338"/>
      <c r="R195" s="1338"/>
      <c r="S195" s="1338"/>
      <c r="T195" s="1380"/>
      <c r="U195" s="1380"/>
      <c r="V195" s="1380"/>
    </row>
    <row r="196" spans="6:22" hidden="1" x14ac:dyDescent="0.15">
      <c r="F196" s="386"/>
      <c r="G196" s="1484">
        <v>75</v>
      </c>
      <c r="H196" s="1484"/>
      <c r="I196" s="788"/>
      <c r="J196" s="788"/>
      <c r="K196" s="788"/>
      <c r="L196" s="788"/>
      <c r="M196" s="1338"/>
      <c r="N196" s="788"/>
      <c r="O196" s="1380"/>
      <c r="P196" s="1380"/>
      <c r="Q196" s="1338"/>
      <c r="R196" s="1338"/>
      <c r="S196" s="1338"/>
      <c r="T196" s="1380"/>
      <c r="U196" s="1380"/>
      <c r="V196" s="1380"/>
    </row>
    <row r="197" spans="6:22" hidden="1" x14ac:dyDescent="0.15">
      <c r="F197" s="386"/>
      <c r="G197" s="1484">
        <v>76</v>
      </c>
      <c r="H197" s="1484"/>
      <c r="I197" s="788"/>
      <c r="J197" s="788"/>
      <c r="K197" s="788"/>
      <c r="L197" s="788"/>
      <c r="M197" s="1338"/>
      <c r="N197" s="788"/>
      <c r="O197" s="1380"/>
      <c r="P197" s="1380"/>
      <c r="Q197" s="1338"/>
      <c r="R197" s="1338"/>
      <c r="S197" s="1338"/>
      <c r="T197" s="1380"/>
      <c r="U197" s="1380"/>
      <c r="V197" s="1380"/>
    </row>
    <row r="198" spans="6:22" hidden="1" x14ac:dyDescent="0.15">
      <c r="F198" s="386"/>
      <c r="G198" s="1484">
        <v>77</v>
      </c>
      <c r="H198" s="1484"/>
      <c r="I198" s="788"/>
      <c r="J198" s="788"/>
      <c r="K198" s="788"/>
      <c r="L198" s="788"/>
      <c r="M198" s="1338"/>
      <c r="N198" s="788"/>
      <c r="O198" s="1380"/>
      <c r="P198" s="1380"/>
      <c r="Q198" s="1338"/>
      <c r="R198" s="1338"/>
      <c r="S198" s="1338"/>
      <c r="T198" s="1380"/>
      <c r="U198" s="1380"/>
      <c r="V198" s="1380"/>
    </row>
    <row r="199" spans="6:22" hidden="1" x14ac:dyDescent="0.15">
      <c r="F199" s="386"/>
      <c r="G199" s="1484">
        <v>78</v>
      </c>
      <c r="H199" s="1484"/>
      <c r="I199" s="788"/>
      <c r="J199" s="788"/>
      <c r="K199" s="788"/>
      <c r="L199" s="788"/>
      <c r="M199" s="1338"/>
      <c r="N199" s="788"/>
      <c r="O199" s="1380"/>
      <c r="P199" s="1380"/>
      <c r="Q199" s="1338"/>
      <c r="R199" s="1338"/>
      <c r="S199" s="1338"/>
      <c r="T199" s="1380"/>
      <c r="U199" s="1380"/>
      <c r="V199" s="1380"/>
    </row>
    <row r="200" spans="6:22" hidden="1" x14ac:dyDescent="0.15">
      <c r="F200" s="386"/>
      <c r="G200" s="1484">
        <v>79</v>
      </c>
      <c r="H200" s="1484"/>
      <c r="I200" s="788"/>
      <c r="J200" s="788"/>
      <c r="K200" s="788"/>
      <c r="L200" s="788"/>
      <c r="M200" s="1338"/>
      <c r="N200" s="788"/>
      <c r="O200" s="1380"/>
      <c r="P200" s="1380"/>
      <c r="Q200" s="1338"/>
      <c r="R200" s="1338"/>
      <c r="S200" s="1338"/>
      <c r="T200" s="1380"/>
      <c r="U200" s="1380"/>
      <c r="V200" s="1380"/>
    </row>
    <row r="201" spans="6:22" hidden="1" x14ac:dyDescent="0.15">
      <c r="F201" s="386"/>
      <c r="G201" s="1484">
        <v>80</v>
      </c>
      <c r="H201" s="1484"/>
      <c r="I201" s="788"/>
      <c r="J201" s="788"/>
      <c r="K201" s="788"/>
      <c r="L201" s="788"/>
      <c r="M201" s="1338"/>
      <c r="N201" s="788"/>
      <c r="O201" s="1380"/>
      <c r="P201" s="1380"/>
      <c r="Q201" s="1338"/>
      <c r="R201" s="1338"/>
      <c r="S201" s="1338"/>
      <c r="T201" s="1380"/>
      <c r="U201" s="1380"/>
      <c r="V201" s="1380"/>
    </row>
    <row r="202" spans="6:22" hidden="1" x14ac:dyDescent="0.15">
      <c r="F202" s="386"/>
      <c r="G202" s="1484">
        <v>81</v>
      </c>
      <c r="H202" s="1484"/>
      <c r="I202" s="788"/>
      <c r="J202" s="788"/>
      <c r="K202" s="788"/>
      <c r="L202" s="788"/>
      <c r="M202" s="1338"/>
      <c r="N202" s="788"/>
      <c r="O202" s="1380"/>
      <c r="P202" s="1380"/>
      <c r="Q202" s="1338"/>
      <c r="R202" s="1338"/>
      <c r="S202" s="1338"/>
      <c r="T202" s="1380"/>
      <c r="U202" s="1380"/>
      <c r="V202" s="1380"/>
    </row>
    <row r="203" spans="6:22" hidden="1" x14ac:dyDescent="0.15">
      <c r="F203" s="386"/>
      <c r="G203" s="1484">
        <v>82</v>
      </c>
      <c r="H203" s="1484"/>
      <c r="I203" s="788"/>
      <c r="J203" s="788"/>
      <c r="K203" s="788"/>
      <c r="L203" s="788"/>
      <c r="M203" s="1338"/>
      <c r="N203" s="788"/>
      <c r="O203" s="1380"/>
      <c r="P203" s="1380"/>
      <c r="Q203" s="1338"/>
      <c r="R203" s="1338"/>
      <c r="S203" s="1338"/>
      <c r="T203" s="1380"/>
      <c r="U203" s="1380"/>
      <c r="V203" s="1380"/>
    </row>
    <row r="204" spans="6:22" hidden="1" x14ac:dyDescent="0.15">
      <c r="F204" s="386"/>
      <c r="G204" s="1484">
        <v>83</v>
      </c>
      <c r="H204" s="1484"/>
      <c r="I204" s="788"/>
      <c r="J204" s="788"/>
      <c r="K204" s="788"/>
      <c r="L204" s="788"/>
      <c r="M204" s="1338"/>
      <c r="N204" s="788"/>
      <c r="O204" s="1380"/>
      <c r="P204" s="1380"/>
      <c r="Q204" s="1338"/>
      <c r="R204" s="1338"/>
      <c r="S204" s="1338"/>
      <c r="T204" s="1380"/>
      <c r="U204" s="1380"/>
      <c r="V204" s="1380"/>
    </row>
    <row r="205" spans="6:22" hidden="1" x14ac:dyDescent="0.15">
      <c r="F205" s="386"/>
      <c r="G205" s="1484">
        <v>84</v>
      </c>
      <c r="H205" s="1484"/>
      <c r="I205" s="788"/>
      <c r="J205" s="788"/>
      <c r="K205" s="788"/>
      <c r="L205" s="788"/>
      <c r="M205" s="1338"/>
      <c r="N205" s="788"/>
      <c r="O205" s="1380"/>
      <c r="P205" s="1380"/>
      <c r="Q205" s="1338"/>
      <c r="R205" s="1338"/>
      <c r="S205" s="1338"/>
      <c r="T205" s="1380"/>
      <c r="U205" s="1380"/>
      <c r="V205" s="1380"/>
    </row>
    <row r="206" spans="6:22" hidden="1" x14ac:dyDescent="0.15">
      <c r="F206" s="386"/>
      <c r="G206" s="1484">
        <v>85</v>
      </c>
      <c r="H206" s="1484"/>
      <c r="I206" s="788"/>
      <c r="J206" s="788"/>
      <c r="K206" s="788"/>
      <c r="L206" s="788"/>
      <c r="M206" s="1338"/>
      <c r="N206" s="788"/>
      <c r="O206" s="1380"/>
      <c r="P206" s="1380"/>
      <c r="Q206" s="1338"/>
      <c r="R206" s="1338"/>
      <c r="S206" s="1338"/>
      <c r="T206" s="1380"/>
      <c r="U206" s="1380"/>
      <c r="V206" s="1380"/>
    </row>
    <row r="207" spans="6:22" hidden="1" x14ac:dyDescent="0.15">
      <c r="F207" s="386"/>
      <c r="G207" s="1484">
        <v>86</v>
      </c>
      <c r="H207" s="1484"/>
      <c r="I207" s="788"/>
      <c r="J207" s="788"/>
      <c r="K207" s="788"/>
      <c r="L207" s="788"/>
      <c r="M207" s="1338"/>
      <c r="N207" s="788"/>
      <c r="O207" s="1380"/>
      <c r="P207" s="1380"/>
      <c r="Q207" s="1338"/>
      <c r="R207" s="1338"/>
      <c r="S207" s="1338"/>
      <c r="T207" s="1380"/>
      <c r="U207" s="1380"/>
      <c r="V207" s="1380"/>
    </row>
    <row r="208" spans="6:22" hidden="1" x14ac:dyDescent="0.15">
      <c r="F208" s="386"/>
      <c r="G208" s="1484">
        <v>87</v>
      </c>
      <c r="H208" s="1484"/>
      <c r="I208" s="788"/>
      <c r="J208" s="788"/>
      <c r="K208" s="788"/>
      <c r="L208" s="788"/>
      <c r="M208" s="1338"/>
      <c r="N208" s="788"/>
      <c r="O208" s="1380"/>
      <c r="P208" s="1380"/>
      <c r="Q208" s="1338"/>
      <c r="R208" s="1338"/>
      <c r="S208" s="1338"/>
      <c r="T208" s="1380"/>
      <c r="U208" s="1380"/>
      <c r="V208" s="1380"/>
    </row>
    <row r="209" spans="6:22" hidden="1" x14ac:dyDescent="0.15">
      <c r="F209" s="386"/>
      <c r="G209" s="1484">
        <v>88</v>
      </c>
      <c r="H209" s="1484"/>
      <c r="I209" s="788"/>
      <c r="J209" s="788"/>
      <c r="K209" s="788"/>
      <c r="L209" s="788"/>
      <c r="M209" s="1338"/>
      <c r="N209" s="788"/>
      <c r="O209" s="1380"/>
      <c r="P209" s="1380"/>
      <c r="Q209" s="1338"/>
      <c r="R209" s="1338"/>
      <c r="S209" s="1338"/>
      <c r="T209" s="1380"/>
      <c r="U209" s="1380"/>
      <c r="V209" s="1380"/>
    </row>
    <row r="210" spans="6:22" hidden="1" x14ac:dyDescent="0.15">
      <c r="F210" s="386"/>
      <c r="G210" s="1484">
        <v>89</v>
      </c>
      <c r="H210" s="1484"/>
      <c r="I210" s="788"/>
      <c r="J210" s="788"/>
      <c r="K210" s="788"/>
      <c r="L210" s="788"/>
      <c r="M210" s="1338"/>
      <c r="N210" s="788"/>
      <c r="O210" s="1380"/>
      <c r="P210" s="1380"/>
      <c r="Q210" s="1338"/>
      <c r="R210" s="1338"/>
      <c r="S210" s="1338"/>
      <c r="T210" s="1380"/>
      <c r="U210" s="1380"/>
      <c r="V210" s="1380"/>
    </row>
    <row r="211" spans="6:22" hidden="1" x14ac:dyDescent="0.15">
      <c r="F211" s="386"/>
      <c r="G211" s="1484">
        <v>90</v>
      </c>
      <c r="H211" s="1484"/>
      <c r="I211" s="788"/>
      <c r="J211" s="788"/>
      <c r="K211" s="788"/>
      <c r="L211" s="788"/>
      <c r="M211" s="1338"/>
      <c r="N211" s="788"/>
      <c r="O211" s="1380"/>
      <c r="P211" s="1380"/>
      <c r="Q211" s="1338"/>
      <c r="R211" s="1338"/>
      <c r="S211" s="1338"/>
      <c r="T211" s="1380"/>
      <c r="U211" s="1380"/>
      <c r="V211" s="1380"/>
    </row>
    <row r="212" spans="6:22" hidden="1" x14ac:dyDescent="0.15">
      <c r="F212" s="386"/>
      <c r="G212" s="1484">
        <v>91</v>
      </c>
      <c r="H212" s="1484"/>
      <c r="I212" s="788"/>
      <c r="J212" s="788"/>
      <c r="K212" s="788"/>
      <c r="L212" s="788"/>
      <c r="M212" s="1338"/>
      <c r="N212" s="788"/>
      <c r="O212" s="1380"/>
      <c r="P212" s="1380"/>
      <c r="Q212" s="1338"/>
      <c r="R212" s="1338"/>
      <c r="S212" s="1338"/>
      <c r="T212" s="1380"/>
      <c r="U212" s="1380"/>
      <c r="V212" s="1380"/>
    </row>
    <row r="213" spans="6:22" hidden="1" x14ac:dyDescent="0.15">
      <c r="F213" s="386"/>
      <c r="G213" s="1484">
        <v>92</v>
      </c>
      <c r="H213" s="1484"/>
      <c r="I213" s="788"/>
      <c r="J213" s="788"/>
      <c r="K213" s="788"/>
      <c r="L213" s="788"/>
      <c r="M213" s="1338"/>
      <c r="N213" s="788"/>
      <c r="O213" s="1380"/>
      <c r="P213" s="1380"/>
      <c r="Q213" s="1338"/>
      <c r="R213" s="1338"/>
      <c r="S213" s="1338"/>
      <c r="T213" s="1380"/>
      <c r="U213" s="1380"/>
      <c r="V213" s="1380"/>
    </row>
    <row r="214" spans="6:22" hidden="1" x14ac:dyDescent="0.15">
      <c r="F214" s="386"/>
      <c r="G214" s="1484">
        <v>93</v>
      </c>
      <c r="H214" s="1484"/>
      <c r="I214" s="788"/>
      <c r="J214" s="788"/>
      <c r="K214" s="788"/>
      <c r="L214" s="788"/>
      <c r="M214" s="1338"/>
      <c r="N214" s="788"/>
      <c r="O214" s="1380"/>
      <c r="P214" s="1380"/>
      <c r="Q214" s="1338"/>
      <c r="R214" s="1338"/>
      <c r="S214" s="1338"/>
      <c r="T214" s="1380"/>
      <c r="U214" s="1380"/>
      <c r="V214" s="1380"/>
    </row>
    <row r="215" spans="6:22" hidden="1" x14ac:dyDescent="0.15">
      <c r="F215" s="386"/>
      <c r="G215" s="1484">
        <v>94</v>
      </c>
      <c r="H215" s="1484"/>
      <c r="I215" s="788"/>
      <c r="J215" s="788"/>
      <c r="K215" s="788"/>
      <c r="L215" s="788"/>
      <c r="M215" s="1338"/>
      <c r="N215" s="788"/>
      <c r="O215" s="1380"/>
      <c r="P215" s="1380"/>
      <c r="Q215" s="1338"/>
      <c r="R215" s="1338"/>
      <c r="S215" s="1338"/>
      <c r="T215" s="1380"/>
      <c r="U215" s="1380"/>
      <c r="V215" s="1380"/>
    </row>
    <row r="216" spans="6:22" hidden="1" x14ac:dyDescent="0.15">
      <c r="F216" s="386"/>
      <c r="G216" s="1484">
        <v>95</v>
      </c>
      <c r="H216" s="1484"/>
      <c r="I216" s="788"/>
      <c r="M216" s="1338"/>
      <c r="N216" s="788"/>
      <c r="O216" s="1380"/>
      <c r="P216" s="1380"/>
      <c r="Q216" s="1338"/>
      <c r="R216" s="1338"/>
      <c r="S216" s="1338"/>
      <c r="T216" s="1380"/>
      <c r="U216" s="1380"/>
      <c r="V216" s="1380"/>
    </row>
    <row r="217" spans="6:22" hidden="1" x14ac:dyDescent="0.15">
      <c r="F217" s="386"/>
      <c r="G217" s="1484">
        <v>96</v>
      </c>
      <c r="H217" s="1484"/>
      <c r="I217" s="788"/>
      <c r="M217" s="1338"/>
      <c r="O217" s="1380"/>
      <c r="P217" s="1380"/>
      <c r="Q217" s="1338"/>
      <c r="R217" s="1338"/>
      <c r="S217" s="1338"/>
      <c r="T217" s="1380"/>
      <c r="U217" s="1380"/>
      <c r="V217" s="1380"/>
    </row>
    <row r="218" spans="6:22" hidden="1" x14ac:dyDescent="0.15">
      <c r="F218" s="386"/>
      <c r="G218" s="1484">
        <v>97</v>
      </c>
      <c r="Q218" s="1338"/>
      <c r="R218" s="1338"/>
      <c r="V218" s="1380"/>
    </row>
    <row r="219" spans="6:22" hidden="1" x14ac:dyDescent="0.15">
      <c r="F219" s="386"/>
      <c r="G219" s="1484">
        <v>98</v>
      </c>
      <c r="Q219" s="1338"/>
      <c r="R219" s="1338"/>
    </row>
    <row r="220" spans="6:22" hidden="1" x14ac:dyDescent="0.15">
      <c r="F220" s="386"/>
      <c r="G220" s="1484">
        <v>99</v>
      </c>
      <c r="R220" s="1338"/>
    </row>
    <row r="221" spans="6:22" hidden="1" x14ac:dyDescent="0.15">
      <c r="F221" s="386"/>
      <c r="G221" s="1484">
        <v>100</v>
      </c>
    </row>
    <row r="222" spans="6:22" x14ac:dyDescent="0.15">
      <c r="F222" s="386"/>
    </row>
    <row r="223" spans="6:22" x14ac:dyDescent="0.15">
      <c r="F223" s="386"/>
    </row>
    <row r="224" spans="6:22" x14ac:dyDescent="0.15">
      <c r="F224" s="386"/>
    </row>
    <row r="225" spans="6:6" x14ac:dyDescent="0.15">
      <c r="F225" s="386"/>
    </row>
    <row r="226" spans="6:6" x14ac:dyDescent="0.15">
      <c r="F226" s="386"/>
    </row>
    <row r="227" spans="6:6" x14ac:dyDescent="0.15">
      <c r="F227" s="386"/>
    </row>
    <row r="228" spans="6:6" x14ac:dyDescent="0.15">
      <c r="F228" s="386"/>
    </row>
    <row r="229" spans="6:6" x14ac:dyDescent="0.15">
      <c r="F229" s="386"/>
    </row>
  </sheetData>
  <sheetProtection algorithmName="SHA-512" hashValue="kT/oNwxhIDNfzjovPFLDHr1VEmGWHMYUS0xXdRkZQcNT7KkahPcsB3QQrOkQp+hav1H9wXMLwOwGgKC040ePlQ==" saltValue="Xlvnk7W/c0t97ec9fB3CSQ==" spinCount="100000" sheet="1" insertHyperlinks="0"/>
  <dataConsolidate/>
  <customSheetViews>
    <customSheetView guid="{F1B267DB-70DC-6F42-AC92-32AC1AD9EEAB}" scale="110" fitToPage="1" hiddenRows="1" hiddenColumns="1">
      <pane ySplit="6" topLeftCell="A8" activePane="bottomLeft" state="frozen"/>
      <selection pane="bottomLeft" activeCell="D8" sqref="D8:F8"/>
      <rowBreaks count="2" manualBreakCount="2">
        <brk id="29" max="9" man="1"/>
        <brk id="58" max="9" man="1"/>
      </rowBreaks>
      <pageMargins left="0" right="0" top="0.25" bottom="0.55000000000000004" header="0.5" footer="0.2"/>
      <printOptions horizontalCentered="1" verticalCentered="1" gridLines="1"/>
      <pageSetup scale="60" fitToHeight="8" orientation="landscape" cellComments="asDisplayed" r:id="rId1"/>
      <headerFooter alignWithMargins="0">
        <oddFooter>&amp;L&amp;8FGBC Commercial Certification
&amp;C&amp;G&amp;R&amp;P of &amp;N</oddFooter>
      </headerFooter>
    </customSheetView>
  </customSheetViews>
  <mergeCells count="155">
    <mergeCell ref="I6:L6"/>
    <mergeCell ref="M6:P6"/>
    <mergeCell ref="Q6:T6"/>
    <mergeCell ref="U6:W6"/>
    <mergeCell ref="H86:H89"/>
    <mergeCell ref="H72:H81"/>
    <mergeCell ref="H65:H67"/>
    <mergeCell ref="H68:H70"/>
    <mergeCell ref="H55:H60"/>
    <mergeCell ref="H51:H54"/>
    <mergeCell ref="H42:H48"/>
    <mergeCell ref="H35:H40"/>
    <mergeCell ref="H30:H32"/>
    <mergeCell ref="H26:H29"/>
    <mergeCell ref="H22:H25"/>
    <mergeCell ref="H19:H21"/>
    <mergeCell ref="H16:H18"/>
    <mergeCell ref="H13:H15"/>
    <mergeCell ref="D85:F85"/>
    <mergeCell ref="A86:A89"/>
    <mergeCell ref="B86:B89"/>
    <mergeCell ref="C86:C89"/>
    <mergeCell ref="D86:F86"/>
    <mergeCell ref="G86:G89"/>
    <mergeCell ref="E87:F87"/>
    <mergeCell ref="E89:F89"/>
    <mergeCell ref="E88:F88"/>
    <mergeCell ref="A35:A40"/>
    <mergeCell ref="B35:B40"/>
    <mergeCell ref="C35:C40"/>
    <mergeCell ref="E46:F46"/>
    <mergeCell ref="E47:F47"/>
    <mergeCell ref="D49:F49"/>
    <mergeCell ref="A42:A48"/>
    <mergeCell ref="D51:F51"/>
    <mergeCell ref="D55:F55"/>
    <mergeCell ref="A13:A15"/>
    <mergeCell ref="B13:B15"/>
    <mergeCell ref="C13:C15"/>
    <mergeCell ref="D13:D15"/>
    <mergeCell ref="A22:A25"/>
    <mergeCell ref="B22:B25"/>
    <mergeCell ref="C22:C25"/>
    <mergeCell ref="D22:D25"/>
    <mergeCell ref="F22:F25"/>
    <mergeCell ref="A16:A18"/>
    <mergeCell ref="D19:D21"/>
    <mergeCell ref="D10:E10"/>
    <mergeCell ref="D11:E11"/>
    <mergeCell ref="F13:F15"/>
    <mergeCell ref="D16:D18"/>
    <mergeCell ref="F16:F18"/>
    <mergeCell ref="B42:B48"/>
    <mergeCell ref="E37:F37"/>
    <mergeCell ref="E38:F38"/>
    <mergeCell ref="E40:F40"/>
    <mergeCell ref="E39:F39"/>
    <mergeCell ref="C19:C21"/>
    <mergeCell ref="C26:C29"/>
    <mergeCell ref="B16:B18"/>
    <mergeCell ref="C16:C18"/>
    <mergeCell ref="B19:B21"/>
    <mergeCell ref="C42:C48"/>
    <mergeCell ref="D33:F33"/>
    <mergeCell ref="E48:F48"/>
    <mergeCell ref="D12:G12"/>
    <mergeCell ref="C30:C32"/>
    <mergeCell ref="D30:D32"/>
    <mergeCell ref="F30:F32"/>
    <mergeCell ref="G30:G32"/>
    <mergeCell ref="G22:G25"/>
    <mergeCell ref="F4:F5"/>
    <mergeCell ref="G4:G5"/>
    <mergeCell ref="A4:C4"/>
    <mergeCell ref="D8:E8"/>
    <mergeCell ref="D9:E9"/>
    <mergeCell ref="D4:E5"/>
    <mergeCell ref="D6:G6"/>
    <mergeCell ref="D7:H7"/>
    <mergeCell ref="H4:H5"/>
    <mergeCell ref="A1:H1"/>
    <mergeCell ref="A2:H2"/>
    <mergeCell ref="A3:H3"/>
    <mergeCell ref="G16:G18"/>
    <mergeCell ref="G13:G15"/>
    <mergeCell ref="G26:G29"/>
    <mergeCell ref="A19:A21"/>
    <mergeCell ref="A26:A29"/>
    <mergeCell ref="D93:F93"/>
    <mergeCell ref="A30:A32"/>
    <mergeCell ref="G90:G94"/>
    <mergeCell ref="E76:F76"/>
    <mergeCell ref="E75:F75"/>
    <mergeCell ref="E74:F74"/>
    <mergeCell ref="E73:F73"/>
    <mergeCell ref="E77:F77"/>
    <mergeCell ref="D84:F84"/>
    <mergeCell ref="E66:F66"/>
    <mergeCell ref="E67:F67"/>
    <mergeCell ref="E69:F69"/>
    <mergeCell ref="E70:F70"/>
    <mergeCell ref="D83:F83"/>
    <mergeCell ref="D82:F82"/>
    <mergeCell ref="G65:G67"/>
    <mergeCell ref="D94:F94"/>
    <mergeCell ref="F19:F21"/>
    <mergeCell ref="D62:F62"/>
    <mergeCell ref="D64:F64"/>
    <mergeCell ref="B26:B29"/>
    <mergeCell ref="B30:B32"/>
    <mergeCell ref="E36:F36"/>
    <mergeCell ref="D92:F92"/>
    <mergeCell ref="D26:D29"/>
    <mergeCell ref="F26:F29"/>
    <mergeCell ref="D41:F41"/>
    <mergeCell ref="E52:F52"/>
    <mergeCell ref="D42:F42"/>
    <mergeCell ref="E79:F79"/>
    <mergeCell ref="E78:F78"/>
    <mergeCell ref="E53:F53"/>
    <mergeCell ref="D91:F91"/>
    <mergeCell ref="E56:F56"/>
    <mergeCell ref="E57:F57"/>
    <mergeCell ref="E58:F58"/>
    <mergeCell ref="E59:F59"/>
    <mergeCell ref="E60:F60"/>
    <mergeCell ref="A90:F90"/>
    <mergeCell ref="D65:F65"/>
    <mergeCell ref="G68:G70"/>
    <mergeCell ref="A65:A67"/>
    <mergeCell ref="G55:G60"/>
    <mergeCell ref="G51:G54"/>
    <mergeCell ref="G42:G48"/>
    <mergeCell ref="D68:F68"/>
    <mergeCell ref="D72:F72"/>
    <mergeCell ref="D71:F71"/>
    <mergeCell ref="E81:F81"/>
    <mergeCell ref="E80:F80"/>
    <mergeCell ref="G72:G81"/>
    <mergeCell ref="B65:B67"/>
    <mergeCell ref="C65:C67"/>
    <mergeCell ref="A68:A70"/>
    <mergeCell ref="B68:B70"/>
    <mergeCell ref="C68:C70"/>
    <mergeCell ref="D63:F63"/>
    <mergeCell ref="G19:G21"/>
    <mergeCell ref="E43:F43"/>
    <mergeCell ref="E44:F44"/>
    <mergeCell ref="E45:F45"/>
    <mergeCell ref="E54:F54"/>
    <mergeCell ref="D50:F50"/>
    <mergeCell ref="D61:F61"/>
    <mergeCell ref="D34:E34"/>
    <mergeCell ref="D35:E35"/>
    <mergeCell ref="G35:G40"/>
  </mergeCells>
  <phoneticPr fontId="118" type="noConversion"/>
  <dataValidations count="18">
    <dataValidation type="list" allowBlank="1" showInputMessage="1" showErrorMessage="1" sqref="D73:D81" xr:uid="{00000000-0002-0000-0600-000002000000}">
      <formula1>irrigation</formula1>
    </dataValidation>
    <dataValidation type="list" allowBlank="1" showInputMessage="1" showErrorMessage="1" sqref="C42:C48" xr:uid="{00000000-0002-0000-0600-000007000000}">
      <formula1>$F$98:$F$108</formula1>
    </dataValidation>
    <dataValidation type="list" allowBlank="1" showInputMessage="1" showErrorMessage="1" sqref="C16:C18" xr:uid="{00000000-0002-0000-0600-000014000000}">
      <formula1>$M$116:$M$120</formula1>
    </dataValidation>
    <dataValidation type="list" allowBlank="1" showInputMessage="1" showErrorMessage="1" sqref="C62" xr:uid="{00000000-0002-0000-0600-000001000000}">
      <formula1>$G$107:$G$110</formula1>
    </dataValidation>
    <dataValidation type="list" operator="equal" allowBlank="1" showInputMessage="1" showErrorMessage="1" sqref="C65:C67" xr:uid="{786A0BD8-478B-CD41-BA58-CAD50011CACD}">
      <formula1>$AE$100:$AE$103</formula1>
    </dataValidation>
    <dataValidation type="list" operator="equal" allowBlank="1" showInputMessage="1" showErrorMessage="1" sqref="C86:C89" xr:uid="{44D33DAB-F20F-4F4F-A9C6-1DDB42AD9BB7}">
      <formula1>$AE$115:$AE$120</formula1>
    </dataValidation>
    <dataValidation type="list" allowBlank="1" showInputMessage="1" showErrorMessage="1" sqref="C51" xr:uid="{00000000-0002-0000-0600-000000000000}">
      <formula1>$M$115:$M$120</formula1>
    </dataValidation>
    <dataValidation type="list" allowBlank="1" showInputMessage="1" showErrorMessage="1" sqref="C13" xr:uid="{00000000-0002-0000-0600-000008000000}">
      <formula1>$P$98:$P$104</formula1>
    </dataValidation>
    <dataValidation type="list" allowBlank="1" showInputMessage="1" showErrorMessage="1" sqref="C30:C32" xr:uid="{C38FDAE8-B010-A048-B1DA-136E5BD31261}">
      <formula1>$P$99:$P$103</formula1>
    </dataValidation>
    <dataValidation type="list" allowBlank="1" showInputMessage="1" showErrorMessage="1" sqref="C55" xr:uid="{00000000-0002-0000-0600-00000D000000}">
      <formula1>$P$107:$P$116</formula1>
    </dataValidation>
    <dataValidation type="list" allowBlank="1" showInputMessage="1" showErrorMessage="1" sqref="C22:C29" xr:uid="{B9E9ED4D-CF8D-5144-965C-837191182197}">
      <formula1>$Q$114:$Q$119</formula1>
    </dataValidation>
    <dataValidation type="list" operator="equal" allowBlank="1" showInputMessage="1" showErrorMessage="1" sqref="C34" xr:uid="{00000000-0002-0000-0600-00000A000000}">
      <formula1>$R$98:$R$102</formula1>
    </dataValidation>
    <dataValidation type="list" allowBlank="1" showInputMessage="1" showErrorMessage="1" sqref="C61 C84" xr:uid="{00000000-0002-0000-0600-00000E000000}">
      <formula1>$R$104:$R$106</formula1>
    </dataValidation>
    <dataValidation type="list" allowBlank="1" showInputMessage="1" showErrorMessage="1" sqref="C49 C82" xr:uid="{337942AA-85E2-B740-B16D-45556233C4CF}">
      <formula1>$S$99:$S$101</formula1>
    </dataValidation>
    <dataValidation type="list" allowBlank="1" showInputMessage="1" showErrorMessage="1" sqref="C19:C21 C68:C70" xr:uid="{00000000-0002-0000-0600-00000F000000}">
      <formula1>$T$98:$T$102</formula1>
    </dataValidation>
    <dataValidation type="list" allowBlank="1" showInputMessage="1" showErrorMessage="1" sqref="C63" xr:uid="{C55D6C94-F740-8D47-8CB2-B11C5BFF48AD}">
      <formula1>$T$98:$T$101</formula1>
    </dataValidation>
    <dataValidation type="list" allowBlank="1" showInputMessage="1" showErrorMessage="1" sqref="C83" xr:uid="{DA41F88B-3C11-FA4B-8C4C-5B0BD91C959C}">
      <formula1>$T$109:$T$112</formula1>
    </dataValidation>
    <dataValidation type="list" operator="equal" allowBlank="1" showInputMessage="1" showErrorMessage="1" sqref="C35:C40" xr:uid="{1F33BCCD-D0D9-5945-BE00-A1AC7BCECACF}">
      <formula1>$H$96:$H$108</formula1>
    </dataValidation>
  </dataValidations>
  <printOptions horizontalCentered="1" verticalCentered="1" gridLines="1"/>
  <pageMargins left="0" right="0" top="0.25" bottom="0.55000000000000004" header="0.5" footer="0.2"/>
  <pageSetup scale="63" fitToHeight="8" orientation="landscape" cellComments="asDisplayed" r:id="rId2"/>
  <headerFooter alignWithMargins="0">
    <oddFooter>&amp;L&amp;8FGBC Commercial Certification
&amp;C&amp;G&amp;R&amp;P of &amp;N</oddFooter>
  </headerFooter>
  <rowBreaks count="2" manualBreakCount="2">
    <brk id="32" max="9" man="1"/>
    <brk id="70" max="9"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350"/>
  <sheetViews>
    <sheetView topLeftCell="A107" zoomScaleNormal="100" zoomScaleSheetLayoutView="100" zoomScalePageLayoutView="120" workbookViewId="0">
      <selection activeCell="F124" sqref="F124:G124"/>
    </sheetView>
  </sheetViews>
  <sheetFormatPr baseColWidth="10" defaultColWidth="8.83203125" defaultRowHeight="14" x14ac:dyDescent="0.15"/>
  <cols>
    <col min="1" max="1" width="8.33203125" style="309" customWidth="1"/>
    <col min="2" max="2" width="8.33203125" style="2" customWidth="1"/>
    <col min="3" max="4" width="8.33203125" style="309" customWidth="1"/>
    <col min="5" max="5" width="41.1640625" style="92" customWidth="1"/>
    <col min="6" max="6" width="8.33203125" style="2" customWidth="1"/>
    <col min="7" max="7" width="48.33203125" style="92" customWidth="1"/>
    <col min="8" max="8" width="60.33203125" style="92" customWidth="1"/>
    <col min="9" max="9" width="42.83203125" style="92" customWidth="1"/>
    <col min="10" max="10" width="8.83203125" style="4" hidden="1" customWidth="1"/>
    <col min="11" max="11" width="13" style="4" hidden="1" customWidth="1"/>
    <col min="12" max="18" width="8.83203125" style="4" hidden="1" customWidth="1"/>
    <col min="19" max="25" width="8.83203125" style="4" customWidth="1"/>
    <col min="26" max="16384" width="8.83203125" style="4"/>
  </cols>
  <sheetData>
    <row r="1" spans="1:24" ht="21" customHeight="1" x14ac:dyDescent="0.15">
      <c r="A1" s="2083" t="s">
        <v>923</v>
      </c>
      <c r="B1" s="1885"/>
      <c r="C1" s="1885"/>
      <c r="D1" s="1885"/>
      <c r="E1" s="1885"/>
      <c r="F1" s="1885"/>
      <c r="G1" s="1885"/>
      <c r="H1" s="2084"/>
      <c r="I1" s="1749"/>
    </row>
    <row r="2" spans="1:24" x14ac:dyDescent="0.15">
      <c r="A2" s="2085" t="s">
        <v>611</v>
      </c>
      <c r="B2" s="1883"/>
      <c r="C2" s="1883"/>
      <c r="D2" s="1883"/>
      <c r="E2" s="1883"/>
      <c r="F2" s="1883"/>
      <c r="G2" s="1883"/>
      <c r="H2" s="1852"/>
      <c r="I2" s="1852"/>
    </row>
    <row r="3" spans="1:24" ht="33" customHeight="1" thickBot="1" x14ac:dyDescent="0.2">
      <c r="A3" s="2086" t="s">
        <v>2116</v>
      </c>
      <c r="B3" s="1888"/>
      <c r="C3" s="1888"/>
      <c r="D3" s="1888"/>
      <c r="E3" s="1888"/>
      <c r="F3" s="1888"/>
      <c r="G3" s="1888"/>
      <c r="H3" s="1749"/>
      <c r="I3" s="1749"/>
    </row>
    <row r="4" spans="1:24" ht="24.75" customHeight="1" x14ac:dyDescent="0.15">
      <c r="A4" s="1876" t="s">
        <v>508</v>
      </c>
      <c r="B4" s="1877"/>
      <c r="C4" s="1974"/>
      <c r="D4" s="1892" t="s">
        <v>923</v>
      </c>
      <c r="E4" s="1892"/>
      <c r="F4" s="1892" t="s">
        <v>360</v>
      </c>
      <c r="G4" s="1892"/>
      <c r="H4" s="2090" t="s">
        <v>1398</v>
      </c>
      <c r="I4" s="2092" t="s">
        <v>2081</v>
      </c>
    </row>
    <row r="5" spans="1:24" ht="45.5" customHeight="1" x14ac:dyDescent="0.15">
      <c r="A5" s="1878"/>
      <c r="B5" s="424" t="s">
        <v>176</v>
      </c>
      <c r="C5" s="1551" t="s">
        <v>1167</v>
      </c>
      <c r="D5" s="1893"/>
      <c r="E5" s="1893"/>
      <c r="F5" s="1893"/>
      <c r="G5" s="1893"/>
      <c r="H5" s="2091"/>
      <c r="I5" s="2093"/>
      <c r="X5" s="1495"/>
    </row>
    <row r="6" spans="1:24" ht="16.5" customHeight="1" thickBot="1" x14ac:dyDescent="0.2">
      <c r="A6" s="2060"/>
      <c r="B6" s="856">
        <f>SUM(B10,B12,B37,B43,B65,B73,B81,B113,B117)</f>
        <v>91</v>
      </c>
      <c r="C6" s="1552">
        <f>SUM(C10,C12,C37,C43,C65,C73,C81,C113,C117)</f>
        <v>0</v>
      </c>
      <c r="D6" s="1893"/>
      <c r="E6" s="1893"/>
      <c r="F6" s="1893"/>
      <c r="G6" s="1893"/>
      <c r="H6" s="2091"/>
      <c r="I6" s="2093"/>
      <c r="X6" s="1495"/>
    </row>
    <row r="7" spans="1:24" ht="16.5" customHeight="1" x14ac:dyDescent="0.15">
      <c r="A7" s="1496"/>
      <c r="B7" s="1497"/>
      <c r="C7" s="1007"/>
      <c r="D7" s="2061" t="s">
        <v>828</v>
      </c>
      <c r="E7" s="1977"/>
      <c r="F7" s="1977"/>
      <c r="G7" s="1977"/>
      <c r="H7" s="1498"/>
      <c r="I7" s="1553" t="s">
        <v>828</v>
      </c>
    </row>
    <row r="8" spans="1:24" ht="21" customHeight="1" x14ac:dyDescent="0.15">
      <c r="A8" s="962"/>
      <c r="B8" s="963"/>
      <c r="C8" s="963"/>
      <c r="D8" s="1940" t="s">
        <v>1172</v>
      </c>
      <c r="E8" s="2033"/>
      <c r="F8" s="2033"/>
      <c r="G8" s="2033"/>
      <c r="H8" s="2034"/>
      <c r="I8" s="2035"/>
    </row>
    <row r="9" spans="1:24" ht="75" customHeight="1" x14ac:dyDescent="0.15">
      <c r="A9" s="1435" t="s">
        <v>39</v>
      </c>
      <c r="B9" s="1436" t="s">
        <v>58</v>
      </c>
      <c r="C9" s="1437"/>
      <c r="D9" s="1864" t="s">
        <v>1932</v>
      </c>
      <c r="E9" s="1864"/>
      <c r="F9" s="1864" t="s">
        <v>1486</v>
      </c>
      <c r="G9" s="1864"/>
      <c r="H9" s="1499" t="s">
        <v>1487</v>
      </c>
      <c r="I9" s="1424"/>
    </row>
    <row r="10" spans="1:24" ht="15" customHeight="1" x14ac:dyDescent="0.15">
      <c r="A10" s="862" t="s">
        <v>594</v>
      </c>
      <c r="B10" s="863">
        <v>3</v>
      </c>
      <c r="C10" s="864">
        <f>C11</f>
        <v>0</v>
      </c>
      <c r="D10" s="1941" t="s">
        <v>790</v>
      </c>
      <c r="E10" s="1941"/>
      <c r="F10" s="1941"/>
      <c r="G10" s="1941"/>
      <c r="H10" s="1450"/>
      <c r="I10" s="1518" t="s">
        <v>790</v>
      </c>
    </row>
    <row r="11" spans="1:24" ht="29" customHeight="1" x14ac:dyDescent="0.15">
      <c r="A11" s="492"/>
      <c r="B11" s="318">
        <v>3</v>
      </c>
      <c r="C11" s="834"/>
      <c r="D11" s="1864" t="s">
        <v>790</v>
      </c>
      <c r="E11" s="1864"/>
      <c r="F11" s="1864" t="s">
        <v>1792</v>
      </c>
      <c r="G11" s="1864"/>
      <c r="H11" s="1494" t="s">
        <v>1488</v>
      </c>
      <c r="I11" s="1424"/>
    </row>
    <row r="12" spans="1:24" ht="27.5" customHeight="1" x14ac:dyDescent="0.15">
      <c r="A12" s="862" t="s">
        <v>595</v>
      </c>
      <c r="B12" s="1612">
        <f>B13+B14+B15+B16+B17+4+B19+10</f>
        <v>26</v>
      </c>
      <c r="C12" s="864">
        <f>SUM(C13:C20)</f>
        <v>0</v>
      </c>
      <c r="D12" s="1941" t="s">
        <v>5</v>
      </c>
      <c r="E12" s="1941"/>
      <c r="F12" s="1941"/>
      <c r="G12" s="1941"/>
      <c r="H12" s="982"/>
      <c r="I12" s="1518" t="s">
        <v>5</v>
      </c>
    </row>
    <row r="13" spans="1:24" ht="200" customHeight="1" x14ac:dyDescent="0.15">
      <c r="A13" s="238" t="s">
        <v>1601</v>
      </c>
      <c r="B13" s="318">
        <v>1</v>
      </c>
      <c r="C13" s="542"/>
      <c r="D13" s="1864" t="s">
        <v>793</v>
      </c>
      <c r="E13" s="1864"/>
      <c r="F13" s="1864" t="s">
        <v>2122</v>
      </c>
      <c r="G13" s="1864"/>
      <c r="H13" s="1502" t="s">
        <v>1489</v>
      </c>
      <c r="I13" s="1424"/>
    </row>
    <row r="14" spans="1:24" ht="17" customHeight="1" x14ac:dyDescent="0.15">
      <c r="A14" s="238" t="s">
        <v>1525</v>
      </c>
      <c r="B14" s="318">
        <v>1</v>
      </c>
      <c r="C14" s="542"/>
      <c r="D14" s="1864" t="s">
        <v>606</v>
      </c>
      <c r="E14" s="1864"/>
      <c r="F14" s="1864" t="s">
        <v>794</v>
      </c>
      <c r="G14" s="1864"/>
      <c r="H14" s="1493" t="s">
        <v>1651</v>
      </c>
      <c r="I14" s="1651"/>
    </row>
    <row r="15" spans="1:24" ht="131" customHeight="1" x14ac:dyDescent="0.15">
      <c r="A15" s="238" t="s">
        <v>1526</v>
      </c>
      <c r="B15" s="318">
        <v>1</v>
      </c>
      <c r="C15" s="542"/>
      <c r="D15" s="1864" t="s">
        <v>605</v>
      </c>
      <c r="E15" s="1864"/>
      <c r="F15" s="1864" t="s">
        <v>1933</v>
      </c>
      <c r="G15" s="1864"/>
      <c r="H15" s="1494" t="s">
        <v>1748</v>
      </c>
      <c r="I15" s="1651"/>
    </row>
    <row r="16" spans="1:24" ht="41.25" customHeight="1" x14ac:dyDescent="0.15">
      <c r="A16" s="238" t="s">
        <v>1527</v>
      </c>
      <c r="B16" s="318">
        <v>3</v>
      </c>
      <c r="C16" s="542"/>
      <c r="D16" s="1864" t="s">
        <v>684</v>
      </c>
      <c r="E16" s="1864"/>
      <c r="F16" s="1864" t="s">
        <v>796</v>
      </c>
      <c r="G16" s="1864"/>
      <c r="H16" s="1502" t="s">
        <v>1652</v>
      </c>
      <c r="I16" s="1424"/>
    </row>
    <row r="17" spans="1:11" ht="44" customHeight="1" x14ac:dyDescent="0.15">
      <c r="A17" s="238" t="s">
        <v>1528</v>
      </c>
      <c r="B17" s="318">
        <v>5</v>
      </c>
      <c r="C17" s="542"/>
      <c r="D17" s="1864" t="s">
        <v>2086</v>
      </c>
      <c r="E17" s="1864"/>
      <c r="F17" s="1864" t="s">
        <v>797</v>
      </c>
      <c r="G17" s="1864"/>
      <c r="H17" s="1494" t="s">
        <v>1490</v>
      </c>
      <c r="I17" s="1651"/>
    </row>
    <row r="18" spans="1:11" ht="56" customHeight="1" x14ac:dyDescent="0.15">
      <c r="A18" s="238" t="s">
        <v>1529</v>
      </c>
      <c r="B18" s="1409" t="s">
        <v>2057</v>
      </c>
      <c r="C18" s="542"/>
      <c r="D18" s="1864" t="s">
        <v>1934</v>
      </c>
      <c r="E18" s="1864"/>
      <c r="F18" s="1864" t="s">
        <v>1935</v>
      </c>
      <c r="G18" s="1864"/>
      <c r="H18" s="1502" t="s">
        <v>1653</v>
      </c>
      <c r="I18" s="1651"/>
    </row>
    <row r="19" spans="1:11" ht="60" customHeight="1" x14ac:dyDescent="0.15">
      <c r="A19" s="238" t="s">
        <v>1530</v>
      </c>
      <c r="B19" s="1409">
        <v>1</v>
      </c>
      <c r="C19" s="542"/>
      <c r="D19" s="1864" t="s">
        <v>608</v>
      </c>
      <c r="E19" s="1864"/>
      <c r="F19" s="1864" t="s">
        <v>1936</v>
      </c>
      <c r="G19" s="1864"/>
      <c r="H19" s="1494" t="s">
        <v>1749</v>
      </c>
      <c r="I19" s="1424"/>
    </row>
    <row r="20" spans="1:11" ht="42" customHeight="1" x14ac:dyDescent="0.15">
      <c r="A20" s="238" t="s">
        <v>1531</v>
      </c>
      <c r="B20" s="30" t="s">
        <v>2058</v>
      </c>
      <c r="C20" s="541">
        <f>IF(D21&gt;=25,10,IF(D21&gt;=19,9,IF(D21&gt;=17,8,IF(D21&gt;=15,7,IF(D21&gt;=13,6,IF(D21&gt;=11,5,IF(D21&gt;=9,4,IF(D21&gt;=7,3,IF(D21&gt;=5,2,IF(D21&gt;=3,1,0))))))))))</f>
        <v>0</v>
      </c>
      <c r="D20" s="1864" t="s">
        <v>2099</v>
      </c>
      <c r="E20" s="1864"/>
      <c r="F20" s="1864" t="s">
        <v>1492</v>
      </c>
      <c r="G20" s="1864"/>
      <c r="H20" s="2064" t="s">
        <v>1654</v>
      </c>
      <c r="I20" s="1899"/>
      <c r="K20" s="4" t="str">
        <f>H20</f>
        <v xml:space="preserve">Aerial context map with building location, and location and type of basic services within ½ mile.  </v>
      </c>
    </row>
    <row r="21" spans="1:11" ht="19" customHeight="1" x14ac:dyDescent="0.15">
      <c r="A21" s="2026"/>
      <c r="B21" s="2027"/>
      <c r="C21" s="1433"/>
      <c r="D21" s="1088">
        <f>COUNTA(D23:D35,F23:F35)</f>
        <v>0</v>
      </c>
      <c r="E21" s="24" t="s">
        <v>601</v>
      </c>
      <c r="F21" s="1864"/>
      <c r="G21" s="1864"/>
      <c r="H21" s="2004"/>
      <c r="I21" s="1899"/>
    </row>
    <row r="22" spans="1:11" ht="6" customHeight="1" x14ac:dyDescent="0.15">
      <c r="A22" s="1704"/>
      <c r="B22" s="1705"/>
      <c r="C22" s="964"/>
      <c r="D22" s="2030"/>
      <c r="E22" s="2032"/>
      <c r="F22" s="2030"/>
      <c r="G22" s="2031"/>
      <c r="H22" s="2004"/>
      <c r="I22" s="1899"/>
    </row>
    <row r="23" spans="1:11" ht="15" customHeight="1" x14ac:dyDescent="0.15">
      <c r="A23" s="32" t="s">
        <v>653</v>
      </c>
      <c r="B23" s="1920" t="s">
        <v>654</v>
      </c>
      <c r="C23" s="2037"/>
      <c r="D23" s="542"/>
      <c r="E23" s="24" t="s">
        <v>1493</v>
      </c>
      <c r="F23" s="542"/>
      <c r="G23" s="24" t="s">
        <v>1506</v>
      </c>
      <c r="H23" s="2004"/>
      <c r="I23" s="1899"/>
    </row>
    <row r="24" spans="1:11" ht="12.75" customHeight="1" x14ac:dyDescent="0.15">
      <c r="A24" s="32">
        <v>1</v>
      </c>
      <c r="B24" s="2036" t="s">
        <v>644</v>
      </c>
      <c r="C24" s="2036"/>
      <c r="D24" s="542"/>
      <c r="E24" s="24" t="s">
        <v>1494</v>
      </c>
      <c r="F24" s="542"/>
      <c r="G24" s="24" t="s">
        <v>1507</v>
      </c>
      <c r="H24" s="2004"/>
      <c r="I24" s="1899"/>
    </row>
    <row r="25" spans="1:11" ht="12.75" customHeight="1" x14ac:dyDescent="0.15">
      <c r="A25" s="32">
        <v>2</v>
      </c>
      <c r="B25" s="2036" t="s">
        <v>645</v>
      </c>
      <c r="C25" s="2036"/>
      <c r="D25" s="542"/>
      <c r="E25" s="24" t="s">
        <v>1495</v>
      </c>
      <c r="F25" s="542"/>
      <c r="G25" s="24" t="s">
        <v>1508</v>
      </c>
      <c r="H25" s="2004"/>
      <c r="I25" s="1899"/>
    </row>
    <row r="26" spans="1:11" ht="12.75" customHeight="1" x14ac:dyDescent="0.15">
      <c r="A26" s="32">
        <v>3</v>
      </c>
      <c r="B26" s="2036" t="s">
        <v>646</v>
      </c>
      <c r="C26" s="2036"/>
      <c r="D26" s="542"/>
      <c r="E26" s="24" t="s">
        <v>1496</v>
      </c>
      <c r="F26" s="542"/>
      <c r="G26" s="24" t="s">
        <v>1509</v>
      </c>
      <c r="H26" s="2004"/>
      <c r="I26" s="1899"/>
    </row>
    <row r="27" spans="1:11" ht="12.75" customHeight="1" x14ac:dyDescent="0.15">
      <c r="A27" s="32">
        <v>4</v>
      </c>
      <c r="B27" s="2036" t="s">
        <v>647</v>
      </c>
      <c r="C27" s="2036"/>
      <c r="D27" s="542"/>
      <c r="E27" s="24" t="s">
        <v>1497</v>
      </c>
      <c r="F27" s="542"/>
      <c r="G27" s="24" t="s">
        <v>1510</v>
      </c>
      <c r="H27" s="2004"/>
      <c r="I27" s="1899"/>
    </row>
    <row r="28" spans="1:11" ht="12.75" customHeight="1" x14ac:dyDescent="0.15">
      <c r="A28" s="32">
        <v>5</v>
      </c>
      <c r="B28" s="2036" t="s">
        <v>648</v>
      </c>
      <c r="C28" s="2036"/>
      <c r="D28" s="542"/>
      <c r="E28" s="24" t="s">
        <v>1498</v>
      </c>
      <c r="F28" s="542"/>
      <c r="G28" s="24" t="s">
        <v>1511</v>
      </c>
      <c r="H28" s="2004"/>
      <c r="I28" s="1899"/>
    </row>
    <row r="29" spans="1:11" ht="12.75" customHeight="1" x14ac:dyDescent="0.15">
      <c r="A29" s="32">
        <v>6</v>
      </c>
      <c r="B29" s="2036" t="s">
        <v>649</v>
      </c>
      <c r="C29" s="2036"/>
      <c r="D29" s="542"/>
      <c r="E29" s="24" t="s">
        <v>1499</v>
      </c>
      <c r="F29" s="542"/>
      <c r="G29" s="24" t="s">
        <v>1512</v>
      </c>
      <c r="H29" s="2004"/>
      <c r="I29" s="1899"/>
    </row>
    <row r="30" spans="1:11" ht="12.75" customHeight="1" x14ac:dyDescent="0.15">
      <c r="A30" s="32">
        <v>7</v>
      </c>
      <c r="B30" s="2036" t="s">
        <v>650</v>
      </c>
      <c r="C30" s="2036"/>
      <c r="D30" s="542"/>
      <c r="E30" s="24" t="s">
        <v>1500</v>
      </c>
      <c r="F30" s="542"/>
      <c r="G30" s="24" t="s">
        <v>1513</v>
      </c>
      <c r="H30" s="2004"/>
      <c r="I30" s="1899"/>
    </row>
    <row r="31" spans="1:11" ht="12.75" customHeight="1" x14ac:dyDescent="0.15">
      <c r="A31" s="32">
        <v>8</v>
      </c>
      <c r="B31" s="2036" t="s">
        <v>651</v>
      </c>
      <c r="C31" s="2036"/>
      <c r="D31" s="542"/>
      <c r="E31" s="24" t="s">
        <v>1501</v>
      </c>
      <c r="F31" s="542"/>
      <c r="G31" s="24" t="s">
        <v>1514</v>
      </c>
      <c r="H31" s="2004"/>
      <c r="I31" s="1899"/>
    </row>
    <row r="32" spans="1:11" ht="12.75" customHeight="1" x14ac:dyDescent="0.15">
      <c r="A32" s="32">
        <v>9</v>
      </c>
      <c r="B32" s="2036" t="s">
        <v>652</v>
      </c>
      <c r="C32" s="2036"/>
      <c r="D32" s="542"/>
      <c r="E32" s="24" t="s">
        <v>1502</v>
      </c>
      <c r="F32" s="542"/>
      <c r="G32" s="24" t="s">
        <v>1515</v>
      </c>
      <c r="H32" s="2004"/>
      <c r="I32" s="1899"/>
    </row>
    <row r="33" spans="1:11" ht="12.75" customHeight="1" x14ac:dyDescent="0.15">
      <c r="A33" s="32">
        <v>10</v>
      </c>
      <c r="B33" s="2036" t="s">
        <v>1518</v>
      </c>
      <c r="C33" s="2036"/>
      <c r="D33" s="542"/>
      <c r="E33" s="24" t="s">
        <v>1503</v>
      </c>
      <c r="F33" s="987"/>
      <c r="G33" s="24" t="s">
        <v>1516</v>
      </c>
      <c r="H33" s="2004"/>
      <c r="I33" s="1899"/>
    </row>
    <row r="34" spans="1:11" ht="12.75" customHeight="1" x14ac:dyDescent="0.15">
      <c r="A34" s="2038"/>
      <c r="B34" s="2039"/>
      <c r="C34" s="2039"/>
      <c r="D34" s="542"/>
      <c r="E34" s="24" t="s">
        <v>1504</v>
      </c>
      <c r="F34" s="987"/>
      <c r="G34" s="24" t="s">
        <v>1517</v>
      </c>
      <c r="H34" s="2004"/>
      <c r="I34" s="1899"/>
    </row>
    <row r="35" spans="1:11" ht="12.75" customHeight="1" x14ac:dyDescent="0.15">
      <c r="A35" s="2040"/>
      <c r="B35" s="2041"/>
      <c r="C35" s="2041"/>
      <c r="D35" s="542"/>
      <c r="E35" s="24" t="s">
        <v>1505</v>
      </c>
      <c r="F35" s="542"/>
      <c r="G35" s="92" t="s">
        <v>1937</v>
      </c>
      <c r="H35" s="2004"/>
      <c r="I35" s="1899"/>
    </row>
    <row r="36" spans="1:11" ht="6" customHeight="1" thickBot="1" x14ac:dyDescent="0.2">
      <c r="A36" s="1706"/>
      <c r="B36" s="1707"/>
      <c r="C36" s="1708"/>
      <c r="D36" s="1000"/>
      <c r="E36" s="994"/>
      <c r="F36" s="2028"/>
      <c r="G36" s="2029"/>
      <c r="H36" s="1997"/>
      <c r="I36" s="1899"/>
    </row>
    <row r="37" spans="1:11" ht="15" customHeight="1" x14ac:dyDescent="0.15">
      <c r="A37" s="855" t="s">
        <v>610</v>
      </c>
      <c r="B37" s="850">
        <v>9</v>
      </c>
      <c r="C37" s="859">
        <f>SUM(C38:C42)</f>
        <v>0</v>
      </c>
      <c r="D37" s="1930" t="s">
        <v>179</v>
      </c>
      <c r="E37" s="1930"/>
      <c r="F37" s="1930"/>
      <c r="G37" s="1930"/>
      <c r="H37" s="929"/>
      <c r="I37" s="1518" t="s">
        <v>179</v>
      </c>
    </row>
    <row r="38" spans="1:11" ht="47" customHeight="1" x14ac:dyDescent="0.15">
      <c r="A38" s="238" t="s">
        <v>1532</v>
      </c>
      <c r="B38" s="318">
        <v>2</v>
      </c>
      <c r="C38" s="542"/>
      <c r="D38" s="1864" t="s">
        <v>613</v>
      </c>
      <c r="E38" s="1864"/>
      <c r="F38" s="1864" t="s">
        <v>798</v>
      </c>
      <c r="G38" s="1864"/>
      <c r="H38" s="1502" t="s">
        <v>1750</v>
      </c>
      <c r="I38" s="1651"/>
    </row>
    <row r="39" spans="1:11" ht="45" x14ac:dyDescent="0.15">
      <c r="A39" s="238" t="s">
        <v>1533</v>
      </c>
      <c r="B39" s="318">
        <v>1</v>
      </c>
      <c r="C39" s="542"/>
      <c r="D39" s="1864" t="s">
        <v>183</v>
      </c>
      <c r="E39" s="1864"/>
      <c r="F39" s="1864" t="s">
        <v>1938</v>
      </c>
      <c r="G39" s="1864"/>
      <c r="H39" s="1494" t="s">
        <v>1519</v>
      </c>
      <c r="I39" s="1651"/>
    </row>
    <row r="40" spans="1:11" ht="87" customHeight="1" x14ac:dyDescent="0.15">
      <c r="A40" s="238" t="s">
        <v>1534</v>
      </c>
      <c r="B40" s="1409" t="s">
        <v>2057</v>
      </c>
      <c r="C40" s="542"/>
      <c r="D40" s="1864" t="s">
        <v>1521</v>
      </c>
      <c r="E40" s="1864"/>
      <c r="F40" s="1864" t="s">
        <v>1520</v>
      </c>
      <c r="G40" s="1864"/>
      <c r="H40" s="1502" t="s">
        <v>1939</v>
      </c>
      <c r="I40" s="1651"/>
    </row>
    <row r="41" spans="1:11" ht="43" customHeight="1" x14ac:dyDescent="0.15">
      <c r="A41" s="238" t="s">
        <v>1535</v>
      </c>
      <c r="B41" s="318">
        <v>1</v>
      </c>
      <c r="C41" s="542"/>
      <c r="D41" s="1864" t="s">
        <v>126</v>
      </c>
      <c r="E41" s="1864"/>
      <c r="F41" s="1864" t="s">
        <v>1940</v>
      </c>
      <c r="G41" s="1864"/>
      <c r="H41" s="1124" t="s">
        <v>1655</v>
      </c>
      <c r="I41" s="1424"/>
      <c r="J41" s="3"/>
    </row>
    <row r="42" spans="1:11" ht="29" customHeight="1" thickBot="1" x14ac:dyDescent="0.2">
      <c r="A42" s="241" t="s">
        <v>1536</v>
      </c>
      <c r="B42" s="836">
        <v>1</v>
      </c>
      <c r="C42" s="543"/>
      <c r="D42" s="1925" t="s">
        <v>614</v>
      </c>
      <c r="E42" s="1925"/>
      <c r="F42" s="1925" t="s">
        <v>1941</v>
      </c>
      <c r="G42" s="1925"/>
      <c r="H42" s="1124" t="s">
        <v>1656</v>
      </c>
      <c r="I42" s="1424"/>
      <c r="J42" s="3"/>
    </row>
    <row r="43" spans="1:11" ht="15" customHeight="1" x14ac:dyDescent="0.15">
      <c r="A43" s="855" t="s">
        <v>615</v>
      </c>
      <c r="B43" s="850">
        <v>17</v>
      </c>
      <c r="C43" s="859">
        <f>SUM(C44:C46)+C60+C55</f>
        <v>0</v>
      </c>
      <c r="D43" s="1930" t="s">
        <v>629</v>
      </c>
      <c r="E43" s="1930"/>
      <c r="F43" s="1930"/>
      <c r="G43" s="1930"/>
      <c r="H43" s="929"/>
      <c r="I43" s="1518" t="s">
        <v>2092</v>
      </c>
    </row>
    <row r="44" spans="1:11" ht="112" customHeight="1" x14ac:dyDescent="0.15">
      <c r="A44" s="238" t="s">
        <v>1537</v>
      </c>
      <c r="B44" s="1409" t="s">
        <v>2052</v>
      </c>
      <c r="C44" s="542"/>
      <c r="D44" s="1864" t="s">
        <v>1942</v>
      </c>
      <c r="E44" s="1864"/>
      <c r="F44" s="1864" t="s">
        <v>1943</v>
      </c>
      <c r="G44" s="1864"/>
      <c r="H44" s="1443" t="s">
        <v>1944</v>
      </c>
      <c r="I44" s="1651"/>
    </row>
    <row r="45" spans="1:11" ht="15" x14ac:dyDescent="0.15">
      <c r="A45" s="238" t="s">
        <v>1538</v>
      </c>
      <c r="B45" s="318">
        <v>3</v>
      </c>
      <c r="C45" s="542"/>
      <c r="D45" s="1864" t="s">
        <v>1945</v>
      </c>
      <c r="E45" s="1864"/>
      <c r="F45" s="1864" t="s">
        <v>809</v>
      </c>
      <c r="G45" s="1864"/>
      <c r="H45" s="1443" t="s">
        <v>1658</v>
      </c>
      <c r="I45" s="1651"/>
    </row>
    <row r="46" spans="1:11" ht="15" customHeight="1" x14ac:dyDescent="0.15">
      <c r="A46" s="238" t="s">
        <v>1539</v>
      </c>
      <c r="B46" s="1409" t="s">
        <v>2057</v>
      </c>
      <c r="C46" s="1624">
        <f>IF(D54&gt;0.7955,4,IF($D$54&gt;0.5955,3,IF(D$54&gt;0.3955,2,)))</f>
        <v>0</v>
      </c>
      <c r="D46" s="1864" t="s">
        <v>879</v>
      </c>
      <c r="E46" s="1864"/>
      <c r="F46" s="1864" t="s">
        <v>2137</v>
      </c>
      <c r="G46" s="1864"/>
      <c r="H46" s="1864" t="s">
        <v>1946</v>
      </c>
      <c r="I46" s="1899"/>
      <c r="K46" s="4" t="str">
        <f>H46</f>
        <v xml:space="preserve">Provide a site plan identifying all the site features and hardscape quantities.  Provide approved submittals and photos of hardscape materials and photos of installed hardscape.  
</v>
      </c>
    </row>
    <row r="47" spans="1:11" ht="15.75" customHeight="1" x14ac:dyDescent="0.15">
      <c r="A47" s="967"/>
      <c r="B47" s="437"/>
      <c r="C47" s="437"/>
      <c r="D47" s="542"/>
      <c r="E47" s="24" t="s">
        <v>617</v>
      </c>
      <c r="F47" s="1864"/>
      <c r="G47" s="1864"/>
      <c r="H47" s="1865"/>
      <c r="I47" s="1899"/>
    </row>
    <row r="48" spans="1:11" x14ac:dyDescent="0.2">
      <c r="A48" s="1229" t="s">
        <v>655</v>
      </c>
      <c r="B48" s="2089" t="s">
        <v>1074</v>
      </c>
      <c r="C48" s="2089"/>
      <c r="D48" s="2055"/>
      <c r="E48" s="1864" t="s">
        <v>638</v>
      </c>
      <c r="F48" s="1864"/>
      <c r="G48" s="1864"/>
      <c r="H48" s="1865"/>
      <c r="I48" s="1899"/>
    </row>
    <row r="49" spans="1:18" ht="15" customHeight="1" x14ac:dyDescent="0.2">
      <c r="A49" s="1554">
        <v>1</v>
      </c>
      <c r="B49" s="1440" t="s">
        <v>1228</v>
      </c>
      <c r="C49" s="1440"/>
      <c r="D49" s="2055"/>
      <c r="E49" s="1864"/>
      <c r="F49" s="1864"/>
      <c r="G49" s="1864"/>
      <c r="H49" s="1865"/>
      <c r="I49" s="1899"/>
    </row>
    <row r="50" spans="1:18" ht="15" customHeight="1" x14ac:dyDescent="0.15">
      <c r="A50" s="1549">
        <v>2</v>
      </c>
      <c r="B50" s="1442" t="s">
        <v>1226</v>
      </c>
      <c r="C50" s="1442"/>
      <c r="D50" s="2055"/>
      <c r="E50" s="1864" t="s">
        <v>618</v>
      </c>
      <c r="F50" s="1864"/>
      <c r="G50" s="1864"/>
      <c r="H50" s="1865"/>
      <c r="I50" s="1899"/>
    </row>
    <row r="51" spans="1:18" ht="15" customHeight="1" x14ac:dyDescent="0.15">
      <c r="A51" s="1549">
        <v>3</v>
      </c>
      <c r="B51" s="1442" t="s">
        <v>1227</v>
      </c>
      <c r="C51" s="1442"/>
      <c r="D51" s="2055"/>
      <c r="E51" s="1864"/>
      <c r="F51" s="1864"/>
      <c r="G51" s="1864"/>
      <c r="H51" s="1865"/>
      <c r="I51" s="1899"/>
    </row>
    <row r="52" spans="1:18" ht="16" customHeight="1" x14ac:dyDescent="0.15">
      <c r="A52" s="1555">
        <v>4</v>
      </c>
      <c r="B52" s="2087" t="s">
        <v>1081</v>
      </c>
      <c r="C52" s="2088"/>
      <c r="D52" s="542"/>
      <c r="E52" s="24" t="s">
        <v>639</v>
      </c>
      <c r="F52" s="1864"/>
      <c r="G52" s="1864"/>
      <c r="H52" s="1865"/>
      <c r="I52" s="1899"/>
    </row>
    <row r="53" spans="1:18" ht="26" customHeight="1" x14ac:dyDescent="0.15">
      <c r="A53" s="1441"/>
      <c r="B53" s="887"/>
      <c r="C53" s="532"/>
      <c r="D53" s="542"/>
      <c r="E53" s="24" t="s">
        <v>619</v>
      </c>
      <c r="F53" s="1864"/>
      <c r="G53" s="1864"/>
      <c r="H53" s="1865"/>
      <c r="I53" s="1899"/>
    </row>
    <row r="54" spans="1:18" ht="15" customHeight="1" x14ac:dyDescent="0.15">
      <c r="A54" s="830"/>
      <c r="B54" s="810"/>
      <c r="C54" s="4"/>
      <c r="D54" s="971">
        <f>IF(D47=0,0,((D48+D50+D52+D53)/D47))</f>
        <v>0</v>
      </c>
      <c r="E54" s="989" t="s">
        <v>620</v>
      </c>
      <c r="F54" s="1983"/>
      <c r="G54" s="1983"/>
      <c r="H54" s="1865"/>
      <c r="I54" s="1899"/>
    </row>
    <row r="55" spans="1:18" ht="15" customHeight="1" thickBot="1" x14ac:dyDescent="0.2">
      <c r="A55" s="2050" t="s">
        <v>1580</v>
      </c>
      <c r="B55" s="2073" t="s">
        <v>2052</v>
      </c>
      <c r="C55" s="2076"/>
      <c r="D55" s="1927" t="s">
        <v>1948</v>
      </c>
      <c r="E55" s="2082"/>
      <c r="F55" s="2081" t="s">
        <v>1953</v>
      </c>
      <c r="G55" s="2081"/>
      <c r="H55" s="1864" t="s">
        <v>1954</v>
      </c>
      <c r="I55" s="1923"/>
      <c r="J55" s="4">
        <f>C55</f>
        <v>0</v>
      </c>
      <c r="K55" s="4" t="str">
        <f>H55</f>
        <v>Detail and description of plan and system</v>
      </c>
      <c r="O55" s="4">
        <f>C55</f>
        <v>0</v>
      </c>
      <c r="P55" s="4" t="e">
        <f>#REF!</f>
        <v>#REF!</v>
      </c>
      <c r="Q55" s="4" t="e">
        <f>#REF!</f>
        <v>#REF!</v>
      </c>
      <c r="R55" s="4" t="e">
        <f>#REF!</f>
        <v>#REF!</v>
      </c>
    </row>
    <row r="56" spans="1:18" ht="16" thickBot="1" x14ac:dyDescent="0.2">
      <c r="A56" s="2071"/>
      <c r="B56" s="2074"/>
      <c r="C56" s="2077"/>
      <c r="D56" s="1210" t="s">
        <v>557</v>
      </c>
      <c r="E56" s="46" t="s">
        <v>1949</v>
      </c>
      <c r="F56" s="2081"/>
      <c r="G56" s="2081"/>
      <c r="H56" s="1865"/>
      <c r="I56" s="1899"/>
    </row>
    <row r="57" spans="1:18" ht="15" customHeight="1" thickBot="1" x14ac:dyDescent="0.2">
      <c r="A57" s="2071"/>
      <c r="B57" s="2074"/>
      <c r="C57" s="2077"/>
      <c r="D57" s="1210" t="s">
        <v>799</v>
      </c>
      <c r="E57" s="46" t="s">
        <v>1950</v>
      </c>
      <c r="F57" s="2081"/>
      <c r="G57" s="2081"/>
      <c r="H57" s="1865"/>
      <c r="I57" s="1899"/>
    </row>
    <row r="58" spans="1:18" ht="15" customHeight="1" thickBot="1" x14ac:dyDescent="0.2">
      <c r="A58" s="2071"/>
      <c r="B58" s="2074"/>
      <c r="C58" s="2077"/>
      <c r="D58" s="1210" t="s">
        <v>558</v>
      </c>
      <c r="E58" s="46" t="s">
        <v>1951</v>
      </c>
      <c r="F58" s="2081"/>
      <c r="G58" s="2081"/>
      <c r="H58" s="1865"/>
      <c r="I58" s="1899"/>
    </row>
    <row r="59" spans="1:18" ht="15" x14ac:dyDescent="0.15">
      <c r="A59" s="2072"/>
      <c r="B59" s="2075"/>
      <c r="C59" s="2078"/>
      <c r="D59" s="1210" t="s">
        <v>558</v>
      </c>
      <c r="E59" s="46" t="s">
        <v>1952</v>
      </c>
      <c r="F59" s="2081"/>
      <c r="G59" s="2081"/>
      <c r="H59" s="1865"/>
      <c r="I59" s="1899"/>
    </row>
    <row r="60" spans="1:18" ht="15" customHeight="1" x14ac:dyDescent="0.15">
      <c r="A60" s="2049" t="s">
        <v>1947</v>
      </c>
      <c r="B60" s="2051" t="s">
        <v>2051</v>
      </c>
      <c r="C60" s="2053"/>
      <c r="D60" s="1927" t="s">
        <v>2050</v>
      </c>
      <c r="E60" s="2082"/>
      <c r="F60" s="2081" t="s">
        <v>1955</v>
      </c>
      <c r="G60" s="2081"/>
      <c r="H60" s="1971" t="s">
        <v>1660</v>
      </c>
      <c r="I60" s="1899"/>
      <c r="J60" s="4">
        <f>C60</f>
        <v>0</v>
      </c>
      <c r="K60" s="4" t="str">
        <f>H60</f>
        <v>Plan identifying location of preferred parking, description of charging apparatus and photos of installed equipment</v>
      </c>
      <c r="O60" s="4">
        <f>C60</f>
        <v>0</v>
      </c>
      <c r="P60" s="4" t="e">
        <f>#REF!</f>
        <v>#REF!</v>
      </c>
      <c r="Q60" s="4" t="e">
        <f>#REF!</f>
        <v>#REF!</v>
      </c>
      <c r="R60" s="4" t="e">
        <f>#REF!</f>
        <v>#REF!</v>
      </c>
    </row>
    <row r="61" spans="1:18" ht="30" customHeight="1" x14ac:dyDescent="0.15">
      <c r="A61" s="1968"/>
      <c r="B61" s="2051"/>
      <c r="C61" s="2053"/>
      <c r="D61" s="318" t="s">
        <v>557</v>
      </c>
      <c r="E61" s="46" t="s">
        <v>1582</v>
      </c>
      <c r="F61" s="2081"/>
      <c r="G61" s="2081"/>
      <c r="H61" s="1978"/>
      <c r="I61" s="1899"/>
    </row>
    <row r="62" spans="1:18" ht="44" customHeight="1" x14ac:dyDescent="0.15">
      <c r="A62" s="1968"/>
      <c r="B62" s="2051"/>
      <c r="C62" s="2053"/>
      <c r="D62" s="318" t="s">
        <v>557</v>
      </c>
      <c r="E62" s="46" t="s">
        <v>2104</v>
      </c>
      <c r="F62" s="2081"/>
      <c r="G62" s="2081"/>
      <c r="H62" s="1978"/>
      <c r="I62" s="1899"/>
    </row>
    <row r="63" spans="1:18" ht="41" customHeight="1" x14ac:dyDescent="0.15">
      <c r="A63" s="1968"/>
      <c r="B63" s="2051"/>
      <c r="C63" s="2053"/>
      <c r="D63" s="318" t="s">
        <v>799</v>
      </c>
      <c r="E63" s="46" t="s">
        <v>1584</v>
      </c>
      <c r="F63" s="2081"/>
      <c r="G63" s="2081"/>
      <c r="H63" s="1978"/>
      <c r="I63" s="1899"/>
    </row>
    <row r="64" spans="1:18" ht="44" customHeight="1" thickBot="1" x14ac:dyDescent="0.2">
      <c r="A64" s="2050"/>
      <c r="B64" s="2052"/>
      <c r="C64" s="2054"/>
      <c r="D64" s="318" t="s">
        <v>558</v>
      </c>
      <c r="E64" s="46" t="s">
        <v>1585</v>
      </c>
      <c r="F64" s="2081"/>
      <c r="G64" s="2081"/>
      <c r="H64" s="1978"/>
      <c r="I64" s="1899"/>
    </row>
    <row r="65" spans="1:11" ht="15" customHeight="1" x14ac:dyDescent="0.15">
      <c r="A65" s="855" t="s">
        <v>631</v>
      </c>
      <c r="B65" s="850">
        <v>4</v>
      </c>
      <c r="C65" s="859">
        <f>SUM(C66)</f>
        <v>0</v>
      </c>
      <c r="D65" s="1941" t="s">
        <v>630</v>
      </c>
      <c r="E65" s="1941"/>
      <c r="F65" s="1941"/>
      <c r="G65" s="1941"/>
      <c r="H65" s="1453"/>
      <c r="I65" s="1015" t="s">
        <v>630</v>
      </c>
    </row>
    <row r="66" spans="1:11" ht="43" customHeight="1" x14ac:dyDescent="0.15">
      <c r="A66" s="239"/>
      <c r="B66" s="1409" t="s">
        <v>2051</v>
      </c>
      <c r="C66" s="541" t="str">
        <f>IF($D$72="","",IF($D$72&gt;0.7955,4,IF($D$72&gt;0.5955,3,IF($D$72&gt;0.3955,2,IF($D$72&gt;0.1955,1,0)))))</f>
        <v/>
      </c>
      <c r="D66" s="1864" t="s">
        <v>634</v>
      </c>
      <c r="E66" s="1864"/>
      <c r="F66" s="1864" t="s">
        <v>2113</v>
      </c>
      <c r="G66" s="1864"/>
      <c r="H66" s="1864" t="s">
        <v>1661</v>
      </c>
      <c r="I66" s="2023"/>
      <c r="J66" s="4" t="str">
        <f>C66</f>
        <v/>
      </c>
      <c r="K66" s="4" t="str">
        <f>H66</f>
        <v xml:space="preserve">Provide a roof drawing with area calculations, signed approved submittal of roof materials and photos of installed roofing where possible.  </v>
      </c>
    </row>
    <row r="67" spans="1:11" ht="30" customHeight="1" x14ac:dyDescent="0.2">
      <c r="A67" s="1229" t="s">
        <v>655</v>
      </c>
      <c r="B67" s="2089" t="s">
        <v>1082</v>
      </c>
      <c r="C67" s="2089"/>
      <c r="D67" s="542"/>
      <c r="E67" s="24" t="s">
        <v>632</v>
      </c>
      <c r="F67" s="1864"/>
      <c r="G67" s="1864"/>
      <c r="H67" s="1864"/>
      <c r="I67" s="2024"/>
    </row>
    <row r="68" spans="1:11" ht="15" customHeight="1" x14ac:dyDescent="0.2">
      <c r="A68" s="1554">
        <v>1</v>
      </c>
      <c r="B68" s="1440" t="s">
        <v>1228</v>
      </c>
      <c r="C68" s="1440"/>
      <c r="D68" s="542"/>
      <c r="E68" s="24" t="s">
        <v>643</v>
      </c>
      <c r="F68" s="1864"/>
      <c r="G68" s="1864"/>
      <c r="H68" s="1864"/>
      <c r="I68" s="2024"/>
    </row>
    <row r="69" spans="1:11" ht="15" customHeight="1" x14ac:dyDescent="0.15">
      <c r="A69" s="1549">
        <v>2</v>
      </c>
      <c r="B69" s="1442" t="s">
        <v>1226</v>
      </c>
      <c r="C69" s="1442"/>
      <c r="D69" s="2055"/>
      <c r="E69" s="1864" t="s">
        <v>642</v>
      </c>
      <c r="F69" s="1864"/>
      <c r="G69" s="1864"/>
      <c r="H69" s="1864"/>
      <c r="I69" s="2024"/>
    </row>
    <row r="70" spans="1:11" ht="15" customHeight="1" x14ac:dyDescent="0.15">
      <c r="A70" s="1549">
        <v>3</v>
      </c>
      <c r="B70" s="1442" t="s">
        <v>1227</v>
      </c>
      <c r="C70" s="1442"/>
      <c r="D70" s="2055"/>
      <c r="E70" s="1864"/>
      <c r="F70" s="1864"/>
      <c r="G70" s="1864"/>
      <c r="H70" s="1864"/>
      <c r="I70" s="2024"/>
    </row>
    <row r="71" spans="1:11" ht="15" customHeight="1" x14ac:dyDescent="0.15">
      <c r="A71" s="1555">
        <v>4</v>
      </c>
      <c r="B71" s="2087" t="s">
        <v>1081</v>
      </c>
      <c r="C71" s="2088"/>
      <c r="D71" s="542"/>
      <c r="E71" s="24" t="s">
        <v>633</v>
      </c>
      <c r="F71" s="1864"/>
      <c r="G71" s="1864"/>
      <c r="H71" s="1864"/>
      <c r="I71" s="2024"/>
    </row>
    <row r="72" spans="1:11" ht="14" customHeight="1" thickBot="1" x14ac:dyDescent="0.2">
      <c r="A72" s="815"/>
      <c r="B72" s="447"/>
      <c r="C72" s="452"/>
      <c r="D72" s="1092" t="str">
        <f>IF(D67="","",SUM(D68:D71)/D67)</f>
        <v/>
      </c>
      <c r="E72" s="1093" t="s">
        <v>656</v>
      </c>
      <c r="F72" s="1925"/>
      <c r="G72" s="1925"/>
      <c r="H72" s="1864"/>
      <c r="I72" s="2025"/>
    </row>
    <row r="73" spans="1:11" ht="15" x14ac:dyDescent="0.15">
      <c r="A73" s="855" t="s">
        <v>635</v>
      </c>
      <c r="B73" s="850">
        <v>4</v>
      </c>
      <c r="C73" s="859">
        <f>SUM(C74)</f>
        <v>0</v>
      </c>
      <c r="D73" s="1930" t="s">
        <v>636</v>
      </c>
      <c r="E73" s="1930"/>
      <c r="F73" s="1930"/>
      <c r="G73" s="1930"/>
      <c r="H73" s="1453"/>
      <c r="I73" s="1015" t="s">
        <v>636</v>
      </c>
    </row>
    <row r="74" spans="1:11" ht="15" customHeight="1" x14ac:dyDescent="0.15">
      <c r="A74" s="453"/>
      <c r="B74" s="1409" t="s">
        <v>2051</v>
      </c>
      <c r="C74" s="972" t="str">
        <f>IF($D$80="","",IF($D$80&gt;0.7955,4,IF($D$80&gt;0.5955,3,IF($D$80&gt;0.3955,2,IF($D$80&gt;0.1955,1,0)))))</f>
        <v/>
      </c>
      <c r="D74" s="1864" t="s">
        <v>637</v>
      </c>
      <c r="E74" s="1864"/>
      <c r="F74" s="1864" t="s">
        <v>2114</v>
      </c>
      <c r="G74" s="1864"/>
      <c r="H74" s="1864" t="s">
        <v>1662</v>
      </c>
      <c r="I74" s="2023"/>
      <c r="J74" s="916" t="str">
        <f>C74</f>
        <v/>
      </c>
      <c r="K74" s="4" t="str">
        <f>H74</f>
        <v>Provide a cut sheet of the exterior wall coating/paint, shading calculations, and photos of building exterior.</v>
      </c>
    </row>
    <row r="75" spans="1:11" ht="30" customHeight="1" x14ac:dyDescent="0.2">
      <c r="A75" s="1229" t="s">
        <v>655</v>
      </c>
      <c r="B75" s="2089" t="s">
        <v>1168</v>
      </c>
      <c r="C75" s="2089"/>
      <c r="D75" s="542"/>
      <c r="E75" s="24" t="s">
        <v>685</v>
      </c>
      <c r="F75" s="1864"/>
      <c r="G75" s="1864"/>
      <c r="H75" s="1865"/>
      <c r="I75" s="2024"/>
    </row>
    <row r="76" spans="1:11" ht="15" customHeight="1" x14ac:dyDescent="0.2">
      <c r="A76" s="1554">
        <v>1</v>
      </c>
      <c r="B76" s="1440" t="s">
        <v>1228</v>
      </c>
      <c r="C76" s="1440"/>
      <c r="D76" s="2055"/>
      <c r="E76" s="1864" t="s">
        <v>1835</v>
      </c>
      <c r="F76" s="1864"/>
      <c r="G76" s="1864"/>
      <c r="H76" s="1865"/>
      <c r="I76" s="2024"/>
    </row>
    <row r="77" spans="1:11" ht="15" customHeight="1" x14ac:dyDescent="0.15">
      <c r="A77" s="1549">
        <v>2</v>
      </c>
      <c r="B77" s="1442" t="s">
        <v>1226</v>
      </c>
      <c r="C77" s="1442"/>
      <c r="D77" s="2055"/>
      <c r="E77" s="1864"/>
      <c r="F77" s="1864"/>
      <c r="G77" s="1864"/>
      <c r="H77" s="1865"/>
      <c r="I77" s="2024"/>
    </row>
    <row r="78" spans="1:11" ht="15" customHeight="1" x14ac:dyDescent="0.15">
      <c r="A78" s="1549">
        <v>3</v>
      </c>
      <c r="B78" s="1442" t="s">
        <v>1227</v>
      </c>
      <c r="C78" s="1442"/>
      <c r="D78" s="2055"/>
      <c r="E78" s="1864" t="s">
        <v>640</v>
      </c>
      <c r="F78" s="1864"/>
      <c r="G78" s="1864"/>
      <c r="H78" s="1865"/>
      <c r="I78" s="2024"/>
    </row>
    <row r="79" spans="1:11" ht="15" customHeight="1" x14ac:dyDescent="0.15">
      <c r="A79" s="1555">
        <v>4</v>
      </c>
      <c r="B79" s="2087" t="s">
        <v>1081</v>
      </c>
      <c r="C79" s="2088"/>
      <c r="D79" s="2055"/>
      <c r="E79" s="1864"/>
      <c r="F79" s="1864"/>
      <c r="G79" s="1864"/>
      <c r="H79" s="1865"/>
      <c r="I79" s="2024"/>
    </row>
    <row r="80" spans="1:11" ht="15" customHeight="1" thickBot="1" x14ac:dyDescent="0.2">
      <c r="A80" s="454"/>
      <c r="B80" s="448"/>
      <c r="C80" s="534"/>
      <c r="D80" s="845" t="str">
        <f>IF(D75="","",SUM(D76:D79)/D75)</f>
        <v/>
      </c>
      <c r="E80" s="990" t="s">
        <v>657</v>
      </c>
      <c r="F80" s="1925"/>
      <c r="G80" s="1925"/>
      <c r="H80" s="1865"/>
      <c r="I80" s="2025"/>
    </row>
    <row r="81" spans="1:11" ht="15" x14ac:dyDescent="0.15">
      <c r="A81" s="855" t="s">
        <v>658</v>
      </c>
      <c r="B81" s="850">
        <v>18</v>
      </c>
      <c r="C81" s="859">
        <f>SUM(C108,C102,C97,C92,C87,C82)</f>
        <v>0</v>
      </c>
      <c r="D81" s="1930" t="s">
        <v>665</v>
      </c>
      <c r="E81" s="1930"/>
      <c r="F81" s="1930"/>
      <c r="G81" s="1930"/>
      <c r="H81" s="982"/>
      <c r="I81" s="1518" t="s">
        <v>2093</v>
      </c>
    </row>
    <row r="82" spans="1:11" ht="15" customHeight="1" x14ac:dyDescent="0.15">
      <c r="A82" s="238" t="s">
        <v>1540</v>
      </c>
      <c r="B82" s="1409" t="s">
        <v>2052</v>
      </c>
      <c r="C82" s="541">
        <f>IF(OR(D83=G177,D83=H131),0,IF(D83&gt;=1.5,3,(IF(D83&gt;=1,2,(IF(D83&gt;=0.5,1,0))))))</f>
        <v>0</v>
      </c>
      <c r="D82" s="1864" t="s">
        <v>659</v>
      </c>
      <c r="E82" s="1864"/>
      <c r="F82" s="1996" t="s">
        <v>931</v>
      </c>
      <c r="G82" s="2046"/>
      <c r="H82" s="2066" t="s">
        <v>1575</v>
      </c>
      <c r="I82" s="1923"/>
      <c r="K82" s="4" t="str">
        <f>H82</f>
        <v xml:space="preserve">Civil Engineer stormwater calculations. </v>
      </c>
    </row>
    <row r="83" spans="1:11" ht="15" customHeight="1" x14ac:dyDescent="0.15">
      <c r="A83" s="2044"/>
      <c r="B83" s="2045"/>
      <c r="C83" s="2045"/>
      <c r="D83" s="840"/>
      <c r="E83" s="24" t="s">
        <v>663</v>
      </c>
      <c r="F83" s="1979"/>
      <c r="G83" s="2047"/>
      <c r="H83" s="1978"/>
      <c r="I83" s="1899"/>
    </row>
    <row r="84" spans="1:11" ht="15" customHeight="1" x14ac:dyDescent="0.15">
      <c r="A84" s="2044"/>
      <c r="B84" s="2045"/>
      <c r="C84" s="2045"/>
      <c r="D84" s="32" t="s">
        <v>557</v>
      </c>
      <c r="E84" s="793" t="s">
        <v>1229</v>
      </c>
      <c r="F84" s="2067"/>
      <c r="G84" s="2068"/>
      <c r="H84" s="1978"/>
      <c r="I84" s="1899"/>
    </row>
    <row r="85" spans="1:11" ht="15" customHeight="1" x14ac:dyDescent="0.15">
      <c r="A85" s="2044"/>
      <c r="B85" s="2045"/>
      <c r="C85" s="2045"/>
      <c r="D85" s="32" t="s">
        <v>799</v>
      </c>
      <c r="E85" s="793" t="s">
        <v>1230</v>
      </c>
      <c r="F85" s="2067"/>
      <c r="G85" s="2068"/>
      <c r="H85" s="1978"/>
      <c r="I85" s="1899"/>
    </row>
    <row r="86" spans="1:11" ht="15" customHeight="1" x14ac:dyDescent="0.15">
      <c r="A86" s="2044"/>
      <c r="B86" s="2045"/>
      <c r="C86" s="2045"/>
      <c r="D86" s="32" t="s">
        <v>558</v>
      </c>
      <c r="E86" s="793" t="s">
        <v>1231</v>
      </c>
      <c r="F86" s="2069"/>
      <c r="G86" s="2070"/>
      <c r="H86" s="1978"/>
      <c r="I86" s="1899"/>
    </row>
    <row r="87" spans="1:11" ht="15" customHeight="1" x14ac:dyDescent="0.15">
      <c r="A87" s="238" t="s">
        <v>1541</v>
      </c>
      <c r="B87" s="1409" t="s">
        <v>2052</v>
      </c>
      <c r="C87" s="541">
        <f>IF(OR(D88=G179,D88=H131),0,IF(D88&gt;=0.85,1,(IF(D88&gt;=0.75,2,(IF(D88&gt;=0.65,3,0))))))</f>
        <v>0</v>
      </c>
      <c r="D87" s="1864" t="s">
        <v>128</v>
      </c>
      <c r="E87" s="1864"/>
      <c r="F87" s="1996" t="s">
        <v>2087</v>
      </c>
      <c r="G87" s="2046"/>
      <c r="H87" s="2065" t="s">
        <v>1576</v>
      </c>
      <c r="I87" s="1899"/>
      <c r="K87" s="4" t="str">
        <f>H87</f>
        <v>Civil Engineering stormwater calculations and narrative explaining how the design improves the water quality</v>
      </c>
    </row>
    <row r="88" spans="1:11" ht="15" customHeight="1" x14ac:dyDescent="0.15">
      <c r="A88" s="2044"/>
      <c r="B88" s="2045"/>
      <c r="C88" s="2045"/>
      <c r="D88" s="840"/>
      <c r="E88" s="24" t="s">
        <v>664</v>
      </c>
      <c r="F88" s="1979"/>
      <c r="G88" s="2047"/>
      <c r="H88" s="1978"/>
      <c r="I88" s="1899"/>
    </row>
    <row r="89" spans="1:11" ht="30" x14ac:dyDescent="0.15">
      <c r="A89" s="2044"/>
      <c r="B89" s="2045"/>
      <c r="C89" s="2045"/>
      <c r="D89" s="32" t="s">
        <v>557</v>
      </c>
      <c r="E89" s="24" t="s">
        <v>1232</v>
      </c>
      <c r="F89" s="1979"/>
      <c r="G89" s="2047"/>
      <c r="H89" s="1978"/>
      <c r="I89" s="1899"/>
    </row>
    <row r="90" spans="1:11" ht="30" x14ac:dyDescent="0.15">
      <c r="A90" s="2044"/>
      <c r="B90" s="2045"/>
      <c r="C90" s="2045"/>
      <c r="D90" s="32" t="s">
        <v>799</v>
      </c>
      <c r="E90" s="24" t="s">
        <v>1233</v>
      </c>
      <c r="F90" s="1979"/>
      <c r="G90" s="2047"/>
      <c r="H90" s="1978"/>
      <c r="I90" s="1899"/>
    </row>
    <row r="91" spans="1:11" ht="30" x14ac:dyDescent="0.15">
      <c r="A91" s="2044"/>
      <c r="B91" s="2045"/>
      <c r="C91" s="2045"/>
      <c r="D91" s="32" t="s">
        <v>558</v>
      </c>
      <c r="E91" s="24" t="s">
        <v>1234</v>
      </c>
      <c r="F91" s="1940"/>
      <c r="G91" s="2048"/>
      <c r="H91" s="2034"/>
      <c r="I91" s="1899"/>
    </row>
    <row r="92" spans="1:11" ht="15" customHeight="1" x14ac:dyDescent="0.15">
      <c r="A92" s="238" t="s">
        <v>1542</v>
      </c>
      <c r="B92" s="1409" t="s">
        <v>2052</v>
      </c>
      <c r="C92" s="541">
        <f>IF(OR(D93=G181,D93=H131),0,IF(D93&gt;=0.3,3,(IF(D93&gt;=0.2,2,(IF(D93&gt;=0.1,1,0))))))</f>
        <v>0</v>
      </c>
      <c r="D92" s="1864" t="s">
        <v>666</v>
      </c>
      <c r="E92" s="1864"/>
      <c r="F92" s="1996" t="s">
        <v>810</v>
      </c>
      <c r="G92" s="2046"/>
      <c r="H92" s="2066" t="s">
        <v>1663</v>
      </c>
      <c r="I92" s="1923"/>
      <c r="K92" s="4" t="str">
        <f>H92</f>
        <v>Civil Engineering stormwater calculations and narrative indicating quantity and treatment of stormwater collected from adjacent sites.</v>
      </c>
    </row>
    <row r="93" spans="1:11" ht="30" customHeight="1" x14ac:dyDescent="0.15">
      <c r="A93" s="2044"/>
      <c r="B93" s="2045"/>
      <c r="C93" s="2045"/>
      <c r="D93" s="840"/>
      <c r="E93" s="24" t="s">
        <v>667</v>
      </c>
      <c r="F93" s="1979"/>
      <c r="G93" s="2047"/>
      <c r="H93" s="1978"/>
      <c r="I93" s="1899"/>
    </row>
    <row r="94" spans="1:11" ht="15" customHeight="1" x14ac:dyDescent="0.15">
      <c r="A94" s="2044"/>
      <c r="B94" s="2045"/>
      <c r="C94" s="2045"/>
      <c r="D94" s="32" t="s">
        <v>557</v>
      </c>
      <c r="E94" s="24" t="s">
        <v>1235</v>
      </c>
      <c r="F94" s="2004"/>
      <c r="G94" s="2062"/>
      <c r="H94" s="1978"/>
      <c r="I94" s="1899"/>
    </row>
    <row r="95" spans="1:11" ht="15" customHeight="1" x14ac:dyDescent="0.15">
      <c r="A95" s="2044"/>
      <c r="B95" s="2045"/>
      <c r="C95" s="2045"/>
      <c r="D95" s="32" t="s">
        <v>799</v>
      </c>
      <c r="E95" s="24" t="s">
        <v>1236</v>
      </c>
      <c r="F95" s="2004"/>
      <c r="G95" s="2062"/>
      <c r="H95" s="1978"/>
      <c r="I95" s="1899"/>
    </row>
    <row r="96" spans="1:11" ht="15" customHeight="1" x14ac:dyDescent="0.15">
      <c r="A96" s="2044"/>
      <c r="B96" s="2045"/>
      <c r="C96" s="2045"/>
      <c r="D96" s="32" t="s">
        <v>558</v>
      </c>
      <c r="E96" s="24" t="s">
        <v>1237</v>
      </c>
      <c r="F96" s="2005"/>
      <c r="G96" s="2063"/>
      <c r="H96" s="2034"/>
      <c r="I96" s="1899"/>
    </row>
    <row r="97" spans="1:11" ht="15" customHeight="1" x14ac:dyDescent="0.15">
      <c r="A97" s="238" t="s">
        <v>1543</v>
      </c>
      <c r="B97" s="1409" t="s">
        <v>2052</v>
      </c>
      <c r="C97" s="541">
        <f>IF(OR(D98=G183,D98=H131),0,IF(D98&gt;=1,3,(IF(D98&gt;=0.75,2,(IF(D98&gt;=0.5,1,0))))))</f>
        <v>0</v>
      </c>
      <c r="D97" s="1864" t="s">
        <v>811</v>
      </c>
      <c r="E97" s="1864"/>
      <c r="F97" s="1864" t="s">
        <v>812</v>
      </c>
      <c r="G97" s="1864"/>
      <c r="H97" s="2066" t="s">
        <v>1664</v>
      </c>
      <c r="I97" s="1923"/>
      <c r="K97" s="4" t="str">
        <f>H97</f>
        <v xml:space="preserve">Plant list,  detention pond design and photos of final installed stormwater system.  </v>
      </c>
    </row>
    <row r="98" spans="1:11" ht="30" x14ac:dyDescent="0.15">
      <c r="A98" s="2044"/>
      <c r="B98" s="2045"/>
      <c r="C98" s="2045"/>
      <c r="D98" s="840"/>
      <c r="E98" s="24" t="s">
        <v>670</v>
      </c>
      <c r="F98" s="1864"/>
      <c r="G98" s="1864"/>
      <c r="H98" s="1978"/>
      <c r="I98" s="1899"/>
    </row>
    <row r="99" spans="1:11" ht="15" x14ac:dyDescent="0.15">
      <c r="A99" s="2044"/>
      <c r="B99" s="2045"/>
      <c r="C99" s="2045"/>
      <c r="D99" s="32" t="s">
        <v>557</v>
      </c>
      <c r="E99" s="24" t="s">
        <v>1238</v>
      </c>
      <c r="F99" s="1864"/>
      <c r="G99" s="1864"/>
      <c r="H99" s="1978"/>
      <c r="I99" s="1899"/>
    </row>
    <row r="100" spans="1:11" ht="15" x14ac:dyDescent="0.15">
      <c r="A100" s="2044"/>
      <c r="B100" s="2045"/>
      <c r="C100" s="2045"/>
      <c r="D100" s="32" t="s">
        <v>799</v>
      </c>
      <c r="E100" s="24" t="s">
        <v>1239</v>
      </c>
      <c r="F100" s="1864"/>
      <c r="G100" s="1864"/>
      <c r="H100" s="1978"/>
      <c r="I100" s="1899"/>
    </row>
    <row r="101" spans="1:11" ht="29" customHeight="1" x14ac:dyDescent="0.15">
      <c r="A101" s="2044"/>
      <c r="B101" s="2045"/>
      <c r="C101" s="2045"/>
      <c r="D101" s="32" t="s">
        <v>558</v>
      </c>
      <c r="E101" s="24" t="s">
        <v>800</v>
      </c>
      <c r="F101" s="1864"/>
      <c r="G101" s="1864"/>
      <c r="H101" s="2034"/>
      <c r="I101" s="1899"/>
    </row>
    <row r="102" spans="1:11" ht="25" customHeight="1" x14ac:dyDescent="0.15">
      <c r="A102" s="238" t="s">
        <v>1544</v>
      </c>
      <c r="B102" s="1409" t="s">
        <v>2052</v>
      </c>
      <c r="C102" s="541">
        <f>IF(OR(D104=G169,D104=H173),0,IF(D106&gt;=0.75,3,(IF(D106&gt;=0.5,2,(IF(D106&gt;=0.25,1,0))))))</f>
        <v>0</v>
      </c>
      <c r="D102" s="1864" t="s">
        <v>133</v>
      </c>
      <c r="E102" s="1864"/>
      <c r="F102" s="1864" t="s">
        <v>813</v>
      </c>
      <c r="G102" s="1864"/>
      <c r="H102" s="2066" t="s">
        <v>1665</v>
      </c>
      <c r="I102" s="1923"/>
      <c r="K102" s="4" t="str">
        <f>H102</f>
        <v xml:space="preserve">Site drawing with pervious hardscape identified, approved submittal of hardscape materials, percolation calculation and photos of installed hardscape.  </v>
      </c>
    </row>
    <row r="103" spans="1:11" x14ac:dyDescent="0.15">
      <c r="A103" s="2042"/>
      <c r="B103" s="2043"/>
      <c r="C103" s="2043"/>
      <c r="D103" s="1864"/>
      <c r="E103" s="1864"/>
      <c r="F103" s="1864"/>
      <c r="G103" s="1864"/>
      <c r="H103" s="1978"/>
      <c r="I103" s="1899"/>
    </row>
    <row r="104" spans="1:11" ht="19" customHeight="1" x14ac:dyDescent="0.15">
      <c r="A104" s="2042"/>
      <c r="B104" s="2043"/>
      <c r="C104" s="2043"/>
      <c r="D104" s="542"/>
      <c r="E104" s="24" t="s">
        <v>617</v>
      </c>
      <c r="F104" s="1864"/>
      <c r="G104" s="1864"/>
      <c r="H104" s="1978"/>
      <c r="I104" s="1899"/>
    </row>
    <row r="105" spans="1:11" ht="16" customHeight="1" x14ac:dyDescent="0.15">
      <c r="A105" s="2042"/>
      <c r="B105" s="2043"/>
      <c r="C105" s="2043"/>
      <c r="D105" s="542"/>
      <c r="E105" s="24" t="s">
        <v>672</v>
      </c>
      <c r="F105" s="9" t="s">
        <v>557</v>
      </c>
      <c r="G105" s="24" t="s">
        <v>1240</v>
      </c>
      <c r="H105" s="1978"/>
      <c r="I105" s="1899"/>
    </row>
    <row r="106" spans="1:11" ht="14" customHeight="1" x14ac:dyDescent="0.15">
      <c r="A106" s="2042"/>
      <c r="B106" s="2043"/>
      <c r="C106" s="2043"/>
      <c r="D106" s="2080" t="str">
        <f>IF(OR(D104=G169,D105=G169)," ",((D105/D104)))</f>
        <v xml:space="preserve"> </v>
      </c>
      <c r="E106" s="1907" t="s">
        <v>673</v>
      </c>
      <c r="F106" s="9" t="s">
        <v>799</v>
      </c>
      <c r="G106" s="24" t="s">
        <v>1241</v>
      </c>
      <c r="H106" s="1978"/>
      <c r="I106" s="1899"/>
    </row>
    <row r="107" spans="1:11" ht="16" customHeight="1" x14ac:dyDescent="0.15">
      <c r="A107" s="2042"/>
      <c r="B107" s="2043"/>
      <c r="C107" s="2043"/>
      <c r="D107" s="2080"/>
      <c r="E107" s="1907"/>
      <c r="F107" s="9" t="s">
        <v>558</v>
      </c>
      <c r="G107" s="24" t="s">
        <v>1242</v>
      </c>
      <c r="H107" s="2034"/>
      <c r="I107" s="1899"/>
    </row>
    <row r="108" spans="1:11" ht="15" customHeight="1" x14ac:dyDescent="0.15">
      <c r="A108" s="238" t="s">
        <v>1545</v>
      </c>
      <c r="B108" s="1409" t="s">
        <v>2052</v>
      </c>
      <c r="C108" s="541">
        <f>IF(OR(D109=G169,D109=H131),0,IF(D109&gt;=1,3,(IF(D109&gt;=0.75,2,(IF(D109&gt;=0.5,1,0))))))</f>
        <v>0</v>
      </c>
      <c r="D108" s="1864" t="s">
        <v>674</v>
      </c>
      <c r="E108" s="1864"/>
      <c r="F108" s="1864" t="s">
        <v>817</v>
      </c>
      <c r="G108" s="1864"/>
      <c r="H108" s="2066" t="s">
        <v>1666</v>
      </c>
      <c r="I108" s="1923"/>
      <c r="K108" s="4" t="str">
        <f>H108</f>
        <v>Site design, stormwater calculations, construction details of low impact development designs and photos of final installed stormwater system.</v>
      </c>
    </row>
    <row r="109" spans="1:11" ht="30" customHeight="1" x14ac:dyDescent="0.15">
      <c r="A109" s="1968"/>
      <c r="B109" s="1908"/>
      <c r="C109" s="1908"/>
      <c r="D109" s="973"/>
      <c r="E109" s="991" t="s">
        <v>814</v>
      </c>
      <c r="F109" s="1864"/>
      <c r="G109" s="1864"/>
      <c r="H109" s="1978"/>
      <c r="I109" s="1899"/>
    </row>
    <row r="110" spans="1:11" ht="30" customHeight="1" x14ac:dyDescent="0.15">
      <c r="A110" s="1968"/>
      <c r="B110" s="1908"/>
      <c r="C110" s="1908"/>
      <c r="D110" s="32" t="s">
        <v>557</v>
      </c>
      <c r="E110" s="24" t="s">
        <v>1243</v>
      </c>
      <c r="F110" s="1864"/>
      <c r="G110" s="1864"/>
      <c r="H110" s="1978"/>
      <c r="I110" s="1899"/>
    </row>
    <row r="111" spans="1:11" ht="30" x14ac:dyDescent="0.15">
      <c r="A111" s="1968"/>
      <c r="B111" s="1908"/>
      <c r="C111" s="1908"/>
      <c r="D111" s="32" t="s">
        <v>799</v>
      </c>
      <c r="E111" s="24" t="s">
        <v>1244</v>
      </c>
      <c r="F111" s="1864"/>
      <c r="G111" s="1864"/>
      <c r="H111" s="1978"/>
      <c r="I111" s="1899"/>
    </row>
    <row r="112" spans="1:11" ht="16" thickBot="1" x14ac:dyDescent="0.2">
      <c r="A112" s="2050"/>
      <c r="B112" s="2079"/>
      <c r="C112" s="2079"/>
      <c r="D112" s="76" t="s">
        <v>558</v>
      </c>
      <c r="E112" s="25" t="s">
        <v>801</v>
      </c>
      <c r="F112" s="1925"/>
      <c r="G112" s="1925"/>
      <c r="H112" s="2034"/>
      <c r="I112" s="1899"/>
    </row>
    <row r="113" spans="1:17" ht="15" x14ac:dyDescent="0.15">
      <c r="A113" s="855" t="s">
        <v>675</v>
      </c>
      <c r="B113" s="850">
        <v>4</v>
      </c>
      <c r="C113" s="859">
        <f>SUM(C114:C116)</f>
        <v>0</v>
      </c>
      <c r="D113" s="1930" t="s">
        <v>686</v>
      </c>
      <c r="E113" s="1930"/>
      <c r="F113" s="1930"/>
      <c r="G113" s="1930"/>
      <c r="H113" s="1450"/>
      <c r="I113" s="1518" t="s">
        <v>2096</v>
      </c>
    </row>
    <row r="114" spans="1:17" ht="32" customHeight="1" x14ac:dyDescent="0.15">
      <c r="A114" s="238" t="s">
        <v>1546</v>
      </c>
      <c r="B114" s="318">
        <v>2</v>
      </c>
      <c r="C114" s="542"/>
      <c r="D114" s="1864" t="s">
        <v>180</v>
      </c>
      <c r="E114" s="1864"/>
      <c r="F114" s="1864" t="s">
        <v>1957</v>
      </c>
      <c r="G114" s="1864"/>
      <c r="H114" s="92" t="s">
        <v>1577</v>
      </c>
      <c r="I114" s="1424"/>
    </row>
    <row r="115" spans="1:17" ht="28" customHeight="1" x14ac:dyDescent="0.15">
      <c r="A115" s="238" t="s">
        <v>1547</v>
      </c>
      <c r="B115" s="318">
        <v>1</v>
      </c>
      <c r="C115" s="542"/>
      <c r="D115" s="1864" t="s">
        <v>188</v>
      </c>
      <c r="E115" s="1864"/>
      <c r="F115" s="1864" t="s">
        <v>1956</v>
      </c>
      <c r="G115" s="1864"/>
      <c r="H115" s="270" t="s">
        <v>1578</v>
      </c>
      <c r="I115" s="1424"/>
    </row>
    <row r="116" spans="1:17" ht="41" customHeight="1" thickBot="1" x14ac:dyDescent="0.2">
      <c r="A116" s="238" t="s">
        <v>1548</v>
      </c>
      <c r="B116" s="318">
        <v>1</v>
      </c>
      <c r="C116" s="542"/>
      <c r="D116" s="1864" t="s">
        <v>884</v>
      </c>
      <c r="E116" s="1864"/>
      <c r="F116" s="1864" t="s">
        <v>2117</v>
      </c>
      <c r="G116" s="1864"/>
      <c r="H116" s="1556" t="s">
        <v>1579</v>
      </c>
      <c r="I116" s="1424"/>
    </row>
    <row r="117" spans="1:17" ht="15" x14ac:dyDescent="0.15">
      <c r="A117" s="855" t="s">
        <v>680</v>
      </c>
      <c r="B117" s="850">
        <v>6</v>
      </c>
      <c r="C117" s="859">
        <f>SUM(C118:C124)</f>
        <v>0</v>
      </c>
      <c r="D117" s="1930" t="s">
        <v>818</v>
      </c>
      <c r="E117" s="1930"/>
      <c r="F117" s="1930"/>
      <c r="G117" s="1930"/>
      <c r="H117" s="1451"/>
      <c r="I117" s="1518" t="s">
        <v>2094</v>
      </c>
    </row>
    <row r="118" spans="1:17" ht="70" customHeight="1" x14ac:dyDescent="0.15">
      <c r="A118" s="238" t="s">
        <v>1549</v>
      </c>
      <c r="B118" s="318">
        <v>1</v>
      </c>
      <c r="C118" s="542"/>
      <c r="D118" s="1864" t="s">
        <v>886</v>
      </c>
      <c r="E118" s="1864"/>
      <c r="F118" s="1864" t="s">
        <v>1958</v>
      </c>
      <c r="G118" s="1864"/>
      <c r="H118" s="1502" t="s">
        <v>1667</v>
      </c>
      <c r="I118" s="1424"/>
    </row>
    <row r="119" spans="1:17" ht="16" customHeight="1" x14ac:dyDescent="0.15">
      <c r="A119" s="238" t="s">
        <v>1550</v>
      </c>
      <c r="B119" s="318">
        <v>1</v>
      </c>
      <c r="C119" s="542"/>
      <c r="D119" s="1864" t="s">
        <v>888</v>
      </c>
      <c r="E119" s="1864"/>
      <c r="F119" s="1864" t="s">
        <v>820</v>
      </c>
      <c r="G119" s="1864"/>
      <c r="H119" s="1556" t="s">
        <v>1667</v>
      </c>
      <c r="I119" s="1424"/>
    </row>
    <row r="120" spans="1:17" x14ac:dyDescent="0.15">
      <c r="A120" s="1936" t="s">
        <v>1551</v>
      </c>
      <c r="B120" s="1946" t="s">
        <v>2052</v>
      </c>
      <c r="C120" s="1949"/>
      <c r="D120" s="1864" t="s">
        <v>1959</v>
      </c>
      <c r="E120" s="1864"/>
      <c r="F120" s="1996" t="s">
        <v>2138</v>
      </c>
      <c r="G120" s="2046"/>
      <c r="H120" s="2064" t="s">
        <v>1586</v>
      </c>
      <c r="I120" s="1923"/>
    </row>
    <row r="121" spans="1:17" ht="14" customHeight="1" x14ac:dyDescent="0.15">
      <c r="A121" s="1937"/>
      <c r="B121" s="1947"/>
      <c r="C121" s="1950"/>
      <c r="D121" s="32" t="s">
        <v>557</v>
      </c>
      <c r="E121" s="24" t="s">
        <v>1960</v>
      </c>
      <c r="F121" s="2004"/>
      <c r="G121" s="2062"/>
      <c r="H121" s="2004"/>
      <c r="I121" s="1899"/>
    </row>
    <row r="122" spans="1:17" ht="14" customHeight="1" x14ac:dyDescent="0.15">
      <c r="A122" s="1937"/>
      <c r="B122" s="1947"/>
      <c r="C122" s="1950"/>
      <c r="D122" s="32" t="s">
        <v>799</v>
      </c>
      <c r="E122" s="24" t="s">
        <v>1961</v>
      </c>
      <c r="F122" s="2004"/>
      <c r="G122" s="2062"/>
      <c r="H122" s="2004"/>
      <c r="I122" s="1899"/>
    </row>
    <row r="123" spans="1:17" ht="15" customHeight="1" thickBot="1" x14ac:dyDescent="0.2">
      <c r="A123" s="1938"/>
      <c r="B123" s="1948"/>
      <c r="C123" s="1951"/>
      <c r="D123" s="76" t="s">
        <v>558</v>
      </c>
      <c r="E123" s="24" t="s">
        <v>1962</v>
      </c>
      <c r="F123" s="2005"/>
      <c r="G123" s="2063"/>
      <c r="H123" s="2004"/>
      <c r="I123" s="1899"/>
    </row>
    <row r="124" spans="1:17" ht="46" thickBot="1" x14ac:dyDescent="0.2">
      <c r="A124" s="241" t="s">
        <v>1552</v>
      </c>
      <c r="B124" s="836">
        <v>1</v>
      </c>
      <c r="C124" s="543"/>
      <c r="D124" s="1925" t="s">
        <v>1587</v>
      </c>
      <c r="E124" s="1925"/>
      <c r="F124" s="1925" t="s">
        <v>1588</v>
      </c>
      <c r="G124" s="1925"/>
      <c r="H124" s="1557" t="s">
        <v>1668</v>
      </c>
      <c r="I124" s="1655"/>
    </row>
    <row r="125" spans="1:17" ht="10.5" customHeight="1" x14ac:dyDescent="0.15">
      <c r="A125" s="1916"/>
      <c r="B125" s="1917"/>
      <c r="C125" s="1917"/>
      <c r="D125" s="1917"/>
      <c r="E125" s="1917"/>
      <c r="F125" s="1917"/>
      <c r="G125" s="1963"/>
      <c r="H125" s="1679"/>
      <c r="I125" s="1492"/>
    </row>
    <row r="126" spans="1:17" ht="15" customHeight="1" x14ac:dyDescent="0.15">
      <c r="A126" s="369" t="s">
        <v>1086</v>
      </c>
      <c r="D126" s="1961"/>
      <c r="E126" s="1961"/>
      <c r="F126" s="1961"/>
      <c r="G126" s="1962"/>
      <c r="H126" s="1680"/>
      <c r="I126" s="1492"/>
    </row>
    <row r="127" spans="1:17" ht="15" customHeight="1" x14ac:dyDescent="0.15">
      <c r="A127" s="369" t="s">
        <v>492</v>
      </c>
      <c r="D127" s="2056"/>
      <c r="E127" s="2056"/>
      <c r="F127" s="2056"/>
      <c r="G127" s="2057"/>
      <c r="H127" s="1680"/>
      <c r="I127" s="1492"/>
      <c r="J127" s="974"/>
      <c r="K127" s="974"/>
      <c r="L127" s="974"/>
      <c r="M127" s="974"/>
    </row>
    <row r="128" spans="1:17" ht="15" thickBot="1" x14ac:dyDescent="0.2">
      <c r="A128" s="370" t="s">
        <v>867</v>
      </c>
      <c r="B128" s="23"/>
      <c r="C128" s="371"/>
      <c r="D128" s="2058"/>
      <c r="E128" s="2058"/>
      <c r="F128" s="2058"/>
      <c r="G128" s="2059"/>
      <c r="H128" s="1680"/>
      <c r="I128" s="1492"/>
      <c r="J128" s="974"/>
      <c r="K128" s="974"/>
      <c r="L128" s="974"/>
      <c r="M128" s="974"/>
      <c r="Q128" s="2"/>
    </row>
    <row r="129" spans="1:26" ht="16" customHeight="1" x14ac:dyDescent="0.15">
      <c r="A129" s="4"/>
      <c r="G129" s="92" t="str">
        <f>Instructions!A5</f>
        <v>Revised 12-26-2024</v>
      </c>
      <c r="H129" s="996"/>
      <c r="I129" s="1492"/>
      <c r="J129" s="974"/>
      <c r="K129" s="974"/>
      <c r="L129" s="974"/>
      <c r="M129" s="974"/>
      <c r="N129" s="975"/>
      <c r="O129" s="975"/>
      <c r="P129" s="975"/>
      <c r="Q129" s="975"/>
      <c r="R129" s="975"/>
      <c r="S129" s="975"/>
      <c r="T129" s="410"/>
    </row>
    <row r="130" spans="1:26" hidden="1" x14ac:dyDescent="0.15">
      <c r="A130" s="90"/>
      <c r="G130" s="400"/>
      <c r="H130" s="996"/>
      <c r="I130" s="1484"/>
      <c r="J130" s="974"/>
      <c r="K130" s="974"/>
      <c r="L130" s="974"/>
      <c r="M130" s="974" t="s">
        <v>501</v>
      </c>
      <c r="N130" s="975"/>
      <c r="O130" s="975"/>
      <c r="P130" s="975"/>
      <c r="Q130" s="975"/>
      <c r="R130" s="975"/>
      <c r="S130" s="975"/>
      <c r="T130" s="410"/>
      <c r="Z130" s="1399"/>
    </row>
    <row r="131" spans="1:26" ht="15" hidden="1" x14ac:dyDescent="0.15">
      <c r="A131" s="90"/>
      <c r="G131" s="400"/>
      <c r="H131" s="997" t="s">
        <v>501</v>
      </c>
      <c r="I131" s="1484"/>
      <c r="J131" s="976" t="s">
        <v>660</v>
      </c>
      <c r="K131" s="976" t="s">
        <v>501</v>
      </c>
      <c r="L131" s="974" t="s">
        <v>501</v>
      </c>
      <c r="M131" s="976" t="s">
        <v>230</v>
      </c>
      <c r="N131" s="976" t="s">
        <v>501</v>
      </c>
      <c r="O131" s="976" t="s">
        <v>501</v>
      </c>
      <c r="P131" s="976" t="s">
        <v>501</v>
      </c>
      <c r="Q131" s="976" t="s">
        <v>501</v>
      </c>
      <c r="R131" s="976" t="s">
        <v>501</v>
      </c>
      <c r="S131" s="976" t="s">
        <v>501</v>
      </c>
      <c r="T131" s="410"/>
      <c r="Z131" s="1399" t="s">
        <v>501</v>
      </c>
    </row>
    <row r="132" spans="1:26" ht="15" hidden="1" x14ac:dyDescent="0.15">
      <c r="A132" s="317"/>
      <c r="G132" s="386"/>
      <c r="H132" s="1397" t="s">
        <v>230</v>
      </c>
      <c r="I132" s="1484"/>
      <c r="J132" s="1681" t="s">
        <v>230</v>
      </c>
      <c r="K132" s="976" t="s">
        <v>230</v>
      </c>
      <c r="L132" s="976" t="s">
        <v>230</v>
      </c>
      <c r="M132" s="976">
        <v>1</v>
      </c>
      <c r="N132" s="1681" t="s">
        <v>230</v>
      </c>
      <c r="O132" s="1681" t="s">
        <v>230</v>
      </c>
      <c r="P132" s="1681" t="s">
        <v>230</v>
      </c>
      <c r="Q132" s="1681" t="s">
        <v>230</v>
      </c>
      <c r="R132" s="1681" t="s">
        <v>230</v>
      </c>
      <c r="S132" s="976" t="s">
        <v>230</v>
      </c>
      <c r="T132" s="410"/>
      <c r="Z132" s="1399" t="s">
        <v>230</v>
      </c>
    </row>
    <row r="133" spans="1:26" hidden="1" x14ac:dyDescent="0.15">
      <c r="A133" s="90"/>
      <c r="G133" s="386"/>
      <c r="H133" s="997">
        <v>3</v>
      </c>
      <c r="I133" s="1484"/>
      <c r="J133" s="976">
        <v>1</v>
      </c>
      <c r="K133" s="976">
        <v>2</v>
      </c>
      <c r="L133" s="976">
        <v>1</v>
      </c>
      <c r="M133" s="976">
        <v>2</v>
      </c>
      <c r="N133" s="978">
        <v>0.5</v>
      </c>
      <c r="O133" s="976">
        <v>1</v>
      </c>
      <c r="P133" s="978">
        <v>0.85</v>
      </c>
      <c r="Q133" s="978">
        <v>0.1</v>
      </c>
      <c r="R133" s="978">
        <v>0.5</v>
      </c>
      <c r="S133" s="976">
        <v>2</v>
      </c>
      <c r="T133" s="410"/>
      <c r="Z133" s="1399">
        <v>1</v>
      </c>
    </row>
    <row r="134" spans="1:26" ht="15" hidden="1" thickBot="1" x14ac:dyDescent="0.2">
      <c r="G134" s="386"/>
      <c r="H134" s="997"/>
      <c r="I134" s="1484"/>
      <c r="J134" s="977"/>
      <c r="K134" s="977">
        <v>4</v>
      </c>
      <c r="L134" s="976">
        <v>2</v>
      </c>
      <c r="M134" s="976">
        <v>3</v>
      </c>
      <c r="N134" s="978">
        <v>1</v>
      </c>
      <c r="O134" s="976">
        <v>2</v>
      </c>
      <c r="P134" s="978">
        <v>0.75</v>
      </c>
      <c r="Q134" s="978">
        <v>0.2</v>
      </c>
      <c r="R134" s="978">
        <v>0.75</v>
      </c>
      <c r="S134" s="976">
        <v>4</v>
      </c>
      <c r="T134" s="410"/>
      <c r="Z134" s="1399">
        <v>2</v>
      </c>
    </row>
    <row r="135" spans="1:26" ht="15" hidden="1" thickTop="1" x14ac:dyDescent="0.15">
      <c r="G135" s="386"/>
      <c r="H135" s="998"/>
      <c r="I135" s="1484"/>
      <c r="J135" s="977"/>
      <c r="K135" s="977"/>
      <c r="L135" s="976">
        <v>3</v>
      </c>
      <c r="M135" s="976">
        <v>4</v>
      </c>
      <c r="N135" s="978">
        <v>1.5</v>
      </c>
      <c r="O135" s="976">
        <v>3</v>
      </c>
      <c r="P135" s="978">
        <v>0.65</v>
      </c>
      <c r="Q135" s="978">
        <v>0.3</v>
      </c>
      <c r="R135" s="978">
        <v>1</v>
      </c>
      <c r="S135" s="976"/>
      <c r="T135" s="410"/>
      <c r="Z135" s="1399">
        <v>3</v>
      </c>
    </row>
    <row r="136" spans="1:26" ht="15" hidden="1" thickBot="1" x14ac:dyDescent="0.2">
      <c r="G136" s="386"/>
      <c r="H136" s="999" t="s">
        <v>229</v>
      </c>
      <c r="I136" s="1484"/>
      <c r="J136" s="976"/>
      <c r="K136" s="976"/>
      <c r="L136" s="976">
        <v>4</v>
      </c>
      <c r="M136" s="976">
        <v>5</v>
      </c>
      <c r="N136" s="977"/>
      <c r="O136" s="977"/>
      <c r="P136" s="977"/>
      <c r="Q136" s="977"/>
      <c r="R136" s="977"/>
      <c r="S136" s="976"/>
      <c r="T136" s="410"/>
    </row>
    <row r="137" spans="1:26" ht="16" hidden="1" thickTop="1" x14ac:dyDescent="0.15">
      <c r="G137" s="386"/>
      <c r="H137" s="1397" t="s">
        <v>501</v>
      </c>
      <c r="I137" s="1484"/>
      <c r="J137" s="976"/>
      <c r="K137" s="976" t="s">
        <v>230</v>
      </c>
      <c r="L137" s="977"/>
      <c r="M137" s="976">
        <v>6</v>
      </c>
      <c r="N137" s="977"/>
      <c r="O137" s="977"/>
      <c r="P137" s="977"/>
      <c r="Q137" s="977"/>
      <c r="R137" s="977"/>
      <c r="S137" s="977"/>
      <c r="T137" s="410"/>
      <c r="Z137" s="1408" t="s">
        <v>501</v>
      </c>
    </row>
    <row r="138" spans="1:26" ht="15" hidden="1" x14ac:dyDescent="0.15">
      <c r="G138" s="386"/>
      <c r="H138" s="997" t="s">
        <v>229</v>
      </c>
      <c r="I138" s="1484"/>
      <c r="J138" s="976" t="s">
        <v>660</v>
      </c>
      <c r="K138" s="976">
        <v>2</v>
      </c>
      <c r="L138" s="977"/>
      <c r="M138" s="976">
        <v>7</v>
      </c>
      <c r="N138" s="977"/>
      <c r="O138" s="977"/>
      <c r="P138" s="977"/>
      <c r="Q138" s="977"/>
      <c r="R138" s="977"/>
      <c r="S138" s="977"/>
      <c r="T138" s="410"/>
      <c r="Z138" s="1408" t="s">
        <v>230</v>
      </c>
    </row>
    <row r="139" spans="1:26" hidden="1" x14ac:dyDescent="0.15">
      <c r="G139" s="386"/>
      <c r="H139" s="997" t="s">
        <v>231</v>
      </c>
      <c r="I139" s="1484"/>
      <c r="J139" s="976" t="s">
        <v>230</v>
      </c>
      <c r="K139" s="977"/>
      <c r="L139" s="977"/>
      <c r="M139" s="976">
        <v>8</v>
      </c>
      <c r="N139" s="977"/>
      <c r="O139" s="977"/>
      <c r="P139" s="977"/>
      <c r="Q139" s="977"/>
      <c r="R139" s="977"/>
      <c r="S139" s="977"/>
      <c r="T139" s="410"/>
      <c r="Z139" s="1408">
        <v>1</v>
      </c>
    </row>
    <row r="140" spans="1:26" hidden="1" x14ac:dyDescent="0.15">
      <c r="G140" s="386"/>
      <c r="H140" s="997"/>
      <c r="I140" s="1484"/>
      <c r="J140" s="976">
        <v>1</v>
      </c>
      <c r="K140" s="977" t="s">
        <v>510</v>
      </c>
      <c r="L140" s="977"/>
      <c r="M140" s="976">
        <v>9</v>
      </c>
      <c r="N140" s="977"/>
      <c r="O140" s="977"/>
      <c r="P140" s="977"/>
      <c r="Q140" s="977"/>
      <c r="R140" s="977"/>
      <c r="S140" s="977"/>
      <c r="T140" s="410"/>
      <c r="Z140" s="1408">
        <v>2</v>
      </c>
    </row>
    <row r="141" spans="1:26" hidden="1" x14ac:dyDescent="0.15">
      <c r="G141" s="386"/>
      <c r="H141" s="997"/>
      <c r="I141" s="1484"/>
      <c r="J141" s="977"/>
      <c r="K141" s="977" t="s">
        <v>511</v>
      </c>
      <c r="L141" s="977"/>
      <c r="M141" s="976">
        <v>10</v>
      </c>
      <c r="N141" s="977"/>
      <c r="O141" s="977"/>
      <c r="P141" s="977"/>
      <c r="Q141" s="977"/>
      <c r="R141" s="977"/>
      <c r="S141" s="977"/>
      <c r="T141" s="410"/>
      <c r="Z141" s="1408">
        <v>3</v>
      </c>
    </row>
    <row r="142" spans="1:26" hidden="1" x14ac:dyDescent="0.15">
      <c r="G142" s="386"/>
      <c r="H142" s="997" t="s">
        <v>501</v>
      </c>
      <c r="I142" s="1484"/>
      <c r="J142" s="976"/>
      <c r="K142" s="977" t="s">
        <v>512</v>
      </c>
      <c r="L142" s="977"/>
      <c r="M142" s="977"/>
      <c r="N142" s="977"/>
      <c r="O142" s="977"/>
      <c r="P142" s="977"/>
      <c r="Q142" s="977"/>
      <c r="R142" s="977"/>
      <c r="S142" s="977"/>
      <c r="T142" s="410"/>
      <c r="Z142" s="1408">
        <v>4</v>
      </c>
    </row>
    <row r="143" spans="1:26" hidden="1" x14ac:dyDescent="0.15">
      <c r="G143" s="386"/>
      <c r="H143" s="1397" t="s">
        <v>230</v>
      </c>
      <c r="I143" s="1484"/>
      <c r="J143" s="976" t="s">
        <v>660</v>
      </c>
      <c r="K143" s="979"/>
      <c r="L143" s="977"/>
      <c r="M143" s="977"/>
      <c r="N143" s="977"/>
      <c r="O143" s="977"/>
      <c r="P143" s="977"/>
      <c r="Q143" s="977"/>
      <c r="R143" s="977"/>
      <c r="S143" s="977"/>
      <c r="T143" s="410"/>
    </row>
    <row r="144" spans="1:26" hidden="1" x14ac:dyDescent="0.15">
      <c r="G144" s="386"/>
      <c r="H144" s="997">
        <v>0</v>
      </c>
      <c r="I144" s="1484"/>
      <c r="J144" s="976" t="s">
        <v>230</v>
      </c>
      <c r="K144" s="977"/>
      <c r="L144" s="977"/>
      <c r="M144" s="977"/>
      <c r="N144" s="977"/>
      <c r="O144" s="977"/>
      <c r="P144" s="977"/>
      <c r="Q144" s="977"/>
      <c r="R144" s="977"/>
      <c r="S144" s="977"/>
      <c r="T144" s="410"/>
    </row>
    <row r="145" spans="7:20" hidden="1" x14ac:dyDescent="0.15">
      <c r="G145" s="386"/>
      <c r="H145" s="997">
        <v>1</v>
      </c>
      <c r="I145" s="1484"/>
      <c r="J145" s="976">
        <v>1</v>
      </c>
      <c r="K145" s="1682" t="s">
        <v>660</v>
      </c>
      <c r="L145" s="977"/>
      <c r="M145" s="977"/>
      <c r="N145" s="977"/>
      <c r="O145" s="977"/>
      <c r="P145" s="977"/>
      <c r="Q145" s="977"/>
      <c r="R145" s="977"/>
      <c r="S145" s="977"/>
      <c r="T145" s="410"/>
    </row>
    <row r="146" spans="7:20" hidden="1" x14ac:dyDescent="0.15">
      <c r="G146" s="386"/>
      <c r="H146" s="997">
        <v>2</v>
      </c>
      <c r="I146" s="1484"/>
      <c r="J146" s="976">
        <v>2</v>
      </c>
      <c r="K146" s="1682" t="s">
        <v>230</v>
      </c>
      <c r="L146" s="977"/>
      <c r="M146" s="977"/>
      <c r="N146" s="977"/>
      <c r="O146" s="977"/>
      <c r="P146" s="977"/>
      <c r="Q146" s="977"/>
      <c r="R146" s="977"/>
      <c r="S146" s="977"/>
      <c r="T146" s="410"/>
    </row>
    <row r="147" spans="7:20" hidden="1" x14ac:dyDescent="0.15">
      <c r="G147" s="386"/>
      <c r="H147" s="997">
        <v>3</v>
      </c>
      <c r="I147" s="1484"/>
      <c r="J147" s="976">
        <v>3</v>
      </c>
      <c r="K147" s="1682">
        <v>2</v>
      </c>
      <c r="L147" s="977"/>
      <c r="M147" s="977"/>
      <c r="N147" s="977"/>
      <c r="O147" s="977"/>
      <c r="P147" s="977"/>
      <c r="Q147" s="977"/>
      <c r="R147" s="977"/>
      <c r="S147" s="977"/>
      <c r="T147" s="410"/>
    </row>
    <row r="148" spans="7:20" hidden="1" x14ac:dyDescent="0.15">
      <c r="G148" s="386"/>
      <c r="H148" s="997">
        <v>4</v>
      </c>
      <c r="I148" s="1484"/>
      <c r="J148" s="977"/>
      <c r="K148" s="1682">
        <v>3</v>
      </c>
      <c r="L148" s="977"/>
      <c r="M148" s="977"/>
      <c r="N148" s="977"/>
      <c r="O148" s="977"/>
      <c r="P148" s="977"/>
      <c r="Q148" s="977"/>
      <c r="R148" s="977"/>
      <c r="S148" s="977"/>
      <c r="T148" s="410"/>
    </row>
    <row r="149" spans="7:20" hidden="1" x14ac:dyDescent="0.15">
      <c r="G149" s="386"/>
      <c r="H149" s="997">
        <v>5</v>
      </c>
      <c r="I149" s="1484"/>
      <c r="J149" s="977"/>
      <c r="K149" s="1682">
        <v>4</v>
      </c>
      <c r="L149" s="977"/>
      <c r="M149" s="977"/>
      <c r="N149" s="977"/>
      <c r="O149" s="977"/>
      <c r="P149" s="977"/>
      <c r="Q149" s="977"/>
      <c r="R149" s="977"/>
      <c r="S149" s="977"/>
      <c r="T149" s="410"/>
    </row>
    <row r="150" spans="7:20" hidden="1" x14ac:dyDescent="0.15">
      <c r="G150" s="386"/>
      <c r="H150" s="997">
        <v>6</v>
      </c>
      <c r="I150" s="1484"/>
      <c r="J150" s="976"/>
      <c r="K150" s="980"/>
      <c r="L150" s="977"/>
      <c r="M150" s="977"/>
      <c r="N150" s="977"/>
      <c r="O150" s="977"/>
      <c r="P150" s="977"/>
      <c r="Q150" s="977"/>
      <c r="R150" s="977"/>
      <c r="S150" s="977"/>
      <c r="T150" s="410"/>
    </row>
    <row r="151" spans="7:20" hidden="1" x14ac:dyDescent="0.15">
      <c r="G151" s="386"/>
      <c r="H151" s="997">
        <v>7</v>
      </c>
      <c r="I151" s="1484"/>
      <c r="J151" s="976" t="s">
        <v>660</v>
      </c>
      <c r="K151" s="980"/>
      <c r="L151" s="977"/>
      <c r="M151" s="977"/>
      <c r="N151" s="977"/>
      <c r="O151" s="977"/>
      <c r="P151" s="977"/>
      <c r="Q151" s="977"/>
      <c r="R151" s="977"/>
      <c r="S151" s="977"/>
      <c r="T151" s="410"/>
    </row>
    <row r="152" spans="7:20" hidden="1" x14ac:dyDescent="0.15">
      <c r="G152" s="386"/>
      <c r="H152" s="997">
        <v>8</v>
      </c>
      <c r="I152" s="1484"/>
      <c r="J152" s="976" t="s">
        <v>230</v>
      </c>
      <c r="K152" s="980"/>
      <c r="L152" s="977"/>
      <c r="M152" s="977"/>
      <c r="N152" s="977"/>
      <c r="O152" s="977"/>
      <c r="P152" s="977"/>
      <c r="Q152" s="977"/>
      <c r="R152" s="977"/>
      <c r="S152" s="977"/>
      <c r="T152" s="410"/>
    </row>
    <row r="153" spans="7:20" hidden="1" x14ac:dyDescent="0.15">
      <c r="G153" s="386"/>
      <c r="H153" s="997">
        <v>9</v>
      </c>
      <c r="I153" s="1484"/>
      <c r="J153" s="976">
        <v>3</v>
      </c>
      <c r="K153" s="980"/>
      <c r="L153" s="977"/>
      <c r="M153" s="977"/>
      <c r="N153" s="977"/>
      <c r="O153" s="977"/>
      <c r="P153" s="977"/>
      <c r="Q153" s="977"/>
      <c r="R153" s="977"/>
      <c r="S153" s="977"/>
      <c r="T153" s="410"/>
    </row>
    <row r="154" spans="7:20" hidden="1" x14ac:dyDescent="0.15">
      <c r="G154" s="386"/>
      <c r="H154" s="997">
        <v>10</v>
      </c>
      <c r="I154" s="1484"/>
      <c r="J154" s="977"/>
      <c r="K154" s="980"/>
      <c r="L154" s="977"/>
      <c r="M154" s="977"/>
      <c r="N154" s="977"/>
      <c r="O154" s="977"/>
      <c r="P154" s="977"/>
      <c r="Q154" s="977"/>
      <c r="R154" s="977"/>
      <c r="S154" s="977"/>
      <c r="T154" s="410"/>
    </row>
    <row r="155" spans="7:20" hidden="1" x14ac:dyDescent="0.15">
      <c r="G155" s="386"/>
      <c r="H155" s="997">
        <v>11</v>
      </c>
      <c r="I155" s="1484"/>
      <c r="J155" s="977"/>
      <c r="K155" s="980"/>
      <c r="L155" s="977"/>
      <c r="M155" s="977"/>
      <c r="N155" s="977"/>
      <c r="O155" s="977"/>
      <c r="P155" s="977"/>
      <c r="Q155" s="977"/>
      <c r="R155" s="977"/>
      <c r="S155" s="977"/>
      <c r="T155" s="410"/>
    </row>
    <row r="156" spans="7:20" hidden="1" x14ac:dyDescent="0.15">
      <c r="G156" s="386"/>
      <c r="H156" s="997">
        <v>12</v>
      </c>
      <c r="I156" s="1484"/>
      <c r="J156" s="977"/>
      <c r="K156" s="980"/>
      <c r="L156" s="977"/>
      <c r="M156" s="977"/>
      <c r="N156" s="977"/>
      <c r="O156" s="977"/>
      <c r="P156" s="977"/>
      <c r="Q156" s="977"/>
      <c r="R156" s="977"/>
      <c r="S156" s="977"/>
      <c r="T156" s="410"/>
    </row>
    <row r="157" spans="7:20" hidden="1" x14ac:dyDescent="0.15">
      <c r="G157" s="386"/>
      <c r="H157" s="997">
        <v>13</v>
      </c>
      <c r="I157" s="1484"/>
      <c r="J157" s="977"/>
      <c r="K157" s="980"/>
      <c r="L157" s="977"/>
      <c r="M157" s="977"/>
      <c r="N157" s="977"/>
      <c r="O157" s="977"/>
      <c r="P157" s="977"/>
      <c r="Q157" s="977"/>
      <c r="R157" s="977"/>
      <c r="S157" s="977"/>
      <c r="T157" s="410"/>
    </row>
    <row r="158" spans="7:20" hidden="1" x14ac:dyDescent="0.15">
      <c r="G158" s="386"/>
      <c r="H158" s="997">
        <v>14</v>
      </c>
      <c r="I158" s="1484"/>
      <c r="J158" s="977"/>
      <c r="K158" s="980"/>
      <c r="L158" s="977"/>
      <c r="M158" s="977"/>
      <c r="N158" s="977"/>
      <c r="O158" s="977"/>
      <c r="P158" s="977"/>
      <c r="Q158" s="977"/>
      <c r="R158" s="977"/>
      <c r="S158" s="977"/>
      <c r="T158" s="410"/>
    </row>
    <row r="159" spans="7:20" hidden="1" x14ac:dyDescent="0.15">
      <c r="G159" s="386"/>
      <c r="H159" s="997">
        <v>15</v>
      </c>
      <c r="I159" s="1484"/>
      <c r="J159" s="977"/>
      <c r="K159" s="980"/>
      <c r="L159" s="977"/>
      <c r="M159" s="977"/>
      <c r="N159" s="977"/>
      <c r="O159" s="977"/>
      <c r="P159" s="977"/>
      <c r="Q159" s="977"/>
      <c r="R159" s="977"/>
      <c r="S159" s="977"/>
      <c r="T159" s="410"/>
    </row>
    <row r="160" spans="7:20" hidden="1" x14ac:dyDescent="0.15">
      <c r="G160" s="386"/>
      <c r="H160" s="997">
        <v>16</v>
      </c>
      <c r="I160" s="1484"/>
      <c r="J160" s="977"/>
      <c r="K160" s="980"/>
      <c r="L160" s="977"/>
      <c r="M160" s="977"/>
      <c r="N160" s="977"/>
      <c r="O160" s="977"/>
      <c r="P160" s="977"/>
      <c r="Q160" s="977"/>
      <c r="R160" s="977"/>
      <c r="S160" s="977"/>
      <c r="T160" s="410"/>
    </row>
    <row r="161" spans="7:20" hidden="1" x14ac:dyDescent="0.15">
      <c r="G161" s="386"/>
      <c r="H161" s="997">
        <v>17</v>
      </c>
      <c r="I161" s="1484"/>
      <c r="J161" s="977"/>
      <c r="K161" s="980"/>
      <c r="L161" s="977"/>
      <c r="M161" s="977"/>
      <c r="N161" s="977"/>
      <c r="O161" s="977"/>
      <c r="P161" s="977"/>
      <c r="Q161" s="977"/>
      <c r="R161" s="977"/>
      <c r="S161" s="977"/>
      <c r="T161" s="410"/>
    </row>
    <row r="162" spans="7:20" hidden="1" x14ac:dyDescent="0.15">
      <c r="G162" s="386"/>
      <c r="H162" s="997">
        <v>18</v>
      </c>
      <c r="I162" s="1484"/>
      <c r="J162" s="977"/>
      <c r="K162" s="980"/>
      <c r="L162" s="977"/>
      <c r="M162" s="977"/>
      <c r="N162" s="977"/>
      <c r="O162" s="977"/>
      <c r="P162" s="977"/>
      <c r="Q162" s="977"/>
      <c r="R162" s="977"/>
      <c r="S162" s="977"/>
      <c r="T162" s="410"/>
    </row>
    <row r="163" spans="7:20" hidden="1" x14ac:dyDescent="0.15">
      <c r="G163" s="386"/>
      <c r="H163" s="997">
        <v>19</v>
      </c>
      <c r="I163" s="1484"/>
      <c r="J163" s="977"/>
      <c r="K163" s="977"/>
      <c r="L163" s="977"/>
      <c r="M163" s="977"/>
      <c r="N163" s="977"/>
      <c r="O163" s="977"/>
      <c r="P163" s="977"/>
      <c r="Q163" s="977"/>
      <c r="R163" s="977"/>
      <c r="S163" s="977"/>
      <c r="T163" s="410"/>
    </row>
    <row r="164" spans="7:20" hidden="1" x14ac:dyDescent="0.15">
      <c r="G164" s="386"/>
      <c r="H164" s="997">
        <v>20</v>
      </c>
      <c r="I164" s="1484"/>
      <c r="J164" s="977"/>
      <c r="K164" s="977"/>
      <c r="L164" s="977"/>
      <c r="M164" s="977"/>
      <c r="N164" s="977"/>
      <c r="O164" s="977"/>
      <c r="P164" s="977"/>
      <c r="Q164" s="977"/>
      <c r="R164" s="977"/>
      <c r="S164" s="977"/>
      <c r="T164" s="410"/>
    </row>
    <row r="165" spans="7:20" hidden="1" x14ac:dyDescent="0.15">
      <c r="G165" s="386"/>
      <c r="H165" s="997">
        <v>21</v>
      </c>
      <c r="I165" s="1484"/>
      <c r="J165" s="977"/>
      <c r="K165" s="977"/>
      <c r="L165" s="977"/>
      <c r="M165" s="977"/>
      <c r="N165" s="977"/>
      <c r="O165" s="977"/>
      <c r="P165" s="977"/>
      <c r="Q165" s="977"/>
      <c r="R165" s="977"/>
      <c r="S165" s="977"/>
      <c r="T165" s="410"/>
    </row>
    <row r="166" spans="7:20" hidden="1" x14ac:dyDescent="0.15">
      <c r="G166" s="386"/>
      <c r="H166" s="997">
        <v>22</v>
      </c>
      <c r="I166" s="1484"/>
      <c r="J166" s="977"/>
      <c r="K166" s="977"/>
      <c r="L166" s="977"/>
      <c r="M166" s="977"/>
      <c r="N166" s="977"/>
      <c r="O166" s="977"/>
      <c r="P166" s="977"/>
      <c r="Q166" s="977"/>
      <c r="R166" s="977"/>
      <c r="S166" s="977"/>
      <c r="T166" s="410"/>
    </row>
    <row r="167" spans="7:20" hidden="1" x14ac:dyDescent="0.15">
      <c r="G167" s="386"/>
      <c r="H167" s="997">
        <v>23</v>
      </c>
      <c r="I167" s="1484"/>
      <c r="J167" s="977"/>
      <c r="K167" s="977"/>
      <c r="L167" s="977"/>
      <c r="M167" s="975"/>
      <c r="N167" s="977"/>
      <c r="O167" s="977"/>
      <c r="P167" s="977"/>
      <c r="Q167" s="977"/>
      <c r="R167" s="977"/>
      <c r="S167" s="977"/>
      <c r="T167" s="410"/>
    </row>
    <row r="168" spans="7:20" hidden="1" x14ac:dyDescent="0.15">
      <c r="G168" s="386"/>
      <c r="H168" s="997"/>
      <c r="I168" s="1484"/>
      <c r="J168" s="977"/>
      <c r="K168" s="977"/>
      <c r="L168" s="975"/>
      <c r="M168" s="975"/>
      <c r="N168" s="975"/>
      <c r="O168" s="975"/>
      <c r="P168" s="975"/>
      <c r="Q168" s="975"/>
      <c r="R168" s="975"/>
      <c r="S168" s="975"/>
      <c r="T168" s="410"/>
    </row>
    <row r="169" spans="7:20" hidden="1" x14ac:dyDescent="0.15">
      <c r="G169" s="386"/>
      <c r="H169" s="1397"/>
      <c r="I169" s="1484"/>
      <c r="J169" s="977"/>
      <c r="K169" s="975"/>
      <c r="L169" s="975"/>
      <c r="M169" s="975"/>
      <c r="N169" s="975"/>
      <c r="O169" s="975"/>
      <c r="P169" s="975"/>
      <c r="Q169" s="975"/>
      <c r="R169" s="975"/>
      <c r="S169" s="975"/>
      <c r="T169" s="410"/>
    </row>
    <row r="170" spans="7:20" hidden="1" x14ac:dyDescent="0.15">
      <c r="G170" s="386"/>
      <c r="H170" s="1439" t="s">
        <v>501</v>
      </c>
      <c r="I170" s="1484"/>
      <c r="J170" s="977"/>
      <c r="K170" s="975"/>
      <c r="L170" s="975"/>
      <c r="M170" s="497"/>
      <c r="N170" s="975"/>
      <c r="O170" s="975"/>
      <c r="P170" s="975"/>
      <c r="Q170" s="975"/>
      <c r="R170" s="975"/>
      <c r="S170" s="975"/>
      <c r="T170" s="410"/>
    </row>
    <row r="171" spans="7:20" hidden="1" x14ac:dyDescent="0.15">
      <c r="H171" s="1439" t="s">
        <v>230</v>
      </c>
      <c r="I171" s="1484"/>
      <c r="J171" s="975"/>
      <c r="K171" s="975"/>
      <c r="L171" s="497"/>
      <c r="M171" s="497"/>
      <c r="N171" s="497"/>
      <c r="O171" s="497"/>
      <c r="P171" s="497"/>
      <c r="Q171" s="497"/>
      <c r="R171" s="497"/>
      <c r="S171" s="410"/>
    </row>
    <row r="172" spans="7:20" hidden="1" x14ac:dyDescent="0.15">
      <c r="H172" s="1398">
        <v>5</v>
      </c>
      <c r="I172" s="1484"/>
      <c r="J172" s="975"/>
      <c r="K172" s="497"/>
      <c r="L172" s="497"/>
      <c r="M172" s="497"/>
      <c r="N172" s="497"/>
      <c r="O172" s="497"/>
      <c r="P172" s="497"/>
      <c r="Q172" s="497"/>
      <c r="R172" s="497"/>
    </row>
    <row r="173" spans="7:20" hidden="1" x14ac:dyDescent="0.15">
      <c r="H173" s="996"/>
      <c r="I173" s="1484"/>
      <c r="J173" s="975"/>
      <c r="K173" s="497"/>
      <c r="L173" s="497"/>
      <c r="M173" s="497"/>
      <c r="N173" s="497"/>
      <c r="O173" s="497"/>
      <c r="P173" s="497"/>
      <c r="Q173" s="497"/>
      <c r="R173" s="497"/>
    </row>
    <row r="174" spans="7:20" hidden="1" x14ac:dyDescent="0.15">
      <c r="H174" s="938"/>
      <c r="I174" s="1484"/>
      <c r="J174" s="497"/>
      <c r="K174" s="497"/>
      <c r="L174" s="497"/>
      <c r="M174" s="497"/>
      <c r="N174" s="497"/>
      <c r="O174" s="497"/>
      <c r="P174" s="497"/>
      <c r="Q174" s="497"/>
      <c r="R174" s="497"/>
    </row>
    <row r="175" spans="7:20" hidden="1" x14ac:dyDescent="0.15">
      <c r="H175" s="938"/>
      <c r="I175" s="1484"/>
      <c r="J175" s="497"/>
      <c r="K175" s="497"/>
      <c r="L175" s="497"/>
      <c r="M175" s="497"/>
      <c r="N175" s="497"/>
      <c r="O175" s="497"/>
      <c r="P175" s="497"/>
      <c r="Q175" s="497"/>
      <c r="R175" s="497"/>
    </row>
    <row r="176" spans="7:20" hidden="1" x14ac:dyDescent="0.15">
      <c r="H176" s="938"/>
      <c r="I176" s="1484"/>
      <c r="J176" s="497"/>
      <c r="K176" s="497"/>
      <c r="L176" s="497"/>
      <c r="M176" s="497"/>
      <c r="N176" s="497"/>
      <c r="O176" s="497"/>
      <c r="P176" s="497"/>
      <c r="Q176" s="497"/>
      <c r="R176" s="497"/>
    </row>
    <row r="177" spans="1:18" hidden="1" x14ac:dyDescent="0.15">
      <c r="H177" s="938"/>
      <c r="I177" s="1484"/>
      <c r="J177" s="497"/>
      <c r="K177" s="497"/>
      <c r="L177" s="497"/>
      <c r="M177" s="497"/>
      <c r="N177" s="497"/>
      <c r="O177" s="497"/>
      <c r="P177" s="497"/>
      <c r="Q177" s="497"/>
      <c r="R177" s="497"/>
    </row>
    <row r="178" spans="1:18" hidden="1" x14ac:dyDescent="0.15">
      <c r="H178" s="938"/>
      <c r="I178" s="1484"/>
      <c r="J178" s="497"/>
      <c r="K178" s="497"/>
      <c r="L178" s="497"/>
      <c r="M178" s="497"/>
      <c r="N178" s="497"/>
      <c r="O178" s="497"/>
      <c r="P178" s="497"/>
      <c r="Q178" s="497"/>
      <c r="R178" s="497"/>
    </row>
    <row r="179" spans="1:18" hidden="1" x14ac:dyDescent="0.15">
      <c r="H179" s="938"/>
      <c r="I179" s="1484"/>
      <c r="J179" s="497"/>
      <c r="K179" s="497"/>
      <c r="L179" s="497"/>
      <c r="M179" s="497"/>
      <c r="N179" s="497"/>
      <c r="O179" s="497"/>
      <c r="P179" s="497"/>
      <c r="Q179" s="497"/>
      <c r="R179" s="497"/>
    </row>
    <row r="180" spans="1:18" hidden="1" x14ac:dyDescent="0.15">
      <c r="H180" s="938"/>
      <c r="I180" s="1484"/>
      <c r="J180" s="497"/>
      <c r="K180" s="497"/>
      <c r="L180" s="497"/>
      <c r="M180" s="497"/>
      <c r="N180" s="497"/>
      <c r="O180" s="497"/>
      <c r="P180" s="497"/>
      <c r="Q180" s="497"/>
      <c r="R180" s="497"/>
    </row>
    <row r="181" spans="1:18" hidden="1" x14ac:dyDescent="0.15">
      <c r="H181" s="938"/>
      <c r="I181" s="1484"/>
      <c r="J181" s="497"/>
      <c r="K181" s="497"/>
      <c r="L181" s="497"/>
      <c r="M181" s="497"/>
      <c r="N181" s="497"/>
      <c r="O181" s="497"/>
      <c r="P181" s="497"/>
      <c r="Q181" s="497"/>
      <c r="R181" s="497"/>
    </row>
    <row r="182" spans="1:18" hidden="1" x14ac:dyDescent="0.15">
      <c r="H182" s="938"/>
      <c r="I182" s="1484"/>
      <c r="J182" s="497"/>
      <c r="K182" s="497"/>
      <c r="L182" s="497"/>
      <c r="M182" s="497"/>
      <c r="N182" s="497"/>
      <c r="O182" s="497"/>
      <c r="P182" s="497"/>
      <c r="Q182" s="497"/>
      <c r="R182" s="497"/>
    </row>
    <row r="183" spans="1:18" hidden="1" x14ac:dyDescent="0.15">
      <c r="H183" s="938"/>
      <c r="I183" s="1484"/>
      <c r="J183" s="497"/>
      <c r="K183" s="497"/>
      <c r="L183" s="497"/>
      <c r="M183" s="497"/>
      <c r="N183" s="497"/>
      <c r="O183" s="497"/>
      <c r="P183" s="497"/>
      <c r="Q183" s="497"/>
      <c r="R183" s="497"/>
    </row>
    <row r="184" spans="1:18" hidden="1" x14ac:dyDescent="0.15">
      <c r="H184" s="938"/>
      <c r="I184" s="1484"/>
      <c r="J184" s="497"/>
      <c r="K184" s="497"/>
      <c r="L184" s="497"/>
      <c r="M184" s="497"/>
      <c r="N184" s="497"/>
      <c r="O184" s="497"/>
      <c r="P184" s="497"/>
      <c r="Q184" s="497"/>
      <c r="R184" s="497"/>
    </row>
    <row r="185" spans="1:18" hidden="1" x14ac:dyDescent="0.15">
      <c r="H185" s="938"/>
      <c r="I185" s="1484"/>
      <c r="J185" s="497"/>
      <c r="K185" s="497"/>
      <c r="L185" s="497"/>
      <c r="M185" s="497"/>
      <c r="N185" s="497"/>
      <c r="O185" s="497"/>
      <c r="P185" s="497"/>
      <c r="Q185" s="497"/>
      <c r="R185" s="497"/>
    </row>
    <row r="186" spans="1:18" hidden="1" x14ac:dyDescent="0.15">
      <c r="H186" s="938"/>
      <c r="I186" s="1484"/>
      <c r="J186" s="497"/>
      <c r="K186" s="497"/>
      <c r="L186" s="497"/>
      <c r="M186" s="497"/>
      <c r="N186" s="497"/>
      <c r="O186" s="497"/>
      <c r="P186" s="497"/>
      <c r="Q186" s="497"/>
      <c r="R186" s="497"/>
    </row>
    <row r="187" spans="1:18" hidden="1" x14ac:dyDescent="0.15">
      <c r="H187" s="938"/>
      <c r="I187" s="1484"/>
      <c r="J187" s="497"/>
      <c r="K187" s="497"/>
      <c r="L187" s="497"/>
      <c r="M187" s="497"/>
      <c r="N187" s="497"/>
      <c r="O187" s="497"/>
      <c r="P187" s="497"/>
      <c r="Q187" s="497"/>
      <c r="R187" s="497"/>
    </row>
    <row r="188" spans="1:18" hidden="1" x14ac:dyDescent="0.15">
      <c r="H188" s="938"/>
      <c r="I188" s="1484"/>
      <c r="J188" s="497"/>
      <c r="K188" s="497"/>
      <c r="L188" s="497"/>
      <c r="M188" s="497"/>
      <c r="N188" s="497"/>
      <c r="O188" s="497"/>
      <c r="P188" s="497"/>
      <c r="Q188" s="497"/>
      <c r="R188" s="497"/>
    </row>
    <row r="189" spans="1:18" hidden="1" x14ac:dyDescent="0.15">
      <c r="H189" s="938"/>
      <c r="I189" s="1484"/>
      <c r="J189" s="497"/>
      <c r="K189" s="497"/>
      <c r="L189" s="497"/>
      <c r="M189" s="497"/>
      <c r="N189" s="497"/>
      <c r="O189" s="497"/>
      <c r="P189" s="497"/>
      <c r="Q189" s="497"/>
      <c r="R189" s="497"/>
    </row>
    <row r="190" spans="1:18" hidden="1" x14ac:dyDescent="0.15">
      <c r="H190" s="938"/>
      <c r="I190" s="1484"/>
      <c r="J190" s="497"/>
      <c r="K190" s="497"/>
      <c r="L190" s="497"/>
      <c r="M190" s="497"/>
      <c r="N190" s="497"/>
      <c r="O190" s="497"/>
      <c r="P190" s="497"/>
      <c r="Q190" s="497"/>
      <c r="R190" s="497"/>
    </row>
    <row r="191" spans="1:18" s="1693" customFormat="1" x14ac:dyDescent="0.15">
      <c r="A191" s="1688"/>
      <c r="B191" s="1689"/>
      <c r="C191" s="1688"/>
      <c r="D191" s="1688"/>
      <c r="E191" s="1690"/>
      <c r="F191" s="1689"/>
      <c r="G191" s="1690"/>
      <c r="H191" s="1691"/>
      <c r="I191" s="1492"/>
      <c r="J191" s="1692"/>
      <c r="K191" s="1692"/>
      <c r="L191" s="1692"/>
      <c r="M191" s="1692"/>
      <c r="N191" s="1692"/>
      <c r="O191" s="1692"/>
      <c r="P191" s="1692"/>
      <c r="Q191" s="1692"/>
      <c r="R191" s="1692"/>
    </row>
    <row r="192" spans="1:18" s="1693" customFormat="1" x14ac:dyDescent="0.15">
      <c r="A192" s="1688"/>
      <c r="B192" s="1689"/>
      <c r="C192" s="1688"/>
      <c r="D192" s="1688"/>
      <c r="E192" s="1690"/>
      <c r="F192" s="1689"/>
      <c r="G192" s="1690"/>
      <c r="H192" s="1691"/>
      <c r="I192" s="1492"/>
      <c r="J192" s="1692"/>
      <c r="K192" s="1692"/>
      <c r="L192" s="1692"/>
      <c r="M192" s="1692"/>
      <c r="N192" s="1692"/>
      <c r="O192" s="1692"/>
      <c r="P192" s="1692"/>
      <c r="Q192" s="1692"/>
      <c r="R192" s="1692"/>
    </row>
    <row r="193" spans="1:18" s="1693" customFormat="1" x14ac:dyDescent="0.15">
      <c r="A193" s="1688"/>
      <c r="B193" s="1689"/>
      <c r="C193" s="1688"/>
      <c r="D193" s="1688"/>
      <c r="E193" s="1690"/>
      <c r="F193" s="1689"/>
      <c r="G193" s="1690"/>
      <c r="H193" s="1691"/>
      <c r="I193" s="1492"/>
      <c r="J193" s="1692"/>
      <c r="K193" s="1692"/>
      <c r="L193" s="1692"/>
      <c r="M193" s="1692"/>
      <c r="N193" s="1692"/>
      <c r="O193" s="1692"/>
      <c r="P193" s="1692"/>
      <c r="Q193" s="1692"/>
      <c r="R193" s="1692"/>
    </row>
    <row r="194" spans="1:18" s="1693" customFormat="1" x14ac:dyDescent="0.15">
      <c r="A194" s="1688"/>
      <c r="B194" s="1689"/>
      <c r="C194" s="1688"/>
      <c r="D194" s="1688"/>
      <c r="E194" s="1690"/>
      <c r="F194" s="1689"/>
      <c r="G194" s="1690"/>
      <c r="H194" s="1691"/>
      <c r="I194" s="1492"/>
      <c r="J194" s="1692"/>
      <c r="K194" s="1692"/>
      <c r="L194" s="1692"/>
      <c r="M194" s="1692"/>
      <c r="N194" s="1692"/>
      <c r="O194" s="1692"/>
      <c r="P194" s="1692"/>
      <c r="Q194" s="1692"/>
      <c r="R194" s="1692"/>
    </row>
    <row r="195" spans="1:18" s="1693" customFormat="1" x14ac:dyDescent="0.15">
      <c r="A195" s="1688"/>
      <c r="B195" s="1689"/>
      <c r="C195" s="1688"/>
      <c r="D195" s="1688"/>
      <c r="E195" s="1690"/>
      <c r="F195" s="1689"/>
      <c r="G195" s="1690"/>
      <c r="H195" s="1691"/>
      <c r="I195" s="1492"/>
      <c r="J195" s="1692"/>
      <c r="K195" s="1692"/>
      <c r="L195" s="1692"/>
      <c r="M195" s="1692"/>
      <c r="N195" s="1692"/>
      <c r="O195" s="1692"/>
      <c r="P195" s="1692"/>
      <c r="Q195" s="1692"/>
      <c r="R195" s="1692"/>
    </row>
    <row r="196" spans="1:18" s="1693" customFormat="1" x14ac:dyDescent="0.15">
      <c r="A196" s="1688"/>
      <c r="B196" s="1689"/>
      <c r="C196" s="1688"/>
      <c r="D196" s="1688"/>
      <c r="E196" s="1690"/>
      <c r="F196" s="1689"/>
      <c r="G196" s="1690"/>
      <c r="H196" s="1691"/>
      <c r="I196" s="1492"/>
      <c r="J196" s="1692"/>
      <c r="K196" s="1692"/>
      <c r="L196" s="1692"/>
      <c r="M196" s="1692"/>
      <c r="N196" s="1692"/>
      <c r="O196" s="1692"/>
      <c r="P196" s="1692"/>
      <c r="Q196" s="1692"/>
      <c r="R196" s="1692"/>
    </row>
    <row r="197" spans="1:18" s="1693" customFormat="1" x14ac:dyDescent="0.15">
      <c r="A197" s="1688"/>
      <c r="B197" s="1689"/>
      <c r="C197" s="1688"/>
      <c r="D197" s="1688"/>
      <c r="E197" s="1690"/>
      <c r="F197" s="1689"/>
      <c r="G197" s="1690"/>
      <c r="H197" s="1691"/>
      <c r="I197" s="1492"/>
      <c r="J197" s="1692"/>
      <c r="K197" s="1692"/>
      <c r="L197" s="1692"/>
      <c r="M197" s="1692"/>
      <c r="N197" s="1692"/>
      <c r="O197" s="1692"/>
      <c r="P197" s="1692"/>
      <c r="Q197" s="1692"/>
      <c r="R197" s="1692"/>
    </row>
    <row r="198" spans="1:18" s="1693" customFormat="1" x14ac:dyDescent="0.15">
      <c r="A198" s="1688"/>
      <c r="B198" s="1689"/>
      <c r="C198" s="1688"/>
      <c r="D198" s="1688"/>
      <c r="E198" s="1690"/>
      <c r="F198" s="1689"/>
      <c r="G198" s="1690"/>
      <c r="H198" s="1691"/>
      <c r="I198" s="1492"/>
      <c r="J198" s="1692"/>
      <c r="K198" s="1692"/>
      <c r="L198" s="1692"/>
      <c r="M198" s="1692"/>
      <c r="N198" s="1692"/>
      <c r="O198" s="1692"/>
      <c r="P198" s="1692"/>
      <c r="Q198" s="1692"/>
      <c r="R198" s="1692"/>
    </row>
    <row r="199" spans="1:18" s="1693" customFormat="1" x14ac:dyDescent="0.15">
      <c r="A199" s="1688"/>
      <c r="B199" s="1689"/>
      <c r="C199" s="1688"/>
      <c r="D199" s="1688"/>
      <c r="E199" s="1690"/>
      <c r="F199" s="1689"/>
      <c r="G199" s="1690"/>
      <c r="H199" s="1691"/>
      <c r="I199" s="1492"/>
      <c r="J199" s="1692"/>
      <c r="K199" s="1692"/>
      <c r="L199" s="1692"/>
      <c r="M199" s="1692"/>
      <c r="N199" s="1692"/>
      <c r="O199" s="1692"/>
      <c r="P199" s="1692"/>
      <c r="Q199" s="1692"/>
      <c r="R199" s="1692"/>
    </row>
    <row r="200" spans="1:18" s="1693" customFormat="1" x14ac:dyDescent="0.15">
      <c r="A200" s="1688"/>
      <c r="B200" s="1689"/>
      <c r="C200" s="1688"/>
      <c r="D200" s="1688"/>
      <c r="E200" s="1690"/>
      <c r="F200" s="1689"/>
      <c r="G200" s="1690"/>
      <c r="H200" s="1691"/>
      <c r="I200" s="1492"/>
      <c r="J200" s="1692"/>
      <c r="K200" s="1692"/>
      <c r="L200" s="1692"/>
      <c r="M200" s="1692"/>
      <c r="N200" s="1692"/>
      <c r="O200" s="1692"/>
      <c r="P200" s="1692"/>
      <c r="Q200" s="1692"/>
      <c r="R200" s="1692"/>
    </row>
    <row r="201" spans="1:18" s="1693" customFormat="1" x14ac:dyDescent="0.15">
      <c r="A201" s="1688"/>
      <c r="B201" s="1689"/>
      <c r="C201" s="1688"/>
      <c r="D201" s="1688"/>
      <c r="E201" s="1690"/>
      <c r="F201" s="1689"/>
      <c r="G201" s="1690"/>
      <c r="H201" s="1691"/>
      <c r="I201" s="1492"/>
      <c r="J201" s="1692"/>
      <c r="K201" s="1692"/>
      <c r="L201" s="1692"/>
      <c r="M201" s="1692"/>
      <c r="N201" s="1692"/>
      <c r="O201" s="1692"/>
      <c r="P201" s="1692"/>
      <c r="Q201" s="1692"/>
      <c r="R201" s="1692"/>
    </row>
    <row r="202" spans="1:18" s="1693" customFormat="1" x14ac:dyDescent="0.15">
      <c r="A202" s="1688"/>
      <c r="B202" s="1689"/>
      <c r="C202" s="1688"/>
      <c r="D202" s="1688"/>
      <c r="E202" s="1690"/>
      <c r="F202" s="1689"/>
      <c r="G202" s="1690"/>
      <c r="H202" s="1691"/>
      <c r="I202" s="1492"/>
      <c r="J202" s="1692"/>
      <c r="K202" s="1692"/>
      <c r="L202" s="1692"/>
      <c r="M202" s="1692"/>
      <c r="N202" s="1692"/>
      <c r="O202" s="1692"/>
      <c r="P202" s="1692"/>
      <c r="Q202" s="1692"/>
      <c r="R202" s="1692"/>
    </row>
    <row r="203" spans="1:18" s="1693" customFormat="1" x14ac:dyDescent="0.15">
      <c r="A203" s="1688"/>
      <c r="B203" s="1689"/>
      <c r="C203" s="1688"/>
      <c r="D203" s="1688"/>
      <c r="E203" s="1690"/>
      <c r="F203" s="1689"/>
      <c r="G203" s="1690"/>
      <c r="H203" s="1691"/>
      <c r="I203" s="1492"/>
      <c r="J203" s="1692"/>
      <c r="K203" s="1692"/>
      <c r="L203" s="1692"/>
      <c r="M203" s="1692"/>
      <c r="N203" s="1692"/>
      <c r="O203" s="1692"/>
      <c r="P203" s="1692"/>
      <c r="Q203" s="1692"/>
      <c r="R203" s="1692"/>
    </row>
    <row r="204" spans="1:18" s="1693" customFormat="1" x14ac:dyDescent="0.15">
      <c r="A204" s="1688"/>
      <c r="B204" s="1689"/>
      <c r="C204" s="1688"/>
      <c r="D204" s="1688"/>
      <c r="E204" s="1690"/>
      <c r="F204" s="1689"/>
      <c r="G204" s="1690"/>
      <c r="H204" s="1691"/>
      <c r="I204" s="1492"/>
      <c r="J204" s="1692"/>
      <c r="K204" s="1692"/>
      <c r="L204" s="1692"/>
      <c r="M204" s="1692"/>
      <c r="N204" s="1692"/>
      <c r="O204" s="1692"/>
      <c r="P204" s="1692"/>
      <c r="Q204" s="1692"/>
      <c r="R204" s="1692"/>
    </row>
    <row r="205" spans="1:18" s="1693" customFormat="1" x14ac:dyDescent="0.15">
      <c r="A205" s="1688"/>
      <c r="B205" s="1689"/>
      <c r="C205" s="1688"/>
      <c r="D205" s="1688"/>
      <c r="E205" s="1690"/>
      <c r="F205" s="1689"/>
      <c r="G205" s="1690"/>
      <c r="H205" s="1691"/>
      <c r="I205" s="1492"/>
      <c r="J205" s="1692"/>
      <c r="K205" s="1692"/>
      <c r="L205" s="1692"/>
      <c r="M205" s="1692"/>
      <c r="N205" s="1692"/>
      <c r="O205" s="1692"/>
      <c r="P205" s="1692"/>
      <c r="Q205" s="1692"/>
      <c r="R205" s="1692"/>
    </row>
    <row r="206" spans="1:18" s="1693" customFormat="1" x14ac:dyDescent="0.15">
      <c r="A206" s="1688"/>
      <c r="B206" s="1689"/>
      <c r="C206" s="1688"/>
      <c r="D206" s="1688"/>
      <c r="E206" s="1690"/>
      <c r="F206" s="1689"/>
      <c r="G206" s="1690"/>
      <c r="H206" s="1691"/>
      <c r="I206" s="1492"/>
      <c r="J206" s="1692"/>
      <c r="K206" s="1692"/>
      <c r="L206" s="1692"/>
      <c r="M206" s="1692"/>
      <c r="N206" s="1692"/>
      <c r="O206" s="1692"/>
      <c r="P206" s="1692"/>
      <c r="Q206" s="1692"/>
      <c r="R206" s="1692"/>
    </row>
    <row r="207" spans="1:18" s="1693" customFormat="1" x14ac:dyDescent="0.15">
      <c r="A207" s="1688"/>
      <c r="B207" s="1689"/>
      <c r="C207" s="1688"/>
      <c r="D207" s="1688"/>
      <c r="E207" s="1690"/>
      <c r="F207" s="1689"/>
      <c r="G207" s="1690"/>
      <c r="H207" s="1691"/>
      <c r="I207" s="1492"/>
      <c r="J207" s="1692"/>
      <c r="K207" s="1692"/>
      <c r="L207" s="1692"/>
      <c r="M207" s="1692"/>
      <c r="N207" s="1692"/>
      <c r="O207" s="1692"/>
      <c r="P207" s="1692"/>
      <c r="Q207" s="1692"/>
      <c r="R207" s="1692"/>
    </row>
    <row r="208" spans="1:18" s="1693" customFormat="1" x14ac:dyDescent="0.15">
      <c r="A208" s="1688"/>
      <c r="B208" s="1689"/>
      <c r="C208" s="1688"/>
      <c r="D208" s="1688"/>
      <c r="E208" s="1690"/>
      <c r="F208" s="1689"/>
      <c r="G208" s="1690"/>
      <c r="H208" s="1691"/>
      <c r="I208" s="1492"/>
      <c r="J208" s="1692"/>
      <c r="K208" s="1692"/>
      <c r="L208" s="1692"/>
      <c r="M208" s="1692"/>
      <c r="N208" s="1692"/>
      <c r="O208" s="1692"/>
      <c r="P208" s="1692"/>
      <c r="Q208" s="1692"/>
      <c r="R208" s="1692"/>
    </row>
    <row r="209" spans="1:18" s="1693" customFormat="1" x14ac:dyDescent="0.15">
      <c r="A209" s="1688"/>
      <c r="B209" s="1689"/>
      <c r="C209" s="1688"/>
      <c r="D209" s="1688"/>
      <c r="E209" s="1690"/>
      <c r="F209" s="1689"/>
      <c r="G209" s="1690"/>
      <c r="H209" s="1691"/>
      <c r="I209" s="1492"/>
      <c r="J209" s="1692"/>
      <c r="K209" s="1692"/>
      <c r="L209" s="1692"/>
      <c r="M209" s="1692"/>
      <c r="N209" s="1692"/>
      <c r="O209" s="1692"/>
      <c r="P209" s="1692"/>
      <c r="Q209" s="1692"/>
      <c r="R209" s="1692"/>
    </row>
    <row r="210" spans="1:18" s="1693" customFormat="1" x14ac:dyDescent="0.15">
      <c r="A210" s="1688"/>
      <c r="B210" s="1689"/>
      <c r="C210" s="1688"/>
      <c r="D210" s="1688"/>
      <c r="E210" s="1690"/>
      <c r="F210" s="1689"/>
      <c r="G210" s="1690"/>
      <c r="H210" s="1691"/>
      <c r="I210" s="1492"/>
      <c r="J210" s="1692"/>
      <c r="K210" s="1692"/>
      <c r="L210" s="1692"/>
      <c r="M210" s="1692"/>
      <c r="N210" s="1692"/>
      <c r="O210" s="1692"/>
      <c r="P210" s="1692"/>
      <c r="Q210" s="1692"/>
      <c r="R210" s="1692"/>
    </row>
    <row r="211" spans="1:18" s="1693" customFormat="1" x14ac:dyDescent="0.15">
      <c r="A211" s="1688"/>
      <c r="B211" s="1689"/>
      <c r="C211" s="1688"/>
      <c r="D211" s="1688"/>
      <c r="E211" s="1690"/>
      <c r="F211" s="1689"/>
      <c r="G211" s="1690"/>
      <c r="H211" s="1691"/>
      <c r="I211" s="1492"/>
      <c r="J211" s="1692"/>
      <c r="K211" s="1692"/>
      <c r="L211" s="1692"/>
      <c r="M211" s="1692"/>
      <c r="N211" s="1692"/>
      <c r="O211" s="1692"/>
      <c r="P211" s="1692"/>
      <c r="Q211" s="1692"/>
      <c r="R211" s="1692"/>
    </row>
    <row r="212" spans="1:18" s="1693" customFormat="1" x14ac:dyDescent="0.15">
      <c r="A212" s="1688"/>
      <c r="B212" s="1689"/>
      <c r="C212" s="1688"/>
      <c r="D212" s="1688"/>
      <c r="E212" s="1690"/>
      <c r="F212" s="1689"/>
      <c r="G212" s="1690"/>
      <c r="H212" s="1691"/>
      <c r="I212" s="1492"/>
      <c r="J212" s="1692"/>
      <c r="K212" s="1692"/>
      <c r="L212" s="1692"/>
      <c r="M212" s="1692"/>
      <c r="N212" s="1692"/>
      <c r="O212" s="1692"/>
      <c r="P212" s="1692"/>
      <c r="Q212" s="1692"/>
      <c r="R212" s="1692"/>
    </row>
    <row r="213" spans="1:18" s="1693" customFormat="1" x14ac:dyDescent="0.15">
      <c r="A213" s="1688"/>
      <c r="B213" s="1689"/>
      <c r="C213" s="1688"/>
      <c r="D213" s="1688"/>
      <c r="E213" s="1690"/>
      <c r="F213" s="1689"/>
      <c r="G213" s="1690"/>
      <c r="H213" s="1691"/>
      <c r="I213" s="1492"/>
      <c r="J213" s="1692"/>
      <c r="K213" s="1692"/>
      <c r="L213" s="1692"/>
      <c r="M213" s="1692"/>
      <c r="N213" s="1692"/>
      <c r="O213" s="1692"/>
      <c r="P213" s="1692"/>
      <c r="Q213" s="1692"/>
      <c r="R213" s="1692"/>
    </row>
    <row r="214" spans="1:18" s="1693" customFormat="1" x14ac:dyDescent="0.15">
      <c r="A214" s="1688"/>
      <c r="B214" s="1689"/>
      <c r="C214" s="1688"/>
      <c r="D214" s="1688"/>
      <c r="E214" s="1690"/>
      <c r="F214" s="1689"/>
      <c r="G214" s="1690"/>
      <c r="H214" s="1691"/>
      <c r="I214" s="1492"/>
      <c r="J214" s="1692"/>
      <c r="K214" s="1692"/>
      <c r="L214" s="1692"/>
      <c r="M214" s="1692"/>
      <c r="N214" s="1692"/>
      <c r="O214" s="1692"/>
      <c r="P214" s="1692"/>
      <c r="Q214" s="1692"/>
      <c r="R214" s="1692"/>
    </row>
    <row r="215" spans="1:18" s="1693" customFormat="1" x14ac:dyDescent="0.15">
      <c r="A215" s="1688"/>
      <c r="B215" s="1689"/>
      <c r="C215" s="1688"/>
      <c r="D215" s="1688"/>
      <c r="E215" s="1690"/>
      <c r="F215" s="1689"/>
      <c r="G215" s="1690"/>
      <c r="H215" s="1691"/>
      <c r="I215" s="1492"/>
      <c r="J215" s="1692"/>
      <c r="K215" s="1692"/>
      <c r="L215" s="1692"/>
      <c r="M215" s="1692"/>
      <c r="N215" s="1692"/>
      <c r="O215" s="1692"/>
      <c r="P215" s="1692"/>
      <c r="Q215" s="1692"/>
      <c r="R215" s="1692"/>
    </row>
    <row r="216" spans="1:18" s="1693" customFormat="1" x14ac:dyDescent="0.15">
      <c r="A216" s="1688"/>
      <c r="B216" s="1689"/>
      <c r="C216" s="1688"/>
      <c r="D216" s="1688"/>
      <c r="E216" s="1690"/>
      <c r="F216" s="1689"/>
      <c r="G216" s="1690"/>
      <c r="H216" s="1691"/>
      <c r="I216" s="92"/>
      <c r="J216" s="1692"/>
      <c r="K216" s="1692"/>
      <c r="L216" s="1692"/>
      <c r="M216" s="1692"/>
      <c r="N216" s="1692"/>
      <c r="O216" s="1692"/>
      <c r="P216" s="1692"/>
      <c r="Q216" s="1692"/>
      <c r="R216" s="1692"/>
    </row>
    <row r="217" spans="1:18" s="1693" customFormat="1" x14ac:dyDescent="0.15">
      <c r="A217" s="1688"/>
      <c r="B217" s="1689"/>
      <c r="C217" s="1688"/>
      <c r="D217" s="1688"/>
      <c r="E217" s="1690"/>
      <c r="F217" s="1689"/>
      <c r="G217" s="1690"/>
      <c r="H217" s="1691"/>
      <c r="I217" s="1690"/>
      <c r="J217" s="1692"/>
      <c r="K217" s="1692"/>
      <c r="L217" s="1692"/>
      <c r="M217" s="1692"/>
      <c r="N217" s="1692"/>
      <c r="O217" s="1692"/>
      <c r="P217" s="1692"/>
      <c r="Q217" s="1692"/>
      <c r="R217" s="1692"/>
    </row>
    <row r="218" spans="1:18" s="1693" customFormat="1" x14ac:dyDescent="0.15">
      <c r="A218" s="1688"/>
      <c r="B218" s="1689"/>
      <c r="C218" s="1688"/>
      <c r="D218" s="1688"/>
      <c r="E218" s="1690"/>
      <c r="F218" s="1689"/>
      <c r="G218" s="1690"/>
      <c r="H218" s="1691"/>
      <c r="I218" s="1690"/>
      <c r="J218" s="1692"/>
      <c r="K218" s="1692"/>
      <c r="L218" s="1692"/>
      <c r="M218" s="1692"/>
      <c r="N218" s="1692"/>
      <c r="O218" s="1692"/>
      <c r="P218" s="1692"/>
      <c r="Q218" s="1692"/>
      <c r="R218" s="1692"/>
    </row>
    <row r="219" spans="1:18" x14ac:dyDescent="0.15">
      <c r="H219" s="938"/>
      <c r="J219" s="497"/>
      <c r="K219" s="497"/>
      <c r="L219" s="497"/>
      <c r="M219" s="497"/>
      <c r="N219" s="497"/>
      <c r="O219" s="497"/>
      <c r="P219" s="497"/>
      <c r="Q219" s="497"/>
      <c r="R219" s="497"/>
    </row>
    <row r="220" spans="1:18" x14ac:dyDescent="0.15">
      <c r="H220" s="938"/>
      <c r="J220" s="497"/>
      <c r="K220" s="497"/>
      <c r="L220" s="497"/>
      <c r="M220" s="497"/>
      <c r="N220" s="497"/>
      <c r="O220" s="497"/>
      <c r="P220" s="497"/>
      <c r="Q220" s="497"/>
      <c r="R220" s="497"/>
    </row>
    <row r="221" spans="1:18" x14ac:dyDescent="0.15">
      <c r="H221" s="938"/>
      <c r="J221" s="497"/>
      <c r="K221" s="497"/>
      <c r="L221" s="497"/>
      <c r="M221" s="497"/>
      <c r="N221" s="497"/>
      <c r="O221" s="497"/>
      <c r="P221" s="497"/>
      <c r="Q221" s="497"/>
      <c r="R221" s="497"/>
    </row>
    <row r="222" spans="1:18" x14ac:dyDescent="0.15">
      <c r="H222" s="938"/>
      <c r="J222" s="497"/>
      <c r="K222" s="497"/>
      <c r="L222" s="497"/>
      <c r="M222" s="497"/>
      <c r="N222" s="497"/>
      <c r="O222" s="497"/>
      <c r="P222" s="497"/>
      <c r="Q222" s="497"/>
      <c r="R222" s="497"/>
    </row>
    <row r="223" spans="1:18" x14ac:dyDescent="0.15">
      <c r="H223" s="938"/>
      <c r="J223" s="497"/>
      <c r="K223" s="497"/>
      <c r="L223" s="497"/>
      <c r="M223" s="497"/>
      <c r="N223" s="497"/>
      <c r="O223" s="497"/>
      <c r="P223" s="497"/>
      <c r="Q223" s="497"/>
      <c r="R223" s="497"/>
    </row>
    <row r="224" spans="1:18" x14ac:dyDescent="0.15">
      <c r="H224" s="938"/>
      <c r="J224" s="497"/>
      <c r="K224" s="497"/>
      <c r="L224" s="497"/>
      <c r="M224" s="497"/>
      <c r="N224" s="497"/>
      <c r="O224" s="497"/>
      <c r="P224" s="497"/>
      <c r="Q224" s="497"/>
      <c r="R224" s="497"/>
    </row>
    <row r="225" spans="8:18" x14ac:dyDescent="0.15">
      <c r="H225" s="938"/>
      <c r="J225" s="497"/>
      <c r="K225" s="497"/>
      <c r="L225" s="497"/>
      <c r="M225" s="497"/>
      <c r="N225" s="497"/>
      <c r="O225" s="497"/>
      <c r="P225" s="497"/>
      <c r="Q225" s="497"/>
      <c r="R225" s="497"/>
    </row>
    <row r="226" spans="8:18" x14ac:dyDescent="0.15">
      <c r="H226" s="938"/>
      <c r="J226" s="497"/>
      <c r="K226" s="497"/>
      <c r="L226" s="497"/>
      <c r="M226" s="497"/>
      <c r="N226" s="497"/>
      <c r="O226" s="497"/>
      <c r="P226" s="497"/>
      <c r="Q226" s="497"/>
      <c r="R226" s="497"/>
    </row>
    <row r="227" spans="8:18" x14ac:dyDescent="0.15">
      <c r="H227" s="938"/>
      <c r="J227" s="497"/>
      <c r="K227" s="497"/>
      <c r="L227" s="497"/>
      <c r="M227" s="497"/>
      <c r="N227" s="497"/>
      <c r="O227" s="497"/>
      <c r="P227" s="497"/>
      <c r="Q227" s="497"/>
      <c r="R227" s="497"/>
    </row>
    <row r="228" spans="8:18" x14ac:dyDescent="0.15">
      <c r="H228" s="938"/>
      <c r="J228" s="497"/>
      <c r="K228" s="497"/>
      <c r="L228" s="497"/>
      <c r="M228" s="497"/>
      <c r="N228" s="497"/>
      <c r="O228" s="497"/>
      <c r="P228" s="497"/>
      <c r="Q228" s="497"/>
      <c r="R228" s="497"/>
    </row>
    <row r="229" spans="8:18" x14ac:dyDescent="0.15">
      <c r="H229" s="938"/>
      <c r="J229" s="497"/>
      <c r="K229" s="497"/>
      <c r="L229" s="497"/>
      <c r="M229" s="497"/>
      <c r="N229" s="497"/>
      <c r="O229" s="497"/>
      <c r="P229" s="497"/>
      <c r="Q229" s="497"/>
      <c r="R229" s="497"/>
    </row>
    <row r="230" spans="8:18" x14ac:dyDescent="0.15">
      <c r="H230" s="938"/>
      <c r="J230" s="497"/>
      <c r="K230" s="497"/>
      <c r="L230" s="497"/>
      <c r="M230" s="497"/>
      <c r="N230" s="497"/>
      <c r="O230" s="497"/>
      <c r="P230" s="497"/>
      <c r="Q230" s="497"/>
      <c r="R230" s="497"/>
    </row>
    <row r="231" spans="8:18" x14ac:dyDescent="0.15">
      <c r="H231" s="938"/>
      <c r="J231" s="497"/>
      <c r="K231" s="497"/>
      <c r="L231" s="497"/>
      <c r="M231" s="497"/>
      <c r="N231" s="497"/>
      <c r="O231" s="497"/>
      <c r="P231" s="497"/>
      <c r="Q231" s="497"/>
      <c r="R231" s="497"/>
    </row>
    <row r="232" spans="8:18" x14ac:dyDescent="0.15">
      <c r="H232" s="938"/>
      <c r="J232" s="497"/>
      <c r="K232" s="497"/>
      <c r="L232" s="497"/>
      <c r="M232" s="497"/>
      <c r="N232" s="497"/>
      <c r="O232" s="497"/>
      <c r="P232" s="497"/>
      <c r="Q232" s="497"/>
      <c r="R232" s="497"/>
    </row>
    <row r="233" spans="8:18" x14ac:dyDescent="0.15">
      <c r="H233" s="938"/>
      <c r="J233" s="497"/>
      <c r="K233" s="497"/>
      <c r="L233" s="497"/>
      <c r="M233" s="497"/>
      <c r="N233" s="497"/>
      <c r="O233" s="497"/>
      <c r="P233" s="497"/>
      <c r="Q233" s="497"/>
      <c r="R233" s="497"/>
    </row>
    <row r="234" spans="8:18" x14ac:dyDescent="0.15">
      <c r="H234" s="938"/>
      <c r="J234" s="497"/>
      <c r="K234" s="497"/>
      <c r="L234" s="497"/>
      <c r="M234" s="497"/>
      <c r="N234" s="497"/>
      <c r="O234" s="497"/>
      <c r="P234" s="497"/>
      <c r="Q234" s="497"/>
      <c r="R234" s="497"/>
    </row>
    <row r="235" spans="8:18" x14ac:dyDescent="0.15">
      <c r="H235" s="938"/>
      <c r="J235" s="497"/>
      <c r="K235" s="497"/>
      <c r="L235" s="497"/>
      <c r="M235" s="497"/>
      <c r="N235" s="497"/>
      <c r="O235" s="497"/>
      <c r="P235" s="497"/>
      <c r="Q235" s="497"/>
      <c r="R235" s="497"/>
    </row>
    <row r="236" spans="8:18" x14ac:dyDescent="0.15">
      <c r="H236" s="938"/>
      <c r="J236" s="497"/>
      <c r="K236" s="497"/>
      <c r="L236" s="497"/>
      <c r="M236" s="497"/>
      <c r="N236" s="497"/>
      <c r="O236" s="497"/>
      <c r="P236" s="497"/>
      <c r="Q236" s="497"/>
      <c r="R236" s="497"/>
    </row>
    <row r="237" spans="8:18" x14ac:dyDescent="0.15">
      <c r="H237" s="938"/>
      <c r="J237" s="497"/>
      <c r="K237" s="497"/>
      <c r="L237" s="497"/>
      <c r="M237" s="497"/>
      <c r="N237" s="497"/>
      <c r="O237" s="497"/>
      <c r="P237" s="497"/>
      <c r="Q237" s="497"/>
      <c r="R237" s="497"/>
    </row>
    <row r="238" spans="8:18" x14ac:dyDescent="0.15">
      <c r="H238" s="938"/>
      <c r="J238" s="497"/>
      <c r="K238" s="497"/>
      <c r="L238" s="497"/>
      <c r="M238" s="497"/>
      <c r="N238" s="497"/>
      <c r="O238" s="497"/>
      <c r="P238" s="497"/>
      <c r="Q238" s="497"/>
      <c r="R238" s="497"/>
    </row>
    <row r="239" spans="8:18" x14ac:dyDescent="0.15">
      <c r="H239" s="938"/>
      <c r="J239" s="497"/>
      <c r="K239" s="497"/>
      <c r="L239" s="497"/>
      <c r="M239" s="497"/>
      <c r="N239" s="497"/>
      <c r="O239" s="497"/>
      <c r="P239" s="497"/>
      <c r="Q239" s="497"/>
    </row>
    <row r="240" spans="8:18" x14ac:dyDescent="0.15">
      <c r="H240" s="938"/>
      <c r="J240" s="497"/>
      <c r="K240" s="497"/>
      <c r="L240" s="497"/>
      <c r="M240" s="497"/>
      <c r="N240" s="497"/>
      <c r="O240" s="497"/>
      <c r="P240" s="497"/>
      <c r="Q240" s="497"/>
    </row>
    <row r="241" spans="8:17" x14ac:dyDescent="0.15">
      <c r="H241" s="938"/>
      <c r="J241" s="497"/>
      <c r="K241" s="497"/>
      <c r="L241" s="497"/>
      <c r="M241" s="497"/>
      <c r="N241" s="497"/>
      <c r="O241" s="497"/>
      <c r="P241" s="497"/>
      <c r="Q241" s="497"/>
    </row>
    <row r="242" spans="8:17" x14ac:dyDescent="0.15">
      <c r="H242" s="938"/>
      <c r="J242" s="497"/>
      <c r="K242" s="497"/>
      <c r="L242" s="497"/>
      <c r="M242" s="497"/>
      <c r="N242" s="497"/>
      <c r="O242" s="497"/>
      <c r="P242" s="497"/>
      <c r="Q242" s="497"/>
    </row>
    <row r="243" spans="8:17" x14ac:dyDescent="0.15">
      <c r="H243" s="938"/>
      <c r="J243" s="497"/>
      <c r="K243" s="497"/>
      <c r="L243" s="497"/>
      <c r="M243" s="497"/>
      <c r="N243" s="497"/>
      <c r="O243" s="497"/>
      <c r="P243" s="497"/>
      <c r="Q243" s="497"/>
    </row>
    <row r="244" spans="8:17" x14ac:dyDescent="0.15">
      <c r="H244" s="938"/>
      <c r="J244" s="497"/>
      <c r="K244" s="497"/>
      <c r="L244" s="497"/>
      <c r="M244" s="497"/>
      <c r="N244" s="497"/>
      <c r="O244" s="497"/>
      <c r="P244" s="497"/>
      <c r="Q244" s="497"/>
    </row>
    <row r="245" spans="8:17" x14ac:dyDescent="0.15">
      <c r="H245" s="938"/>
      <c r="J245" s="497"/>
      <c r="K245" s="497"/>
      <c r="L245" s="497"/>
      <c r="M245" s="497"/>
      <c r="N245" s="497"/>
      <c r="O245" s="497"/>
      <c r="P245" s="497"/>
      <c r="Q245" s="497"/>
    </row>
    <row r="246" spans="8:17" x14ac:dyDescent="0.15">
      <c r="H246" s="938"/>
      <c r="J246" s="497"/>
      <c r="K246" s="497"/>
      <c r="L246" s="497"/>
      <c r="M246" s="497"/>
      <c r="N246" s="497"/>
      <c r="O246" s="497"/>
      <c r="P246" s="497"/>
      <c r="Q246" s="497"/>
    </row>
    <row r="247" spans="8:17" x14ac:dyDescent="0.15">
      <c r="H247" s="938"/>
      <c r="J247" s="497"/>
      <c r="K247" s="497"/>
      <c r="L247" s="497"/>
      <c r="M247" s="497"/>
      <c r="N247" s="497"/>
      <c r="O247" s="497"/>
      <c r="P247" s="497"/>
      <c r="Q247" s="497"/>
    </row>
    <row r="248" spans="8:17" x14ac:dyDescent="0.15">
      <c r="H248" s="938"/>
      <c r="J248" s="497"/>
      <c r="K248" s="497"/>
      <c r="L248" s="497"/>
      <c r="M248" s="497"/>
      <c r="N248" s="497"/>
      <c r="O248" s="497"/>
      <c r="P248" s="497"/>
      <c r="Q248" s="497"/>
    </row>
    <row r="249" spans="8:17" x14ac:dyDescent="0.15">
      <c r="H249" s="938"/>
      <c r="J249" s="497"/>
      <c r="K249" s="497"/>
      <c r="L249" s="497"/>
      <c r="M249" s="497"/>
      <c r="N249" s="497"/>
      <c r="O249" s="497"/>
      <c r="P249" s="497"/>
      <c r="Q249" s="497"/>
    </row>
    <row r="250" spans="8:17" x14ac:dyDescent="0.15">
      <c r="H250" s="938"/>
      <c r="J250" s="497"/>
      <c r="K250" s="497"/>
      <c r="L250" s="497"/>
      <c r="M250" s="497"/>
      <c r="N250" s="497"/>
      <c r="O250" s="497"/>
      <c r="P250" s="497"/>
      <c r="Q250" s="497"/>
    </row>
    <row r="251" spans="8:17" x14ac:dyDescent="0.15">
      <c r="H251" s="938"/>
      <c r="J251" s="497"/>
      <c r="K251" s="497"/>
      <c r="L251" s="497"/>
      <c r="M251" s="497"/>
      <c r="N251" s="497"/>
      <c r="O251" s="497"/>
      <c r="P251" s="497"/>
      <c r="Q251" s="497"/>
    </row>
    <row r="252" spans="8:17" x14ac:dyDescent="0.15">
      <c r="H252" s="938"/>
      <c r="J252" s="497"/>
      <c r="K252" s="497"/>
      <c r="L252" s="497"/>
      <c r="M252" s="497"/>
      <c r="N252" s="497"/>
      <c r="O252" s="497"/>
      <c r="P252" s="497"/>
      <c r="Q252" s="497"/>
    </row>
    <row r="253" spans="8:17" x14ac:dyDescent="0.15">
      <c r="H253" s="938"/>
      <c r="J253" s="497"/>
      <c r="K253" s="497"/>
      <c r="L253" s="497"/>
      <c r="M253" s="497"/>
      <c r="N253" s="497"/>
      <c r="O253" s="497"/>
      <c r="P253" s="497"/>
      <c r="Q253" s="497"/>
    </row>
    <row r="254" spans="8:17" x14ac:dyDescent="0.15">
      <c r="H254" s="938"/>
      <c r="J254" s="497"/>
      <c r="K254" s="497"/>
      <c r="L254" s="497"/>
      <c r="M254" s="497"/>
      <c r="N254" s="497"/>
      <c r="O254" s="497"/>
      <c r="P254" s="497"/>
      <c r="Q254" s="497"/>
    </row>
    <row r="255" spans="8:17" x14ac:dyDescent="0.15">
      <c r="H255" s="938"/>
      <c r="J255" s="497"/>
      <c r="K255" s="497"/>
      <c r="L255" s="497"/>
      <c r="M255" s="497"/>
      <c r="N255" s="497"/>
      <c r="O255" s="497"/>
      <c r="P255" s="497"/>
      <c r="Q255" s="497"/>
    </row>
    <row r="256" spans="8:17" x14ac:dyDescent="0.15">
      <c r="H256" s="938"/>
      <c r="J256" s="497"/>
      <c r="K256" s="497"/>
      <c r="L256" s="497"/>
      <c r="M256" s="497"/>
      <c r="N256" s="497"/>
      <c r="O256" s="497"/>
      <c r="P256" s="497"/>
      <c r="Q256" s="497"/>
    </row>
    <row r="257" spans="8:17" x14ac:dyDescent="0.15">
      <c r="H257" s="938"/>
      <c r="J257" s="497"/>
      <c r="K257" s="497"/>
      <c r="L257" s="497"/>
      <c r="M257" s="497"/>
      <c r="N257" s="497"/>
      <c r="O257" s="497"/>
      <c r="P257" s="497"/>
      <c r="Q257" s="497"/>
    </row>
    <row r="258" spans="8:17" x14ac:dyDescent="0.15">
      <c r="H258" s="938"/>
      <c r="J258" s="497"/>
      <c r="K258" s="497"/>
      <c r="L258" s="497"/>
      <c r="M258" s="497"/>
      <c r="N258" s="497"/>
      <c r="O258" s="497"/>
      <c r="P258" s="497"/>
      <c r="Q258" s="497"/>
    </row>
    <row r="259" spans="8:17" x14ac:dyDescent="0.15">
      <c r="H259" s="938"/>
      <c r="J259" s="497"/>
      <c r="K259" s="497"/>
      <c r="L259" s="497"/>
      <c r="M259" s="497"/>
      <c r="N259" s="497"/>
      <c r="O259" s="497"/>
      <c r="P259" s="497"/>
      <c r="Q259" s="497"/>
    </row>
    <row r="260" spans="8:17" x14ac:dyDescent="0.15">
      <c r="H260" s="938"/>
      <c r="J260" s="497"/>
      <c r="K260" s="497"/>
      <c r="L260" s="497"/>
      <c r="M260" s="497"/>
      <c r="N260" s="497"/>
      <c r="O260" s="497"/>
      <c r="P260" s="497"/>
      <c r="Q260" s="497"/>
    </row>
    <row r="261" spans="8:17" x14ac:dyDescent="0.15">
      <c r="H261" s="938"/>
      <c r="J261" s="497"/>
      <c r="K261" s="497"/>
      <c r="L261" s="497"/>
      <c r="M261" s="497"/>
      <c r="N261" s="497"/>
      <c r="O261" s="497"/>
      <c r="P261" s="497"/>
      <c r="Q261" s="497"/>
    </row>
    <row r="262" spans="8:17" x14ac:dyDescent="0.15">
      <c r="H262" s="938"/>
      <c r="J262" s="497"/>
      <c r="K262" s="497"/>
      <c r="L262" s="497"/>
      <c r="M262" s="497"/>
      <c r="N262" s="497"/>
      <c r="O262" s="497"/>
      <c r="P262" s="497"/>
      <c r="Q262" s="497"/>
    </row>
    <row r="263" spans="8:17" x14ac:dyDescent="0.15">
      <c r="H263" s="938"/>
      <c r="J263" s="497"/>
      <c r="K263" s="497"/>
      <c r="L263" s="497"/>
      <c r="M263" s="497"/>
      <c r="N263" s="497"/>
      <c r="O263" s="497"/>
      <c r="P263" s="497"/>
      <c r="Q263" s="497"/>
    </row>
    <row r="264" spans="8:17" x14ac:dyDescent="0.15">
      <c r="H264" s="938"/>
      <c r="J264" s="497"/>
      <c r="K264" s="497"/>
      <c r="L264" s="497"/>
      <c r="M264" s="497"/>
      <c r="N264" s="497"/>
      <c r="O264" s="497"/>
      <c r="P264" s="497"/>
      <c r="Q264" s="497"/>
    </row>
    <row r="265" spans="8:17" x14ac:dyDescent="0.15">
      <c r="H265" s="938"/>
      <c r="J265" s="497"/>
      <c r="K265" s="497"/>
      <c r="L265" s="497"/>
      <c r="M265" s="497"/>
      <c r="N265" s="497"/>
      <c r="O265" s="497"/>
      <c r="P265" s="497"/>
      <c r="Q265" s="497"/>
    </row>
    <row r="266" spans="8:17" x14ac:dyDescent="0.15">
      <c r="H266" s="938"/>
      <c r="J266" s="497"/>
      <c r="K266" s="497"/>
      <c r="L266" s="497"/>
      <c r="M266" s="497"/>
      <c r="N266" s="497"/>
      <c r="O266" s="497"/>
      <c r="P266" s="497"/>
      <c r="Q266" s="497"/>
    </row>
    <row r="267" spans="8:17" x14ac:dyDescent="0.15">
      <c r="H267" s="938"/>
      <c r="J267" s="497"/>
      <c r="K267" s="497"/>
      <c r="L267" s="497"/>
      <c r="M267" s="497"/>
      <c r="N267" s="497"/>
      <c r="O267" s="497"/>
      <c r="P267" s="497"/>
      <c r="Q267" s="497"/>
    </row>
    <row r="268" spans="8:17" x14ac:dyDescent="0.15">
      <c r="H268" s="938"/>
      <c r="J268" s="497"/>
      <c r="K268" s="497"/>
      <c r="L268" s="497"/>
      <c r="M268" s="497"/>
      <c r="N268" s="497"/>
      <c r="O268" s="497"/>
      <c r="P268" s="497"/>
      <c r="Q268" s="497"/>
    </row>
    <row r="269" spans="8:17" x14ac:dyDescent="0.15">
      <c r="H269" s="938"/>
      <c r="J269" s="497"/>
      <c r="K269" s="497"/>
      <c r="L269" s="497"/>
      <c r="M269" s="497"/>
      <c r="N269" s="497"/>
      <c r="O269" s="497"/>
      <c r="P269" s="497"/>
      <c r="Q269" s="497"/>
    </row>
    <row r="270" spans="8:17" x14ac:dyDescent="0.15">
      <c r="H270" s="938"/>
      <c r="J270" s="497"/>
      <c r="K270" s="497"/>
      <c r="L270" s="497"/>
      <c r="M270" s="497"/>
      <c r="N270" s="497"/>
      <c r="O270" s="497"/>
      <c r="P270" s="497"/>
      <c r="Q270" s="497"/>
    </row>
    <row r="271" spans="8:17" x14ac:dyDescent="0.15">
      <c r="H271" s="938"/>
      <c r="J271" s="497"/>
      <c r="K271" s="497"/>
      <c r="L271" s="497"/>
      <c r="M271" s="497"/>
      <c r="N271" s="497"/>
      <c r="O271" s="497"/>
      <c r="P271" s="497"/>
      <c r="Q271" s="497"/>
    </row>
    <row r="272" spans="8:17" x14ac:dyDescent="0.15">
      <c r="H272" s="938"/>
      <c r="J272" s="497"/>
      <c r="K272" s="497"/>
      <c r="L272" s="497"/>
      <c r="M272" s="497"/>
      <c r="N272" s="497"/>
      <c r="O272" s="497"/>
      <c r="P272" s="497"/>
      <c r="Q272" s="497"/>
    </row>
    <row r="273" spans="8:17" x14ac:dyDescent="0.15">
      <c r="H273" s="938"/>
      <c r="J273" s="497"/>
      <c r="K273" s="497"/>
      <c r="L273" s="497"/>
      <c r="M273" s="497"/>
      <c r="N273" s="497"/>
      <c r="O273" s="497"/>
      <c r="P273" s="497"/>
      <c r="Q273" s="497"/>
    </row>
    <row r="274" spans="8:17" x14ac:dyDescent="0.15">
      <c r="H274" s="938"/>
      <c r="J274" s="497"/>
      <c r="K274" s="497"/>
      <c r="L274" s="497"/>
      <c r="M274" s="497"/>
      <c r="N274" s="497"/>
      <c r="O274" s="497"/>
      <c r="P274" s="497"/>
      <c r="Q274" s="497"/>
    </row>
    <row r="275" spans="8:17" x14ac:dyDescent="0.15">
      <c r="H275" s="938"/>
      <c r="J275" s="497"/>
      <c r="K275" s="497"/>
      <c r="L275" s="497"/>
      <c r="M275" s="497"/>
      <c r="N275" s="497"/>
      <c r="O275" s="497"/>
      <c r="P275" s="497"/>
      <c r="Q275" s="497"/>
    </row>
    <row r="276" spans="8:17" x14ac:dyDescent="0.15">
      <c r="H276" s="938"/>
      <c r="J276" s="497"/>
      <c r="K276" s="497"/>
      <c r="L276" s="497"/>
      <c r="M276" s="497"/>
      <c r="N276" s="497"/>
      <c r="O276" s="497"/>
      <c r="P276" s="497"/>
      <c r="Q276" s="497"/>
    </row>
    <row r="277" spans="8:17" x14ac:dyDescent="0.15">
      <c r="H277" s="938"/>
      <c r="J277" s="497"/>
      <c r="K277" s="497"/>
      <c r="L277" s="497"/>
      <c r="M277" s="497"/>
      <c r="N277" s="497"/>
      <c r="O277" s="497"/>
      <c r="P277" s="497"/>
      <c r="Q277" s="497"/>
    </row>
    <row r="278" spans="8:17" x14ac:dyDescent="0.15">
      <c r="H278" s="938"/>
      <c r="J278" s="497"/>
      <c r="K278" s="497"/>
      <c r="L278" s="497"/>
      <c r="M278" s="497"/>
      <c r="N278" s="497"/>
      <c r="O278" s="497"/>
      <c r="P278" s="497"/>
      <c r="Q278" s="497"/>
    </row>
    <row r="279" spans="8:17" x14ac:dyDescent="0.15">
      <c r="H279" s="938"/>
      <c r="J279" s="497"/>
      <c r="K279" s="497"/>
      <c r="L279" s="497"/>
      <c r="M279" s="497"/>
      <c r="N279" s="497"/>
      <c r="O279" s="497"/>
      <c r="P279" s="497"/>
      <c r="Q279" s="497"/>
    </row>
    <row r="280" spans="8:17" x14ac:dyDescent="0.15">
      <c r="H280" s="938"/>
      <c r="J280" s="497"/>
      <c r="K280" s="497"/>
      <c r="L280" s="497"/>
      <c r="M280" s="497"/>
      <c r="N280" s="497"/>
      <c r="O280" s="497"/>
      <c r="P280" s="497"/>
      <c r="Q280" s="497"/>
    </row>
    <row r="281" spans="8:17" x14ac:dyDescent="0.15">
      <c r="H281" s="938"/>
      <c r="J281" s="497"/>
      <c r="K281" s="497"/>
      <c r="L281" s="497"/>
      <c r="M281" s="497"/>
      <c r="N281" s="497"/>
      <c r="O281" s="497"/>
      <c r="P281" s="497"/>
      <c r="Q281" s="497"/>
    </row>
    <row r="282" spans="8:17" x14ac:dyDescent="0.15">
      <c r="H282" s="938"/>
      <c r="J282" s="497"/>
      <c r="K282" s="497"/>
      <c r="L282" s="497"/>
      <c r="M282" s="497"/>
      <c r="N282" s="497"/>
      <c r="O282" s="497"/>
      <c r="P282" s="497"/>
      <c r="Q282" s="497"/>
    </row>
    <row r="283" spans="8:17" x14ac:dyDescent="0.15">
      <c r="H283" s="938"/>
      <c r="J283" s="497"/>
      <c r="K283" s="497"/>
      <c r="L283" s="497"/>
      <c r="M283" s="497"/>
      <c r="N283" s="497"/>
      <c r="O283" s="497"/>
      <c r="P283" s="497"/>
      <c r="Q283" s="497"/>
    </row>
    <row r="284" spans="8:17" x14ac:dyDescent="0.15">
      <c r="H284" s="938"/>
      <c r="J284" s="497"/>
      <c r="K284" s="497"/>
      <c r="L284" s="497"/>
      <c r="M284" s="497"/>
      <c r="N284" s="497"/>
      <c r="O284" s="497"/>
      <c r="P284" s="497"/>
      <c r="Q284" s="497"/>
    </row>
    <row r="285" spans="8:17" x14ac:dyDescent="0.15">
      <c r="H285" s="938"/>
      <c r="J285" s="497"/>
      <c r="K285" s="497"/>
      <c r="L285" s="497"/>
      <c r="M285" s="497"/>
      <c r="N285" s="497"/>
      <c r="O285" s="497"/>
      <c r="P285" s="497"/>
      <c r="Q285" s="497"/>
    </row>
    <row r="286" spans="8:17" x14ac:dyDescent="0.15">
      <c r="H286" s="938"/>
      <c r="J286" s="497"/>
      <c r="K286" s="497"/>
      <c r="L286" s="497"/>
      <c r="M286" s="497"/>
      <c r="N286" s="497"/>
      <c r="O286" s="497"/>
      <c r="P286" s="497"/>
      <c r="Q286" s="497"/>
    </row>
    <row r="287" spans="8:17" x14ac:dyDescent="0.15">
      <c r="H287" s="938"/>
      <c r="J287" s="497"/>
      <c r="K287" s="497"/>
      <c r="L287" s="497"/>
      <c r="M287" s="497"/>
      <c r="N287" s="497"/>
      <c r="O287" s="497"/>
      <c r="P287" s="497"/>
      <c r="Q287" s="497"/>
    </row>
    <row r="288" spans="8:17" x14ac:dyDescent="0.15">
      <c r="H288" s="938"/>
      <c r="J288" s="497"/>
      <c r="K288" s="497"/>
      <c r="L288" s="497"/>
      <c r="M288" s="497"/>
      <c r="N288" s="497"/>
      <c r="O288" s="497"/>
      <c r="P288" s="497"/>
      <c r="Q288" s="497"/>
    </row>
    <row r="289" spans="8:17" x14ac:dyDescent="0.15">
      <c r="H289" s="938"/>
      <c r="J289" s="497"/>
      <c r="K289" s="497"/>
      <c r="L289" s="497"/>
      <c r="M289" s="497"/>
      <c r="N289" s="497"/>
      <c r="O289" s="497"/>
      <c r="P289" s="497"/>
      <c r="Q289" s="497"/>
    </row>
    <row r="290" spans="8:17" x14ac:dyDescent="0.15">
      <c r="H290" s="938"/>
      <c r="J290" s="497"/>
      <c r="K290" s="497"/>
      <c r="L290" s="497"/>
      <c r="M290" s="497"/>
      <c r="N290" s="497"/>
      <c r="O290" s="497"/>
      <c r="P290" s="497"/>
      <c r="Q290" s="497"/>
    </row>
    <row r="291" spans="8:17" x14ac:dyDescent="0.15">
      <c r="H291" s="938"/>
      <c r="J291" s="497"/>
      <c r="K291" s="497"/>
      <c r="L291" s="497"/>
      <c r="M291" s="497"/>
      <c r="N291" s="497"/>
      <c r="O291" s="497"/>
      <c r="P291" s="497"/>
      <c r="Q291" s="497"/>
    </row>
    <row r="292" spans="8:17" x14ac:dyDescent="0.15">
      <c r="H292" s="938"/>
      <c r="J292" s="497"/>
      <c r="K292" s="497"/>
      <c r="L292" s="497"/>
      <c r="M292" s="497"/>
      <c r="N292" s="497"/>
      <c r="O292" s="497"/>
      <c r="P292" s="497"/>
      <c r="Q292" s="497"/>
    </row>
    <row r="293" spans="8:17" x14ac:dyDescent="0.15">
      <c r="H293" s="938"/>
      <c r="J293" s="497"/>
      <c r="K293" s="497"/>
      <c r="L293" s="497"/>
      <c r="M293" s="497"/>
      <c r="N293" s="497"/>
      <c r="O293" s="497"/>
      <c r="P293" s="497"/>
      <c r="Q293" s="497"/>
    </row>
    <row r="294" spans="8:17" x14ac:dyDescent="0.15">
      <c r="H294" s="938"/>
      <c r="J294" s="497"/>
      <c r="K294" s="497"/>
      <c r="L294" s="497"/>
      <c r="M294" s="497"/>
      <c r="N294" s="497"/>
      <c r="O294" s="497"/>
      <c r="P294" s="497"/>
      <c r="Q294" s="497"/>
    </row>
    <row r="295" spans="8:17" x14ac:dyDescent="0.15">
      <c r="H295" s="938"/>
      <c r="J295" s="497"/>
      <c r="K295" s="497"/>
      <c r="L295" s="497"/>
      <c r="M295" s="497"/>
      <c r="N295" s="497"/>
      <c r="O295" s="497"/>
      <c r="P295" s="497"/>
      <c r="Q295" s="497"/>
    </row>
    <row r="296" spans="8:17" x14ac:dyDescent="0.15">
      <c r="H296" s="938"/>
      <c r="J296" s="497"/>
      <c r="K296" s="497"/>
      <c r="L296" s="497"/>
      <c r="M296" s="497"/>
      <c r="N296" s="497"/>
      <c r="O296" s="497"/>
      <c r="P296" s="497"/>
      <c r="Q296" s="497"/>
    </row>
    <row r="297" spans="8:17" x14ac:dyDescent="0.15">
      <c r="H297" s="938"/>
      <c r="J297" s="497"/>
      <c r="K297" s="497"/>
      <c r="L297" s="497"/>
      <c r="M297" s="497"/>
      <c r="N297" s="497"/>
      <c r="O297" s="497"/>
      <c r="P297" s="497"/>
      <c r="Q297" s="497"/>
    </row>
    <row r="298" spans="8:17" x14ac:dyDescent="0.15">
      <c r="H298" s="938"/>
      <c r="J298" s="497"/>
      <c r="K298" s="497"/>
      <c r="L298" s="497"/>
      <c r="M298" s="497"/>
      <c r="N298" s="497"/>
      <c r="O298" s="497"/>
      <c r="P298" s="497"/>
      <c r="Q298" s="497"/>
    </row>
    <row r="299" spans="8:17" x14ac:dyDescent="0.15">
      <c r="H299" s="938"/>
      <c r="J299" s="497"/>
      <c r="K299" s="497"/>
      <c r="L299" s="497"/>
      <c r="M299" s="497"/>
      <c r="N299" s="497"/>
      <c r="O299" s="497"/>
      <c r="P299" s="497"/>
      <c r="Q299" s="497"/>
    </row>
    <row r="300" spans="8:17" x14ac:dyDescent="0.15">
      <c r="H300" s="938"/>
      <c r="J300" s="497"/>
      <c r="K300" s="497"/>
      <c r="L300" s="497"/>
      <c r="M300" s="497"/>
      <c r="N300" s="497"/>
      <c r="O300" s="497"/>
      <c r="P300" s="497"/>
      <c r="Q300" s="497"/>
    </row>
    <row r="301" spans="8:17" x14ac:dyDescent="0.15">
      <c r="H301" s="938"/>
      <c r="J301" s="497"/>
      <c r="K301" s="497"/>
      <c r="L301" s="497"/>
      <c r="M301" s="497"/>
      <c r="N301" s="497"/>
      <c r="O301" s="497"/>
      <c r="P301" s="497"/>
      <c r="Q301" s="497"/>
    </row>
    <row r="302" spans="8:17" x14ac:dyDescent="0.15">
      <c r="H302" s="938"/>
      <c r="J302" s="497"/>
      <c r="K302" s="497"/>
      <c r="L302" s="497"/>
      <c r="M302" s="497"/>
      <c r="N302" s="497"/>
      <c r="O302" s="497"/>
      <c r="P302" s="497"/>
      <c r="Q302" s="497"/>
    </row>
    <row r="303" spans="8:17" x14ac:dyDescent="0.15">
      <c r="H303" s="938"/>
      <c r="J303" s="497"/>
      <c r="K303" s="497"/>
      <c r="L303" s="497"/>
      <c r="M303" s="497"/>
      <c r="N303" s="497"/>
      <c r="O303" s="497"/>
      <c r="P303" s="497"/>
      <c r="Q303" s="497"/>
    </row>
    <row r="304" spans="8:17" x14ac:dyDescent="0.15">
      <c r="H304" s="938"/>
      <c r="J304" s="497"/>
      <c r="K304" s="497"/>
      <c r="L304" s="497"/>
      <c r="M304" s="497"/>
      <c r="N304" s="497"/>
      <c r="O304" s="497"/>
      <c r="P304" s="497"/>
      <c r="Q304" s="497"/>
    </row>
    <row r="305" spans="8:17" x14ac:dyDescent="0.15">
      <c r="H305" s="938"/>
      <c r="J305" s="497"/>
      <c r="K305" s="497"/>
      <c r="L305" s="497"/>
      <c r="M305" s="497"/>
      <c r="N305" s="497"/>
      <c r="O305" s="497"/>
      <c r="P305" s="497"/>
      <c r="Q305" s="497"/>
    </row>
    <row r="306" spans="8:17" x14ac:dyDescent="0.15">
      <c r="H306" s="938"/>
      <c r="J306" s="497"/>
      <c r="K306" s="497"/>
      <c r="L306" s="497"/>
      <c r="M306" s="497"/>
      <c r="N306" s="497"/>
      <c r="O306" s="497"/>
      <c r="P306" s="497"/>
      <c r="Q306" s="497"/>
    </row>
    <row r="307" spans="8:17" x14ac:dyDescent="0.15">
      <c r="H307" s="938"/>
      <c r="J307" s="497"/>
      <c r="K307" s="497"/>
      <c r="L307" s="497"/>
      <c r="M307" s="497"/>
      <c r="N307" s="497"/>
      <c r="O307" s="497"/>
      <c r="P307" s="497"/>
      <c r="Q307" s="497"/>
    </row>
    <row r="308" spans="8:17" x14ac:dyDescent="0.15">
      <c r="H308" s="938"/>
      <c r="J308" s="497"/>
      <c r="K308" s="497"/>
      <c r="L308" s="497"/>
      <c r="M308" s="497"/>
      <c r="N308" s="497"/>
      <c r="O308" s="497"/>
      <c r="P308" s="497"/>
      <c r="Q308" s="497"/>
    </row>
    <row r="309" spans="8:17" x14ac:dyDescent="0.15">
      <c r="H309" s="938"/>
      <c r="J309" s="497"/>
      <c r="K309" s="497"/>
      <c r="L309" s="497"/>
      <c r="M309" s="497"/>
      <c r="N309" s="497"/>
      <c r="O309" s="497"/>
      <c r="P309" s="497"/>
      <c r="Q309" s="497"/>
    </row>
    <row r="310" spans="8:17" x14ac:dyDescent="0.15">
      <c r="H310" s="938"/>
      <c r="J310" s="497"/>
      <c r="K310" s="497"/>
      <c r="L310" s="497"/>
      <c r="M310" s="497"/>
      <c r="N310" s="497"/>
      <c r="O310" s="497"/>
      <c r="P310" s="497"/>
      <c r="Q310" s="497"/>
    </row>
    <row r="311" spans="8:17" x14ac:dyDescent="0.15">
      <c r="H311" s="938"/>
      <c r="J311" s="497"/>
      <c r="K311" s="497"/>
      <c r="L311" s="497"/>
      <c r="M311" s="497"/>
      <c r="N311" s="497"/>
      <c r="O311" s="497"/>
      <c r="P311" s="497"/>
      <c r="Q311" s="497"/>
    </row>
    <row r="312" spans="8:17" x14ac:dyDescent="0.15">
      <c r="H312" s="938"/>
      <c r="J312" s="497"/>
      <c r="K312" s="497"/>
      <c r="L312" s="497"/>
      <c r="M312" s="497"/>
      <c r="N312" s="497"/>
      <c r="O312" s="497"/>
      <c r="P312" s="497"/>
      <c r="Q312" s="497"/>
    </row>
    <row r="313" spans="8:17" x14ac:dyDescent="0.15">
      <c r="H313" s="938"/>
      <c r="J313" s="497"/>
      <c r="K313" s="497"/>
      <c r="L313" s="497"/>
      <c r="M313" s="497"/>
      <c r="N313" s="497"/>
      <c r="O313" s="497"/>
      <c r="P313" s="497"/>
      <c r="Q313" s="497"/>
    </row>
    <row r="314" spans="8:17" x14ac:dyDescent="0.15">
      <c r="H314" s="938"/>
      <c r="J314" s="497"/>
      <c r="K314" s="497"/>
      <c r="L314" s="497"/>
      <c r="M314" s="497"/>
      <c r="N314" s="497"/>
      <c r="O314" s="497"/>
      <c r="P314" s="497"/>
      <c r="Q314" s="497"/>
    </row>
    <row r="315" spans="8:17" x14ac:dyDescent="0.15">
      <c r="H315" s="938"/>
      <c r="J315" s="497"/>
      <c r="K315" s="497"/>
      <c r="L315" s="497"/>
      <c r="M315" s="497"/>
      <c r="N315" s="497"/>
      <c r="O315" s="497"/>
      <c r="P315" s="497"/>
      <c r="Q315" s="497"/>
    </row>
    <row r="316" spans="8:17" x14ac:dyDescent="0.15">
      <c r="H316" s="938"/>
      <c r="J316" s="497"/>
      <c r="K316" s="497"/>
      <c r="L316" s="497"/>
      <c r="M316" s="497"/>
      <c r="N316" s="497"/>
      <c r="O316" s="497"/>
      <c r="P316" s="497"/>
      <c r="Q316" s="497"/>
    </row>
    <row r="317" spans="8:17" x14ac:dyDescent="0.15">
      <c r="H317" s="938"/>
      <c r="J317" s="497"/>
      <c r="K317" s="497"/>
      <c r="L317" s="497"/>
      <c r="M317" s="497"/>
      <c r="N317" s="497"/>
      <c r="O317" s="497"/>
      <c r="P317" s="497"/>
      <c r="Q317" s="497"/>
    </row>
    <row r="318" spans="8:17" x14ac:dyDescent="0.15">
      <c r="H318" s="938"/>
      <c r="J318" s="497"/>
      <c r="K318" s="497"/>
      <c r="L318" s="497"/>
      <c r="M318" s="497"/>
      <c r="N318" s="497"/>
      <c r="O318" s="497"/>
      <c r="P318" s="497"/>
      <c r="Q318" s="497"/>
    </row>
    <row r="319" spans="8:17" x14ac:dyDescent="0.15">
      <c r="H319" s="938"/>
      <c r="J319" s="497"/>
      <c r="K319" s="497"/>
      <c r="L319" s="497"/>
      <c r="M319" s="497"/>
      <c r="N319" s="497"/>
      <c r="O319" s="497"/>
      <c r="P319" s="497"/>
      <c r="Q319" s="497"/>
    </row>
    <row r="320" spans="8:17" x14ac:dyDescent="0.15">
      <c r="H320" s="938"/>
      <c r="J320" s="497"/>
      <c r="K320" s="497"/>
      <c r="L320" s="497"/>
      <c r="M320" s="497"/>
      <c r="N320" s="497"/>
      <c r="O320" s="497"/>
      <c r="P320" s="497"/>
      <c r="Q320" s="497"/>
    </row>
    <row r="321" spans="8:17" x14ac:dyDescent="0.15">
      <c r="H321" s="938"/>
      <c r="J321" s="497"/>
      <c r="K321" s="497"/>
      <c r="L321" s="497"/>
      <c r="M321" s="497"/>
      <c r="N321" s="497"/>
      <c r="O321" s="497"/>
      <c r="P321" s="497"/>
      <c r="Q321" s="497"/>
    </row>
    <row r="322" spans="8:17" x14ac:dyDescent="0.15">
      <c r="H322" s="938"/>
      <c r="J322" s="497"/>
      <c r="K322" s="497"/>
      <c r="L322" s="497"/>
      <c r="M322" s="497"/>
      <c r="N322" s="497"/>
      <c r="O322" s="497"/>
      <c r="P322" s="497"/>
      <c r="Q322" s="497"/>
    </row>
    <row r="323" spans="8:17" x14ac:dyDescent="0.15">
      <c r="H323" s="938"/>
      <c r="J323" s="497"/>
      <c r="K323" s="497"/>
      <c r="L323" s="497"/>
      <c r="M323" s="497"/>
      <c r="N323" s="497"/>
      <c r="O323" s="497"/>
      <c r="P323" s="497"/>
      <c r="Q323" s="497"/>
    </row>
    <row r="324" spans="8:17" x14ac:dyDescent="0.15">
      <c r="H324" s="938"/>
      <c r="J324" s="497"/>
      <c r="K324" s="497"/>
      <c r="L324" s="497"/>
      <c r="M324" s="497"/>
      <c r="N324" s="497"/>
      <c r="O324" s="497"/>
      <c r="P324" s="497"/>
      <c r="Q324" s="497"/>
    </row>
    <row r="325" spans="8:17" x14ac:dyDescent="0.15">
      <c r="H325" s="938"/>
      <c r="J325" s="497"/>
      <c r="K325" s="497"/>
      <c r="L325" s="497"/>
      <c r="M325" s="497"/>
      <c r="N325" s="497"/>
      <c r="O325" s="497"/>
      <c r="P325" s="497"/>
      <c r="Q325" s="497"/>
    </row>
    <row r="326" spans="8:17" x14ac:dyDescent="0.15">
      <c r="H326" s="938"/>
      <c r="J326" s="497"/>
      <c r="K326" s="497"/>
      <c r="L326" s="497"/>
      <c r="M326" s="497"/>
      <c r="N326" s="497"/>
      <c r="O326" s="497"/>
      <c r="P326" s="497"/>
      <c r="Q326" s="497"/>
    </row>
    <row r="327" spans="8:17" x14ac:dyDescent="0.15">
      <c r="H327" s="938"/>
      <c r="J327" s="497"/>
      <c r="K327" s="497"/>
      <c r="L327" s="497"/>
      <c r="M327" s="497"/>
      <c r="N327" s="497"/>
      <c r="O327" s="497"/>
      <c r="P327" s="497"/>
      <c r="Q327" s="497"/>
    </row>
    <row r="328" spans="8:17" x14ac:dyDescent="0.15">
      <c r="H328" s="938"/>
      <c r="J328" s="497"/>
      <c r="K328" s="497"/>
      <c r="L328" s="497"/>
      <c r="M328" s="497"/>
      <c r="N328" s="497"/>
      <c r="O328" s="497"/>
      <c r="P328" s="497"/>
      <c r="Q328" s="497"/>
    </row>
    <row r="329" spans="8:17" x14ac:dyDescent="0.15">
      <c r="H329" s="938"/>
      <c r="J329" s="497"/>
      <c r="K329" s="497"/>
      <c r="L329" s="497"/>
      <c r="M329" s="497"/>
      <c r="N329" s="497"/>
      <c r="O329" s="497"/>
      <c r="P329" s="497"/>
      <c r="Q329" s="497"/>
    </row>
    <row r="330" spans="8:17" x14ac:dyDescent="0.15">
      <c r="H330" s="938"/>
      <c r="J330" s="497"/>
      <c r="K330" s="497"/>
      <c r="L330" s="497"/>
      <c r="M330" s="497"/>
      <c r="N330" s="497"/>
      <c r="O330" s="497"/>
      <c r="P330" s="497"/>
      <c r="Q330" s="497"/>
    </row>
    <row r="331" spans="8:17" x14ac:dyDescent="0.15">
      <c r="H331" s="938"/>
      <c r="J331" s="497"/>
      <c r="K331" s="497"/>
      <c r="L331" s="497"/>
      <c r="M331" s="497"/>
      <c r="N331" s="497"/>
      <c r="O331" s="497"/>
      <c r="P331" s="497"/>
      <c r="Q331" s="497"/>
    </row>
    <row r="332" spans="8:17" x14ac:dyDescent="0.15">
      <c r="H332" s="938"/>
      <c r="J332" s="497"/>
      <c r="K332" s="497"/>
      <c r="L332" s="497"/>
      <c r="M332" s="497"/>
      <c r="N332" s="497"/>
      <c r="O332" s="497"/>
      <c r="P332" s="497"/>
      <c r="Q332" s="497"/>
    </row>
    <row r="333" spans="8:17" x14ac:dyDescent="0.15">
      <c r="H333" s="938"/>
      <c r="J333" s="497"/>
      <c r="K333" s="497"/>
      <c r="L333" s="497"/>
      <c r="M333" s="497"/>
      <c r="N333" s="497"/>
      <c r="O333" s="497"/>
      <c r="P333" s="497"/>
      <c r="Q333" s="497"/>
    </row>
    <row r="334" spans="8:17" x14ac:dyDescent="0.15">
      <c r="H334" s="938"/>
      <c r="J334" s="497"/>
      <c r="K334" s="497"/>
      <c r="L334" s="497"/>
      <c r="M334" s="497"/>
      <c r="N334" s="497"/>
      <c r="O334" s="497"/>
      <c r="P334" s="497"/>
      <c r="Q334" s="497"/>
    </row>
    <row r="335" spans="8:17" x14ac:dyDescent="0.15">
      <c r="H335" s="938"/>
      <c r="J335" s="497"/>
      <c r="K335" s="497"/>
      <c r="L335" s="497"/>
      <c r="M335" s="497"/>
      <c r="N335" s="497"/>
      <c r="O335" s="497"/>
      <c r="P335" s="497"/>
      <c r="Q335" s="497"/>
    </row>
    <row r="336" spans="8:17" x14ac:dyDescent="0.15">
      <c r="H336" s="938"/>
      <c r="J336" s="497"/>
      <c r="K336" s="497"/>
      <c r="L336" s="497"/>
      <c r="M336" s="497"/>
      <c r="N336" s="497"/>
      <c r="O336" s="497"/>
      <c r="P336" s="497"/>
      <c r="Q336" s="497"/>
    </row>
    <row r="337" spans="8:17" x14ac:dyDescent="0.15">
      <c r="H337" s="938"/>
      <c r="J337" s="497"/>
      <c r="K337" s="497"/>
      <c r="L337" s="497"/>
      <c r="M337" s="497"/>
      <c r="N337" s="497"/>
      <c r="O337" s="497"/>
      <c r="P337" s="497"/>
      <c r="Q337" s="497"/>
    </row>
    <row r="338" spans="8:17" x14ac:dyDescent="0.15">
      <c r="H338" s="938"/>
      <c r="J338" s="497"/>
      <c r="K338" s="497"/>
      <c r="L338" s="497"/>
      <c r="M338" s="497"/>
      <c r="N338" s="497"/>
      <c r="O338" s="497"/>
      <c r="P338" s="497"/>
      <c r="Q338" s="497"/>
    </row>
    <row r="339" spans="8:17" x14ac:dyDescent="0.15">
      <c r="H339" s="938"/>
      <c r="J339" s="497"/>
      <c r="K339" s="497"/>
      <c r="L339" s="497"/>
      <c r="M339" s="497"/>
      <c r="N339" s="497"/>
      <c r="O339" s="497"/>
      <c r="P339" s="497"/>
      <c r="Q339" s="497"/>
    </row>
    <row r="340" spans="8:17" x14ac:dyDescent="0.15">
      <c r="H340" s="938"/>
      <c r="J340" s="497"/>
      <c r="K340" s="497"/>
      <c r="L340" s="497"/>
      <c r="M340" s="497"/>
      <c r="N340" s="497"/>
      <c r="O340" s="497"/>
      <c r="P340" s="497"/>
      <c r="Q340" s="497"/>
    </row>
    <row r="341" spans="8:17" x14ac:dyDescent="0.15">
      <c r="H341" s="938"/>
      <c r="J341" s="497"/>
      <c r="K341" s="497"/>
      <c r="L341" s="497"/>
      <c r="M341" s="497"/>
      <c r="N341" s="497"/>
      <c r="O341" s="497"/>
      <c r="P341" s="497"/>
      <c r="Q341" s="497"/>
    </row>
    <row r="342" spans="8:17" x14ac:dyDescent="0.15">
      <c r="H342" s="938"/>
      <c r="J342" s="497"/>
      <c r="K342" s="497"/>
      <c r="L342" s="497"/>
      <c r="M342" s="497"/>
      <c r="N342" s="497"/>
      <c r="O342" s="497"/>
      <c r="P342" s="497"/>
      <c r="Q342" s="497"/>
    </row>
    <row r="343" spans="8:17" x14ac:dyDescent="0.15">
      <c r="H343" s="938"/>
      <c r="J343" s="497"/>
      <c r="K343" s="497"/>
      <c r="L343" s="497"/>
      <c r="M343" s="497"/>
      <c r="N343" s="497"/>
      <c r="O343" s="497"/>
      <c r="P343" s="497"/>
      <c r="Q343" s="497"/>
    </row>
    <row r="344" spans="8:17" x14ac:dyDescent="0.15">
      <c r="H344" s="938"/>
      <c r="J344" s="497"/>
      <c r="K344" s="497"/>
      <c r="L344" s="497"/>
      <c r="M344" s="497"/>
      <c r="N344" s="497"/>
      <c r="O344" s="497"/>
      <c r="P344" s="497"/>
      <c r="Q344" s="497"/>
    </row>
    <row r="345" spans="8:17" x14ac:dyDescent="0.15">
      <c r="H345" s="938"/>
      <c r="J345" s="497"/>
      <c r="K345" s="497"/>
      <c r="L345" s="497"/>
      <c r="M345" s="497"/>
      <c r="N345" s="497"/>
      <c r="O345" s="497"/>
      <c r="P345" s="497"/>
      <c r="Q345" s="497"/>
    </row>
    <row r="346" spans="8:17" x14ac:dyDescent="0.15">
      <c r="H346" s="938"/>
      <c r="J346" s="497"/>
      <c r="K346" s="497"/>
      <c r="L346" s="497"/>
      <c r="M346" s="497"/>
      <c r="N346" s="497"/>
      <c r="O346" s="497"/>
      <c r="P346" s="497"/>
      <c r="Q346" s="497"/>
    </row>
    <row r="347" spans="8:17" x14ac:dyDescent="0.15">
      <c r="H347" s="938"/>
      <c r="J347" s="497"/>
      <c r="K347" s="497"/>
      <c r="L347" s="497"/>
      <c r="N347" s="497"/>
      <c r="O347" s="497"/>
      <c r="P347" s="497"/>
      <c r="Q347" s="497"/>
    </row>
    <row r="348" spans="8:17" x14ac:dyDescent="0.15">
      <c r="H348" s="938"/>
      <c r="J348" s="497"/>
      <c r="K348" s="497"/>
    </row>
    <row r="349" spans="8:17" x14ac:dyDescent="0.15">
      <c r="H349" s="938"/>
      <c r="J349" s="497"/>
    </row>
    <row r="350" spans="8:17" x14ac:dyDescent="0.15">
      <c r="H350" s="938"/>
      <c r="J350" s="497"/>
    </row>
  </sheetData>
  <sheetProtection algorithmName="SHA-512" hashValue="E7L2JGpCo4dEGB6CEpFZtqOya7U46pc/3TN2H/1HwLzfgVysw8prD1u1bF524H0k9tPNR9fe1UFY8Oug3bgxMQ==" saltValue="eUhRYiT9ANXwuP42Cmz2gg==" spinCount="100000" sheet="1" insertHyperlinks="0"/>
  <customSheetViews>
    <customSheetView guid="{F1B267DB-70DC-6F42-AC92-32AC1AD9EEAB}" fitToPage="1" hiddenRows="1" hiddenColumns="1">
      <pane xSplit="6" ySplit="6" topLeftCell="G85" activePane="bottomRight" state="frozen"/>
      <selection pane="bottomRight" activeCell="L1" sqref="L1:AA1048576"/>
      <rowBreaks count="3" manualBreakCount="3">
        <brk id="36" max="16383" man="1"/>
        <brk id="67" max="9" man="1"/>
        <brk id="102" max="9" man="1"/>
      </rowBreaks>
      <colBreaks count="1" manualBreakCount="1">
        <brk id="10" max="1048575" man="1"/>
      </colBreaks>
      <pageMargins left="0" right="0" top="0.25" bottom="0.5" header="0.5" footer="0.15"/>
      <printOptions horizontalCentered="1"/>
      <pageSetup scale="65" fitToHeight="5" orientation="landscape" cellComments="asDisplayed" r:id="rId1"/>
      <headerFooter alignWithMargins="0">
        <oddFooter>&amp;LFGBC Commercial Certification
&amp;C&amp;G&amp;R&amp;P of &amp;N</oddFooter>
      </headerFooter>
    </customSheetView>
  </customSheetViews>
  <mergeCells count="169">
    <mergeCell ref="A1:I1"/>
    <mergeCell ref="A2:I2"/>
    <mergeCell ref="A3:I3"/>
    <mergeCell ref="B52:C52"/>
    <mergeCell ref="B48:C48"/>
    <mergeCell ref="B67:C67"/>
    <mergeCell ref="B71:C71"/>
    <mergeCell ref="B75:C75"/>
    <mergeCell ref="B79:C79"/>
    <mergeCell ref="H4:H6"/>
    <mergeCell ref="D38:E38"/>
    <mergeCell ref="F41:G41"/>
    <mergeCell ref="D50:D51"/>
    <mergeCell ref="E50:E51"/>
    <mergeCell ref="F42:G42"/>
    <mergeCell ref="D43:G43"/>
    <mergeCell ref="D60:E60"/>
    <mergeCell ref="D48:D49"/>
    <mergeCell ref="D78:D79"/>
    <mergeCell ref="E78:E79"/>
    <mergeCell ref="D76:D77"/>
    <mergeCell ref="E76:E77"/>
    <mergeCell ref="D73:G73"/>
    <mergeCell ref="I4:I6"/>
    <mergeCell ref="A120:A123"/>
    <mergeCell ref="B120:B123"/>
    <mergeCell ref="C120:C123"/>
    <mergeCell ref="A55:A59"/>
    <mergeCell ref="B55:B59"/>
    <mergeCell ref="C55:C59"/>
    <mergeCell ref="H55:H59"/>
    <mergeCell ref="E106:E107"/>
    <mergeCell ref="D87:E87"/>
    <mergeCell ref="D92:E92"/>
    <mergeCell ref="D97:E97"/>
    <mergeCell ref="A98:C101"/>
    <mergeCell ref="A93:C96"/>
    <mergeCell ref="A88:C91"/>
    <mergeCell ref="F102:G104"/>
    <mergeCell ref="D102:E103"/>
    <mergeCell ref="D65:G65"/>
    <mergeCell ref="D82:E82"/>
    <mergeCell ref="A109:C112"/>
    <mergeCell ref="D106:D107"/>
    <mergeCell ref="F55:G59"/>
    <mergeCell ref="F60:G64"/>
    <mergeCell ref="D55:E55"/>
    <mergeCell ref="F115:G115"/>
    <mergeCell ref="F116:G116"/>
    <mergeCell ref="D117:G117"/>
    <mergeCell ref="F108:G112"/>
    <mergeCell ref="D120:E120"/>
    <mergeCell ref="F120:G123"/>
    <mergeCell ref="D119:E119"/>
    <mergeCell ref="H20:H36"/>
    <mergeCell ref="H87:H91"/>
    <mergeCell ref="H82:H86"/>
    <mergeCell ref="H92:H96"/>
    <mergeCell ref="H97:H101"/>
    <mergeCell ref="H102:H107"/>
    <mergeCell ref="H108:H112"/>
    <mergeCell ref="F92:G96"/>
    <mergeCell ref="F82:G86"/>
    <mergeCell ref="H46:H54"/>
    <mergeCell ref="F74:G80"/>
    <mergeCell ref="H66:H72"/>
    <mergeCell ref="H74:H80"/>
    <mergeCell ref="H60:H64"/>
    <mergeCell ref="F38:G38"/>
    <mergeCell ref="D81:G81"/>
    <mergeCell ref="H120:H123"/>
    <mergeCell ref="D127:G127"/>
    <mergeCell ref="D128:G128"/>
    <mergeCell ref="A4:C4"/>
    <mergeCell ref="D9:E9"/>
    <mergeCell ref="A5:A6"/>
    <mergeCell ref="D13:E13"/>
    <mergeCell ref="F9:G9"/>
    <mergeCell ref="F11:G11"/>
    <mergeCell ref="F13:G13"/>
    <mergeCell ref="D12:G12"/>
    <mergeCell ref="D16:E16"/>
    <mergeCell ref="D10:G10"/>
    <mergeCell ref="D11:E11"/>
    <mergeCell ref="D20:E20"/>
    <mergeCell ref="F19:G19"/>
    <mergeCell ref="F16:G16"/>
    <mergeCell ref="D7:G7"/>
    <mergeCell ref="F17:G17"/>
    <mergeCell ref="F20:G21"/>
    <mergeCell ref="A125:G125"/>
    <mergeCell ref="D37:G37"/>
    <mergeCell ref="F4:G6"/>
    <mergeCell ref="D4:E6"/>
    <mergeCell ref="D44:E44"/>
    <mergeCell ref="D126:G126"/>
    <mergeCell ref="D124:E124"/>
    <mergeCell ref="A103:C107"/>
    <mergeCell ref="F97:G101"/>
    <mergeCell ref="A83:C86"/>
    <mergeCell ref="F87:G91"/>
    <mergeCell ref="A60:A64"/>
    <mergeCell ref="B60:B64"/>
    <mergeCell ref="C60:C64"/>
    <mergeCell ref="D69:D70"/>
    <mergeCell ref="E69:E70"/>
    <mergeCell ref="F66:G72"/>
    <mergeCell ref="D66:E66"/>
    <mergeCell ref="D74:E74"/>
    <mergeCell ref="F119:G119"/>
    <mergeCell ref="F124:G124"/>
    <mergeCell ref="D118:E118"/>
    <mergeCell ref="F118:G118"/>
    <mergeCell ref="D108:E108"/>
    <mergeCell ref="D114:E114"/>
    <mergeCell ref="D115:E115"/>
    <mergeCell ref="D116:E116"/>
    <mergeCell ref="D113:G113"/>
    <mergeCell ref="F114:G114"/>
    <mergeCell ref="A21:B21"/>
    <mergeCell ref="F36:G36"/>
    <mergeCell ref="F22:G22"/>
    <mergeCell ref="D22:E22"/>
    <mergeCell ref="D14:E14"/>
    <mergeCell ref="F14:G14"/>
    <mergeCell ref="F15:G15"/>
    <mergeCell ref="D8:I8"/>
    <mergeCell ref="I20:I36"/>
    <mergeCell ref="B24:C24"/>
    <mergeCell ref="B25:C25"/>
    <mergeCell ref="B26:C26"/>
    <mergeCell ref="B27:C27"/>
    <mergeCell ref="B28:C28"/>
    <mergeCell ref="B29:C29"/>
    <mergeCell ref="B30:C30"/>
    <mergeCell ref="B31:C31"/>
    <mergeCell ref="B32:C32"/>
    <mergeCell ref="B33:C33"/>
    <mergeCell ref="B23:C23"/>
    <mergeCell ref="A34:C35"/>
    <mergeCell ref="I120:I123"/>
    <mergeCell ref="I108:I112"/>
    <mergeCell ref="I102:I107"/>
    <mergeCell ref="I97:I101"/>
    <mergeCell ref="I92:I96"/>
    <mergeCell ref="I87:I91"/>
    <mergeCell ref="I82:I86"/>
    <mergeCell ref="I74:I80"/>
    <mergeCell ref="I66:I72"/>
    <mergeCell ref="I60:I64"/>
    <mergeCell ref="I55:I59"/>
    <mergeCell ref="I46:I54"/>
    <mergeCell ref="D18:E18"/>
    <mergeCell ref="F18:G18"/>
    <mergeCell ref="D15:E15"/>
    <mergeCell ref="D17:E17"/>
    <mergeCell ref="D19:E19"/>
    <mergeCell ref="F44:G44"/>
    <mergeCell ref="D42:E42"/>
    <mergeCell ref="E48:E49"/>
    <mergeCell ref="D46:E46"/>
    <mergeCell ref="F39:G39"/>
    <mergeCell ref="D39:E39"/>
    <mergeCell ref="D45:E45"/>
    <mergeCell ref="F45:G45"/>
    <mergeCell ref="F46:G54"/>
    <mergeCell ref="D40:E40"/>
    <mergeCell ref="F40:G40"/>
    <mergeCell ref="D41:E41"/>
  </mergeCells>
  <dataValidations count="18">
    <dataValidation type="list" allowBlank="1" showInputMessage="1" showErrorMessage="1" sqref="D109 D98" xr:uid="{00000000-0002-0000-0700-000000000000}">
      <formula1>$R$131:$R$135</formula1>
    </dataValidation>
    <dataValidation operator="equal" allowBlank="1" showInputMessage="1" showErrorMessage="1" sqref="C20 C22 A24:C33 C36" xr:uid="{00000000-0002-0000-0700-000003000000}"/>
    <dataValidation type="list" allowBlank="1" showInputMessage="1" showErrorMessage="1" sqref="D21" xr:uid="{00000000-0002-0000-0700-000004000000}">
      <formula1>accesscount</formula1>
    </dataValidation>
    <dataValidation type="list" allowBlank="1" showInputMessage="1" showErrorMessage="1" sqref="D83" xr:uid="{00000000-0002-0000-0700-000006000000}">
      <formula1>$N$131:$N$135</formula1>
    </dataValidation>
    <dataValidation type="list" allowBlank="1" showInputMessage="1" showErrorMessage="1" sqref="D88" xr:uid="{00000000-0002-0000-0700-000007000000}">
      <formula1>$P$131:$P$135</formula1>
    </dataValidation>
    <dataValidation type="list" allowBlank="1" showInputMessage="1" showErrorMessage="1" sqref="D93" xr:uid="{00000000-0002-0000-0700-000008000000}">
      <formula1>$Q$131:$Q$135</formula1>
    </dataValidation>
    <dataValidation type="list" allowBlank="1" showInputMessage="1" showErrorMessage="1" sqref="D35" xr:uid="{00000000-0002-0000-0700-000009000000}">
      <formula1>access</formula1>
    </dataValidation>
    <dataValidation type="list" operator="equal" allowBlank="1" showInputMessage="1" showErrorMessage="1" sqref="C18" xr:uid="{00000000-0002-0000-0700-000013000000}">
      <formula1>$K$146:$K$149</formula1>
    </dataValidation>
    <dataValidation type="list" allowBlank="1" showInputMessage="1" showErrorMessage="1" error="Cell Value must be either &quot;Blank or Yes&quot;_x000a_for services within 1/2 mile away._x000a__x000a_" promptTitle="1/2 mile" sqref="D23:D34 F23:F35" xr:uid="{00000000-0002-0000-0700-000014000000}">
      <formula1>$H$135:$H$136</formula1>
    </dataValidation>
    <dataValidation type="list" operator="equal" allowBlank="1" showInputMessage="1" showErrorMessage="1" sqref="C40" xr:uid="{00000000-0002-0000-0700-000015000000}">
      <formula1>$S$132:$S$134</formula1>
    </dataValidation>
    <dataValidation type="list" operator="equal" allowBlank="1" showInputMessage="1" showErrorMessage="1" sqref="C114" xr:uid="{4604DD49-1DCD-A142-96A9-965AD52DB6D2}">
      <formula1>$S$131:$S$133</formula1>
    </dataValidation>
    <dataValidation type="list" allowBlank="1" showInputMessage="1" showErrorMessage="1" sqref="C11 C16 C45" xr:uid="{00000000-0002-0000-0700-00000D000000}">
      <formula1>$H$130:$H$133</formula1>
    </dataValidation>
    <dataValidation type="list" operator="equal" allowBlank="1" showInputMessage="1" showErrorMessage="1" sqref="C120 C44" xr:uid="{0F9A3915-BC9C-2849-A892-498E405F1177}">
      <formula1>$Z$131:$Z$135</formula1>
    </dataValidation>
    <dataValidation type="list" allowBlank="1" showInputMessage="1" showErrorMessage="1" sqref="C60:C64" xr:uid="{A988A61B-7189-0B44-890E-CCD8366D147C}">
      <formula1>$Z$137:$Z$142</formula1>
    </dataValidation>
    <dataValidation type="list" allowBlank="1" showInputMessage="1" showErrorMessage="1" sqref="C17" xr:uid="{B5658B6E-F5FF-7048-A07B-065FBB39CECF}">
      <formula1>$H$169:$H$172</formula1>
    </dataValidation>
    <dataValidation type="list" allowBlank="1" showInputMessage="1" showErrorMessage="1" sqref="C55:C59" xr:uid="{00000000-0002-0000-0700-000017000000}">
      <formula1>$L$130:$L$135</formula1>
    </dataValidation>
    <dataValidation type="list" operator="equal" allowBlank="1" showInputMessage="1" showErrorMessage="1" sqref="C38" xr:uid="{00000000-0002-0000-0700-00000E000000}">
      <formula1>$K$130:$K$133</formula1>
    </dataValidation>
    <dataValidation type="list" operator="equal" allowBlank="1" showInputMessage="1" showErrorMessage="1" sqref="C13:C15 C118:C119 C124 C19 C41:C42 C39 C115:C116" xr:uid="{00000000-0002-0000-0700-00000A000000}">
      <formula1>$J$130:$J$133</formula1>
    </dataValidation>
  </dataValidations>
  <printOptions horizontalCentered="1"/>
  <pageMargins left="0" right="0" top="0.25" bottom="0.5" header="0.5" footer="0.15"/>
  <pageSetup scale="67" fitToHeight="5" orientation="landscape" cellComments="asDisplayed" r:id="rId2"/>
  <headerFooter alignWithMargins="0">
    <oddFooter>&amp;LFGBC Commercial Certification
&amp;C&amp;G&amp;R&amp;P of &amp;N</oddFooter>
  </headerFooter>
  <rowBreaks count="3" manualBreakCount="3">
    <brk id="36" max="16383" man="1"/>
    <brk id="72" max="9" man="1"/>
    <brk id="107" max="9" man="1"/>
  </rowBreaks>
  <colBreaks count="1" manualBreakCount="1">
    <brk id="7" max="1048575" man="1"/>
  </colBreaks>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23"/>
  <sheetViews>
    <sheetView topLeftCell="A39" zoomScaleNormal="100" zoomScaleSheetLayoutView="100" zoomScalePageLayoutView="120" workbookViewId="0">
      <selection activeCell="H48" sqref="H48:H53"/>
    </sheetView>
  </sheetViews>
  <sheetFormatPr baseColWidth="10" defaultColWidth="8.83203125" defaultRowHeight="14" x14ac:dyDescent="0.15"/>
  <cols>
    <col min="1" max="1" width="8.33203125" style="309" customWidth="1"/>
    <col min="2" max="2" width="10" style="2" customWidth="1"/>
    <col min="3" max="3" width="9" style="93" customWidth="1"/>
    <col min="4" max="4" width="8.33203125" style="309" customWidth="1"/>
    <col min="5" max="5" width="40.33203125" style="92" customWidth="1"/>
    <col min="6" max="6" width="8.33203125" style="309" customWidth="1"/>
    <col min="7" max="7" width="57.83203125" style="92" customWidth="1"/>
    <col min="8" max="8" width="45.33203125" style="92" customWidth="1"/>
    <col min="9" max="9" width="42.83203125" style="410" customWidth="1"/>
    <col min="10" max="10" width="8.83203125" style="410" hidden="1" customWidth="1"/>
    <col min="11" max="14" width="8.83203125" style="4" customWidth="1"/>
    <col min="15" max="18" width="8.83203125" style="4" hidden="1" customWidth="1"/>
    <col min="19" max="19" width="0" style="4" hidden="1" customWidth="1"/>
    <col min="20" max="16384" width="8.83203125" style="4"/>
  </cols>
  <sheetData>
    <row r="1" spans="1:9" ht="21" customHeight="1" x14ac:dyDescent="0.2">
      <c r="A1" s="2083" t="s">
        <v>687</v>
      </c>
      <c r="B1" s="1885"/>
      <c r="C1" s="1885"/>
      <c r="D1" s="1885"/>
      <c r="E1" s="1885"/>
      <c r="F1" s="1885"/>
      <c r="G1" s="1885"/>
      <c r="H1" s="2109"/>
      <c r="I1" s="1749"/>
    </row>
    <row r="2" spans="1:9" x14ac:dyDescent="0.15">
      <c r="A2" s="2110" t="s">
        <v>611</v>
      </c>
      <c r="B2" s="2111"/>
      <c r="C2" s="2111"/>
      <c r="D2" s="2111"/>
      <c r="E2" s="2111"/>
      <c r="F2" s="2111"/>
      <c r="G2" s="2111"/>
      <c r="H2" s="2112"/>
      <c r="I2" s="1749"/>
    </row>
    <row r="3" spans="1:9" ht="32.25" customHeight="1" thickBot="1" x14ac:dyDescent="0.2">
      <c r="A3" s="2086" t="s">
        <v>2116</v>
      </c>
      <c r="B3" s="1888"/>
      <c r="C3" s="1888"/>
      <c r="D3" s="1888"/>
      <c r="E3" s="1888"/>
      <c r="F3" s="1888"/>
      <c r="G3" s="1888"/>
      <c r="H3" s="2112"/>
      <c r="I3" s="1749"/>
    </row>
    <row r="4" spans="1:9" ht="24.75" customHeight="1" x14ac:dyDescent="0.15">
      <c r="A4" s="1876" t="s">
        <v>508</v>
      </c>
      <c r="B4" s="1877"/>
      <c r="C4" s="1877"/>
      <c r="D4" s="1892" t="s">
        <v>688</v>
      </c>
      <c r="E4" s="1892"/>
      <c r="F4" s="1892" t="s">
        <v>360</v>
      </c>
      <c r="G4" s="1892"/>
      <c r="H4" s="1892" t="s">
        <v>1398</v>
      </c>
      <c r="I4" s="2092" t="s">
        <v>2081</v>
      </c>
    </row>
    <row r="5" spans="1:9" ht="35.25" customHeight="1" x14ac:dyDescent="0.15">
      <c r="A5" s="1878"/>
      <c r="B5" s="424" t="s">
        <v>176</v>
      </c>
      <c r="C5" s="424" t="s">
        <v>1167</v>
      </c>
      <c r="D5" s="1893"/>
      <c r="E5" s="1893"/>
      <c r="F5" s="1893"/>
      <c r="G5" s="1893"/>
      <c r="H5" s="1893"/>
      <c r="I5" s="2093"/>
    </row>
    <row r="6" spans="1:9" ht="16.5" customHeight="1" x14ac:dyDescent="0.15">
      <c r="A6" s="1878"/>
      <c r="B6" s="843">
        <f>B11+B32+B41+B54</f>
        <v>58</v>
      </c>
      <c r="C6" s="843">
        <f>SUM(C11,C32,C41,C54)</f>
        <v>0</v>
      </c>
      <c r="D6" s="1893"/>
      <c r="E6" s="1893"/>
      <c r="F6" s="1893"/>
      <c r="G6" s="1893"/>
      <c r="H6" s="1893"/>
      <c r="I6" s="2093"/>
    </row>
    <row r="7" spans="1:9" ht="16.5" customHeight="1" x14ac:dyDescent="0.15">
      <c r="A7" s="1028"/>
      <c r="B7" s="898"/>
      <c r="C7" s="898"/>
      <c r="D7" s="1863" t="s">
        <v>828</v>
      </c>
      <c r="E7" s="1863"/>
      <c r="F7" s="1863"/>
      <c r="G7" s="1863"/>
      <c r="H7" s="1453"/>
      <c r="I7" s="1518" t="s">
        <v>828</v>
      </c>
    </row>
    <row r="8" spans="1:9" ht="33" customHeight="1" x14ac:dyDescent="0.15">
      <c r="A8" s="1028"/>
      <c r="B8" s="898"/>
      <c r="C8" s="898"/>
      <c r="D8" s="1864" t="s">
        <v>1171</v>
      </c>
      <c r="E8" s="1864"/>
      <c r="F8" s="1864"/>
      <c r="G8" s="1864"/>
      <c r="H8" s="1865"/>
      <c r="I8" s="1866"/>
    </row>
    <row r="9" spans="1:9" ht="71" customHeight="1" x14ac:dyDescent="0.15">
      <c r="A9" s="1435" t="s">
        <v>39</v>
      </c>
      <c r="B9" s="1436" t="s">
        <v>58</v>
      </c>
      <c r="C9" s="1458" t="s">
        <v>1767</v>
      </c>
      <c r="D9" s="1864" t="s">
        <v>697</v>
      </c>
      <c r="E9" s="1976"/>
      <c r="F9" s="1864" t="s">
        <v>1963</v>
      </c>
      <c r="G9" s="1864"/>
      <c r="H9" s="24" t="s">
        <v>1964</v>
      </c>
      <c r="I9" s="1656"/>
    </row>
    <row r="10" spans="1:9" ht="60" x14ac:dyDescent="0.15">
      <c r="A10" s="1435" t="s">
        <v>41</v>
      </c>
      <c r="B10" s="1436" t="s">
        <v>58</v>
      </c>
      <c r="C10" s="1458" t="s">
        <v>1767</v>
      </c>
      <c r="D10" s="1864" t="s">
        <v>698</v>
      </c>
      <c r="E10" s="1976"/>
      <c r="F10" s="1864" t="s">
        <v>1965</v>
      </c>
      <c r="G10" s="1864"/>
      <c r="H10" s="24" t="s">
        <v>1966</v>
      </c>
      <c r="I10" s="1656"/>
    </row>
    <row r="11" spans="1:9" ht="15" customHeight="1" x14ac:dyDescent="0.15">
      <c r="A11" s="858" t="s">
        <v>700</v>
      </c>
      <c r="B11" s="843">
        <v>24</v>
      </c>
      <c r="C11" s="843">
        <f>SUM(C12:C31)</f>
        <v>0</v>
      </c>
      <c r="D11" s="1863" t="s">
        <v>821</v>
      </c>
      <c r="E11" s="1863"/>
      <c r="F11" s="1863"/>
      <c r="G11" s="1863"/>
      <c r="H11" s="1453"/>
      <c r="I11" s="1518" t="s">
        <v>821</v>
      </c>
    </row>
    <row r="12" spans="1:9" ht="45" x14ac:dyDescent="0.15">
      <c r="A12" s="238" t="s">
        <v>1553</v>
      </c>
      <c r="B12" s="318">
        <v>1</v>
      </c>
      <c r="C12" s="834"/>
      <c r="D12" s="1864" t="s">
        <v>192</v>
      </c>
      <c r="E12" s="1864"/>
      <c r="F12" s="1864" t="s">
        <v>845</v>
      </c>
      <c r="G12" s="1864"/>
      <c r="H12" s="24" t="s">
        <v>1967</v>
      </c>
      <c r="I12" s="1656"/>
    </row>
    <row r="13" spans="1:9" ht="62" customHeight="1" x14ac:dyDescent="0.15">
      <c r="A13" s="238" t="s">
        <v>1554</v>
      </c>
      <c r="B13" s="318">
        <v>5</v>
      </c>
      <c r="C13" s="834"/>
      <c r="D13" s="1864" t="s">
        <v>805</v>
      </c>
      <c r="E13" s="1864"/>
      <c r="F13" s="1864" t="s">
        <v>1968</v>
      </c>
      <c r="G13" s="1864"/>
      <c r="H13" s="24" t="s">
        <v>1672</v>
      </c>
      <c r="I13" s="1656"/>
    </row>
    <row r="14" spans="1:9" ht="88" customHeight="1" x14ac:dyDescent="0.15">
      <c r="A14" s="238" t="s">
        <v>1555</v>
      </c>
      <c r="B14" s="318">
        <v>1</v>
      </c>
      <c r="C14" s="834"/>
      <c r="D14" s="1864" t="s">
        <v>1012</v>
      </c>
      <c r="E14" s="1864"/>
      <c r="F14" s="1864" t="s">
        <v>1969</v>
      </c>
      <c r="G14" s="1864"/>
      <c r="H14" s="24" t="s">
        <v>1673</v>
      </c>
      <c r="I14" s="1656"/>
    </row>
    <row r="15" spans="1:9" ht="73" customHeight="1" x14ac:dyDescent="0.15">
      <c r="A15" s="238" t="s">
        <v>1556</v>
      </c>
      <c r="B15" s="1409" t="s">
        <v>2059</v>
      </c>
      <c r="C15" s="834"/>
      <c r="D15" s="1864" t="s">
        <v>699</v>
      </c>
      <c r="E15" s="1864"/>
      <c r="F15" s="1864" t="s">
        <v>1970</v>
      </c>
      <c r="G15" s="1864"/>
      <c r="H15" s="24" t="s">
        <v>1589</v>
      </c>
      <c r="I15" s="1656"/>
    </row>
    <row r="16" spans="1:9" ht="30" customHeight="1" x14ac:dyDescent="0.15">
      <c r="A16" s="858" t="s">
        <v>1557</v>
      </c>
      <c r="B16" s="318" t="s">
        <v>1767</v>
      </c>
      <c r="C16" s="900" t="s">
        <v>1767</v>
      </c>
      <c r="D16" s="1864" t="s">
        <v>264</v>
      </c>
      <c r="E16" s="1864"/>
      <c r="F16" s="1864" t="s">
        <v>1832</v>
      </c>
      <c r="G16" s="1864"/>
      <c r="H16" s="24" t="s">
        <v>1729</v>
      </c>
      <c r="I16" s="2096"/>
    </row>
    <row r="17" spans="1:9" ht="16" customHeight="1" x14ac:dyDescent="0.15">
      <c r="A17" s="1968" t="s">
        <v>1971</v>
      </c>
      <c r="B17" s="2106" t="s">
        <v>2060</v>
      </c>
      <c r="C17" s="1987"/>
      <c r="D17" s="2113" t="s">
        <v>1972</v>
      </c>
      <c r="E17" s="2114"/>
      <c r="F17" s="2114"/>
      <c r="G17" s="2114"/>
      <c r="H17" s="2114"/>
      <c r="I17" s="2097"/>
    </row>
    <row r="18" spans="1:9" ht="15" x14ac:dyDescent="0.15">
      <c r="A18" s="2105"/>
      <c r="B18" s="2107"/>
      <c r="C18" s="2108"/>
      <c r="D18" s="24" t="s">
        <v>557</v>
      </c>
      <c r="E18" s="1864" t="s">
        <v>1973</v>
      </c>
      <c r="F18" s="1864"/>
      <c r="G18" s="1864"/>
      <c r="H18" s="24" t="s">
        <v>1978</v>
      </c>
      <c r="I18" s="2097"/>
    </row>
    <row r="19" spans="1:9" ht="15" x14ac:dyDescent="0.15">
      <c r="A19" s="2105"/>
      <c r="B19" s="2107"/>
      <c r="C19" s="2108"/>
      <c r="D19" s="24" t="s">
        <v>557</v>
      </c>
      <c r="E19" s="1864" t="s">
        <v>1974</v>
      </c>
      <c r="F19" s="1864"/>
      <c r="G19" s="1864"/>
      <c r="H19" s="24" t="s">
        <v>1978</v>
      </c>
      <c r="I19" s="2097"/>
    </row>
    <row r="20" spans="1:9" ht="15" x14ac:dyDescent="0.15">
      <c r="A20" s="2105"/>
      <c r="B20" s="2107"/>
      <c r="C20" s="2108"/>
      <c r="D20" s="24" t="s">
        <v>799</v>
      </c>
      <c r="E20" s="1864" t="s">
        <v>1975</v>
      </c>
      <c r="F20" s="1864"/>
      <c r="G20" s="1864"/>
      <c r="H20" s="24" t="s">
        <v>1978</v>
      </c>
      <c r="I20" s="2097"/>
    </row>
    <row r="21" spans="1:9" ht="15" x14ac:dyDescent="0.15">
      <c r="A21" s="2105"/>
      <c r="B21" s="2107"/>
      <c r="C21" s="2108"/>
      <c r="D21" s="24" t="s">
        <v>799</v>
      </c>
      <c r="E21" s="1864" t="s">
        <v>1976</v>
      </c>
      <c r="F21" s="1864"/>
      <c r="G21" s="1864"/>
      <c r="H21" s="24" t="s">
        <v>1978</v>
      </c>
      <c r="I21" s="2097"/>
    </row>
    <row r="22" spans="1:9" ht="15" x14ac:dyDescent="0.15">
      <c r="A22" s="2105"/>
      <c r="B22" s="2107"/>
      <c r="C22" s="2108"/>
      <c r="D22" s="24" t="s">
        <v>799</v>
      </c>
      <c r="E22" s="1864" t="s">
        <v>1977</v>
      </c>
      <c r="F22" s="1864"/>
      <c r="G22" s="1864"/>
      <c r="H22" s="24" t="s">
        <v>1978</v>
      </c>
      <c r="I22" s="2098"/>
    </row>
    <row r="23" spans="1:9" ht="17" customHeight="1" x14ac:dyDescent="0.15">
      <c r="A23" s="1968" t="s">
        <v>1980</v>
      </c>
      <c r="B23" s="2106" t="s">
        <v>2060</v>
      </c>
      <c r="C23" s="1987"/>
      <c r="D23" s="2113" t="s">
        <v>1979</v>
      </c>
      <c r="E23" s="2113"/>
      <c r="F23" s="2113"/>
      <c r="G23" s="2113"/>
      <c r="H23" s="2113"/>
      <c r="I23" s="2094"/>
    </row>
    <row r="24" spans="1:9" ht="15" x14ac:dyDescent="0.15">
      <c r="A24" s="2105"/>
      <c r="B24" s="2107"/>
      <c r="C24" s="2108"/>
      <c r="D24" s="24" t="s">
        <v>557</v>
      </c>
      <c r="E24" s="1864" t="s">
        <v>1973</v>
      </c>
      <c r="F24" s="1864"/>
      <c r="G24" s="1864"/>
      <c r="H24" s="24" t="s">
        <v>1978</v>
      </c>
      <c r="I24" s="2095"/>
    </row>
    <row r="25" spans="1:9" ht="15" x14ac:dyDescent="0.15">
      <c r="A25" s="2105"/>
      <c r="B25" s="2107"/>
      <c r="C25" s="2108"/>
      <c r="D25" s="24" t="s">
        <v>557</v>
      </c>
      <c r="E25" s="1864" t="s">
        <v>1974</v>
      </c>
      <c r="F25" s="1864"/>
      <c r="G25" s="1864"/>
      <c r="H25" s="24" t="s">
        <v>1978</v>
      </c>
      <c r="I25" s="2095"/>
    </row>
    <row r="26" spans="1:9" ht="15" x14ac:dyDescent="0.15">
      <c r="A26" s="2105"/>
      <c r="B26" s="2107"/>
      <c r="C26" s="2108"/>
      <c r="D26" s="24" t="s">
        <v>799</v>
      </c>
      <c r="E26" s="1864" t="s">
        <v>1975</v>
      </c>
      <c r="F26" s="1864"/>
      <c r="G26" s="1864"/>
      <c r="H26" s="24" t="s">
        <v>1978</v>
      </c>
      <c r="I26" s="2095"/>
    </row>
    <row r="27" spans="1:9" ht="15" x14ac:dyDescent="0.15">
      <c r="A27" s="2105"/>
      <c r="B27" s="2107"/>
      <c r="C27" s="2108"/>
      <c r="D27" s="24" t="s">
        <v>799</v>
      </c>
      <c r="E27" s="1864" t="s">
        <v>1976</v>
      </c>
      <c r="F27" s="1864"/>
      <c r="G27" s="1864"/>
      <c r="H27" s="24" t="s">
        <v>1978</v>
      </c>
      <c r="I27" s="2095"/>
    </row>
    <row r="28" spans="1:9" ht="15" x14ac:dyDescent="0.15">
      <c r="A28" s="2105"/>
      <c r="B28" s="2107"/>
      <c r="C28" s="2108"/>
      <c r="D28" s="24" t="s">
        <v>799</v>
      </c>
      <c r="E28" s="1864" t="s">
        <v>1977</v>
      </c>
      <c r="F28" s="1864"/>
      <c r="G28" s="1864"/>
      <c r="H28" s="24" t="s">
        <v>1978</v>
      </c>
      <c r="I28" s="2095"/>
    </row>
    <row r="29" spans="1:9" ht="45" x14ac:dyDescent="0.15">
      <c r="A29" s="238" t="s">
        <v>1558</v>
      </c>
      <c r="B29" s="318">
        <v>1</v>
      </c>
      <c r="C29" s="834"/>
      <c r="D29" s="1864" t="s">
        <v>1015</v>
      </c>
      <c r="E29" s="1864"/>
      <c r="F29" s="1864" t="s">
        <v>1982</v>
      </c>
      <c r="G29" s="1864"/>
      <c r="H29" s="24" t="s">
        <v>1981</v>
      </c>
      <c r="I29" s="1656"/>
    </row>
    <row r="30" spans="1:9" ht="14" customHeight="1" x14ac:dyDescent="0.15">
      <c r="A30" s="238" t="s">
        <v>1559</v>
      </c>
      <c r="B30" s="318">
        <v>1</v>
      </c>
      <c r="C30" s="834"/>
      <c r="D30" s="1864" t="s">
        <v>251</v>
      </c>
      <c r="E30" s="1864"/>
      <c r="F30" s="1864" t="s">
        <v>849</v>
      </c>
      <c r="G30" s="1864"/>
      <c r="H30" s="24" t="s">
        <v>1674</v>
      </c>
      <c r="I30" s="1656"/>
    </row>
    <row r="31" spans="1:9" ht="89" customHeight="1" x14ac:dyDescent="0.15">
      <c r="A31" s="238" t="s">
        <v>1560</v>
      </c>
      <c r="B31" s="318">
        <v>1</v>
      </c>
      <c r="C31" s="834"/>
      <c r="D31" s="1864" t="s">
        <v>1983</v>
      </c>
      <c r="E31" s="1864"/>
      <c r="F31" s="1864" t="s">
        <v>2123</v>
      </c>
      <c r="G31" s="1864"/>
      <c r="H31" s="24" t="s">
        <v>1591</v>
      </c>
      <c r="I31" s="1656"/>
    </row>
    <row r="32" spans="1:9" ht="15" customHeight="1" x14ac:dyDescent="0.15">
      <c r="A32" s="858" t="s">
        <v>701</v>
      </c>
      <c r="B32" s="843">
        <v>13</v>
      </c>
      <c r="C32" s="843">
        <f>SUM(C33:C40)</f>
        <v>0</v>
      </c>
      <c r="D32" s="1863" t="s">
        <v>191</v>
      </c>
      <c r="E32" s="1863"/>
      <c r="F32" s="1863"/>
      <c r="G32" s="1863"/>
      <c r="H32" s="1453"/>
      <c r="I32" s="1518" t="s">
        <v>191</v>
      </c>
    </row>
    <row r="33" spans="1:10" ht="61" customHeight="1" x14ac:dyDescent="0.15">
      <c r="A33" s="238" t="s">
        <v>1561</v>
      </c>
      <c r="B33" s="318">
        <v>1</v>
      </c>
      <c r="C33" s="834"/>
      <c r="D33" s="1864" t="s">
        <v>889</v>
      </c>
      <c r="E33" s="1864"/>
      <c r="F33" s="1864" t="s">
        <v>868</v>
      </c>
      <c r="G33" s="1864"/>
      <c r="H33" s="24" t="s">
        <v>1592</v>
      </c>
      <c r="I33" s="1656"/>
    </row>
    <row r="34" spans="1:10" ht="58" customHeight="1" x14ac:dyDescent="0.15">
      <c r="A34" s="238" t="s">
        <v>1562</v>
      </c>
      <c r="B34" s="318">
        <v>1</v>
      </c>
      <c r="C34" s="834"/>
      <c r="D34" s="1864" t="s">
        <v>890</v>
      </c>
      <c r="E34" s="1864"/>
      <c r="F34" s="1864" t="s">
        <v>2124</v>
      </c>
      <c r="G34" s="1864"/>
      <c r="H34" s="24" t="s">
        <v>1675</v>
      </c>
      <c r="I34" s="1656"/>
    </row>
    <row r="35" spans="1:10" ht="56" customHeight="1" x14ac:dyDescent="0.15">
      <c r="A35" s="238" t="s">
        <v>1563</v>
      </c>
      <c r="B35" s="1409" t="s">
        <v>2059</v>
      </c>
      <c r="C35" s="834"/>
      <c r="D35" s="1864" t="s">
        <v>891</v>
      </c>
      <c r="E35" s="1864"/>
      <c r="F35" s="1864" t="s">
        <v>2101</v>
      </c>
      <c r="G35" s="1864"/>
      <c r="H35" s="24" t="s">
        <v>1676</v>
      </c>
      <c r="I35" s="1656"/>
    </row>
    <row r="36" spans="1:10" ht="45" customHeight="1" x14ac:dyDescent="0.15">
      <c r="A36" s="238" t="s">
        <v>1564</v>
      </c>
      <c r="B36" s="318">
        <v>1</v>
      </c>
      <c r="C36" s="834"/>
      <c r="D36" s="1864" t="s">
        <v>414</v>
      </c>
      <c r="E36" s="1864"/>
      <c r="F36" s="1864" t="s">
        <v>1984</v>
      </c>
      <c r="G36" s="1864"/>
      <c r="H36" s="24" t="s">
        <v>1593</v>
      </c>
      <c r="I36" s="1656"/>
    </row>
    <row r="37" spans="1:10" ht="81" customHeight="1" x14ac:dyDescent="0.15">
      <c r="A37" s="238" t="s">
        <v>1565</v>
      </c>
      <c r="B37" s="318">
        <v>1</v>
      </c>
      <c r="C37" s="834"/>
      <c r="D37" s="1864" t="s">
        <v>892</v>
      </c>
      <c r="E37" s="1864"/>
      <c r="F37" s="1864" t="s">
        <v>1985</v>
      </c>
      <c r="G37" s="1864"/>
      <c r="H37" s="24" t="s">
        <v>1986</v>
      </c>
      <c r="I37" s="1656"/>
    </row>
    <row r="38" spans="1:10" ht="56" customHeight="1" x14ac:dyDescent="0.15">
      <c r="A38" s="238" t="s">
        <v>1566</v>
      </c>
      <c r="B38" s="1409" t="s">
        <v>2052</v>
      </c>
      <c r="C38" s="834"/>
      <c r="D38" s="1864" t="s">
        <v>893</v>
      </c>
      <c r="E38" s="1864"/>
      <c r="F38" s="1864" t="s">
        <v>1987</v>
      </c>
      <c r="G38" s="1864"/>
      <c r="H38" s="24" t="s">
        <v>1678</v>
      </c>
      <c r="I38" s="1656"/>
    </row>
    <row r="39" spans="1:10" ht="101" customHeight="1" x14ac:dyDescent="0.15">
      <c r="A39" s="238" t="s">
        <v>1567</v>
      </c>
      <c r="B39" s="318">
        <v>2</v>
      </c>
      <c r="C39" s="834"/>
      <c r="D39" s="1864" t="s">
        <v>1594</v>
      </c>
      <c r="E39" s="1864"/>
      <c r="F39" s="1864" t="s">
        <v>1595</v>
      </c>
      <c r="G39" s="1864"/>
      <c r="H39" s="24" t="s">
        <v>1596</v>
      </c>
      <c r="I39" s="1656"/>
    </row>
    <row r="40" spans="1:10" ht="46" customHeight="1" x14ac:dyDescent="0.15">
      <c r="A40" s="238" t="s">
        <v>1988</v>
      </c>
      <c r="B40" s="318">
        <v>2</v>
      </c>
      <c r="C40" s="834"/>
      <c r="D40" s="1864" t="s">
        <v>1989</v>
      </c>
      <c r="E40" s="1865"/>
      <c r="F40" s="1864" t="s">
        <v>2139</v>
      </c>
      <c r="G40" s="1865"/>
      <c r="H40" s="24" t="s">
        <v>1990</v>
      </c>
      <c r="I40" s="1656"/>
    </row>
    <row r="41" spans="1:10" ht="15" customHeight="1" x14ac:dyDescent="0.15">
      <c r="A41" s="858" t="s">
        <v>717</v>
      </c>
      <c r="B41" s="843">
        <v>8</v>
      </c>
      <c r="C41" s="843">
        <f>SUM(C42,C48)</f>
        <v>0</v>
      </c>
      <c r="D41" s="1863" t="s">
        <v>718</v>
      </c>
      <c r="E41" s="1863"/>
      <c r="F41" s="1863"/>
      <c r="G41" s="1863"/>
      <c r="H41" s="1453"/>
      <c r="I41" s="1518" t="s">
        <v>718</v>
      </c>
    </row>
    <row r="42" spans="1:10" ht="20" customHeight="1" x14ac:dyDescent="0.15">
      <c r="A42" s="238" t="s">
        <v>1568</v>
      </c>
      <c r="B42" s="1409" t="s">
        <v>2051</v>
      </c>
      <c r="C42" s="843">
        <f>IF(D43=" ",0,IF(D43&gt;0.8955,4,IF(D43&gt;0.7455,3,IF(D43&gt;0.4955,2,IF(D43&gt;0.2499,1,)))))</f>
        <v>0</v>
      </c>
      <c r="D42" s="1864" t="s">
        <v>162</v>
      </c>
      <c r="E42" s="1864"/>
      <c r="F42" s="1864" t="s">
        <v>869</v>
      </c>
      <c r="G42" s="1864"/>
      <c r="H42" s="1864" t="s">
        <v>1679</v>
      </c>
      <c r="I42" s="2094"/>
      <c r="J42" s="410" t="str">
        <f>H42</f>
        <v xml:space="preserve">Provide the building floorplan indicating lighting controls, a narrative explaining how occupants can control their immediate environment and cut sheets of lighting selections.  </v>
      </c>
    </row>
    <row r="43" spans="1:10" ht="31" customHeight="1" x14ac:dyDescent="0.15">
      <c r="A43" s="2044"/>
      <c r="B43" s="2045"/>
      <c r="C43" s="2045"/>
      <c r="D43" s="840"/>
      <c r="E43" s="24" t="s">
        <v>720</v>
      </c>
      <c r="F43" s="1864"/>
      <c r="G43" s="1864"/>
      <c r="H43" s="1865"/>
      <c r="I43" s="2095"/>
    </row>
    <row r="44" spans="1:10" ht="15" customHeight="1" x14ac:dyDescent="0.15">
      <c r="A44" s="2044"/>
      <c r="B44" s="2045"/>
      <c r="C44" s="2045"/>
      <c r="D44" s="32" t="s">
        <v>557</v>
      </c>
      <c r="E44" s="1864" t="s">
        <v>1281</v>
      </c>
      <c r="F44" s="1864"/>
      <c r="G44" s="1864"/>
      <c r="H44" s="1865"/>
      <c r="I44" s="2095"/>
    </row>
    <row r="45" spans="1:10" ht="15" customHeight="1" x14ac:dyDescent="0.15">
      <c r="A45" s="2044"/>
      <c r="B45" s="2045"/>
      <c r="C45" s="2045"/>
      <c r="D45" s="32" t="s">
        <v>799</v>
      </c>
      <c r="E45" s="1864" t="s">
        <v>1282</v>
      </c>
      <c r="F45" s="1864"/>
      <c r="G45" s="1864"/>
      <c r="H45" s="1865"/>
      <c r="I45" s="2095"/>
    </row>
    <row r="46" spans="1:10" ht="15" customHeight="1" x14ac:dyDescent="0.15">
      <c r="A46" s="2044"/>
      <c r="B46" s="2045"/>
      <c r="C46" s="2045"/>
      <c r="D46" s="32" t="s">
        <v>558</v>
      </c>
      <c r="E46" s="1864" t="s">
        <v>1790</v>
      </c>
      <c r="F46" s="1864"/>
      <c r="G46" s="1864"/>
      <c r="H46" s="1865"/>
      <c r="I46" s="2095"/>
    </row>
    <row r="47" spans="1:10" ht="15" customHeight="1" x14ac:dyDescent="0.15">
      <c r="A47" s="2044"/>
      <c r="B47" s="2045"/>
      <c r="C47" s="2045"/>
      <c r="D47" s="32" t="s">
        <v>822</v>
      </c>
      <c r="E47" s="1864" t="s">
        <v>1791</v>
      </c>
      <c r="F47" s="1864"/>
      <c r="G47" s="1864"/>
      <c r="H47" s="1865"/>
      <c r="I47" s="2095"/>
    </row>
    <row r="48" spans="1:10" ht="18" customHeight="1" x14ac:dyDescent="0.15">
      <c r="A48" s="238" t="s">
        <v>1569</v>
      </c>
      <c r="B48" s="1409" t="s">
        <v>2051</v>
      </c>
      <c r="C48" s="843">
        <f>IF(D49=" ",0,IF(D49&gt;0.7955,4,IF(D49&gt;0.7455,3,IF(D49&gt;0.4955,2,IF(D49&gt;0.2499,1,)))))</f>
        <v>0</v>
      </c>
      <c r="D48" s="1864" t="s">
        <v>165</v>
      </c>
      <c r="E48" s="1864"/>
      <c r="F48" s="1864" t="s">
        <v>870</v>
      </c>
      <c r="G48" s="1864"/>
      <c r="H48" s="1864" t="s">
        <v>1597</v>
      </c>
      <c r="I48" s="2096"/>
      <c r="J48" s="410" t="str">
        <f>H48</f>
        <v>Provide a narrative from the mechanical engineer explaining how the project complies with ASHRAE Standard 55-1992, Addenda 1995.</v>
      </c>
    </row>
    <row r="49" spans="1:10" ht="83.25" customHeight="1" x14ac:dyDescent="0.15">
      <c r="A49" s="2044"/>
      <c r="B49" s="2045"/>
      <c r="C49" s="2045"/>
      <c r="D49" s="840"/>
      <c r="E49" s="794" t="s">
        <v>722</v>
      </c>
      <c r="F49" s="1864"/>
      <c r="G49" s="1864"/>
      <c r="H49" s="1865"/>
      <c r="I49" s="2097"/>
    </row>
    <row r="50" spans="1:10" ht="15.75" customHeight="1" x14ac:dyDescent="0.15">
      <c r="A50" s="2044"/>
      <c r="B50" s="2045"/>
      <c r="C50" s="2045"/>
      <c r="D50" s="32" t="s">
        <v>557</v>
      </c>
      <c r="E50" s="1864" t="s">
        <v>1285</v>
      </c>
      <c r="F50" s="1864"/>
      <c r="G50" s="1864"/>
      <c r="H50" s="1865"/>
      <c r="I50" s="2097"/>
    </row>
    <row r="51" spans="1:10" ht="15.75" customHeight="1" x14ac:dyDescent="0.15">
      <c r="A51" s="2044"/>
      <c r="B51" s="2045"/>
      <c r="C51" s="2045"/>
      <c r="D51" s="32" t="s">
        <v>799</v>
      </c>
      <c r="E51" s="1864" t="s">
        <v>1286</v>
      </c>
      <c r="F51" s="1864"/>
      <c r="G51" s="1864"/>
      <c r="H51" s="1865"/>
      <c r="I51" s="2097"/>
    </row>
    <row r="52" spans="1:10" ht="15.75" customHeight="1" x14ac:dyDescent="0.15">
      <c r="A52" s="2044"/>
      <c r="B52" s="2045"/>
      <c r="C52" s="2045"/>
      <c r="D52" s="32" t="s">
        <v>558</v>
      </c>
      <c r="E52" s="1864" t="s">
        <v>1793</v>
      </c>
      <c r="F52" s="1864"/>
      <c r="G52" s="1864"/>
      <c r="H52" s="1865"/>
      <c r="I52" s="2097"/>
    </row>
    <row r="53" spans="1:10" ht="15.75" customHeight="1" x14ac:dyDescent="0.15">
      <c r="A53" s="2044"/>
      <c r="B53" s="2045"/>
      <c r="C53" s="2045"/>
      <c r="D53" s="32" t="s">
        <v>822</v>
      </c>
      <c r="E53" s="1864" t="s">
        <v>1794</v>
      </c>
      <c r="F53" s="1864"/>
      <c r="G53" s="1864"/>
      <c r="H53" s="1865"/>
      <c r="I53" s="2098"/>
    </row>
    <row r="54" spans="1:10" ht="15" customHeight="1" x14ac:dyDescent="0.15">
      <c r="A54" s="858" t="s">
        <v>723</v>
      </c>
      <c r="B54" s="843">
        <v>13</v>
      </c>
      <c r="C54" s="843">
        <f>SUM(C55,C60,C68,C74)</f>
        <v>0</v>
      </c>
      <c r="D54" s="1863" t="s">
        <v>353</v>
      </c>
      <c r="E54" s="1863"/>
      <c r="F54" s="1863"/>
      <c r="G54" s="1863"/>
      <c r="H54" s="1453"/>
      <c r="I54" s="1518" t="s">
        <v>353</v>
      </c>
    </row>
    <row r="55" spans="1:10" ht="15" customHeight="1" x14ac:dyDescent="0.15">
      <c r="A55" s="238" t="s">
        <v>1570</v>
      </c>
      <c r="B55" s="1409" t="s">
        <v>2051</v>
      </c>
      <c r="C55" s="843">
        <f>IF(D56="",0,IF(D56&gt;0.8955,4,IF(D56&gt;0.7455,3,IF(D56&gt;0.4955,2,IF(D56&gt;0.2499,1,)))))</f>
        <v>0</v>
      </c>
      <c r="D55" s="1864" t="s">
        <v>724</v>
      </c>
      <c r="E55" s="1864"/>
      <c r="F55" s="434" t="s">
        <v>557</v>
      </c>
      <c r="G55" s="1488" t="s">
        <v>1245</v>
      </c>
      <c r="H55" s="1864" t="s">
        <v>1680</v>
      </c>
      <c r="I55" s="2096"/>
      <c r="J55" s="410" t="str">
        <f>H55</f>
        <v xml:space="preserve">Provide plans specifying the daylit areas and daylighting calculations for occupied spaces.  For core and shell buildings, provide the window to wall ratio calculations.  </v>
      </c>
    </row>
    <row r="56" spans="1:10" ht="15" customHeight="1" x14ac:dyDescent="0.15">
      <c r="A56" s="1968"/>
      <c r="B56" s="1908"/>
      <c r="C56" s="1908"/>
      <c r="D56" s="2103"/>
      <c r="E56" s="2104" t="s">
        <v>725</v>
      </c>
      <c r="F56" s="434" t="s">
        <v>799</v>
      </c>
      <c r="G56" s="1488" t="s">
        <v>1246</v>
      </c>
      <c r="H56" s="1865"/>
      <c r="I56" s="2097"/>
    </row>
    <row r="57" spans="1:10" ht="15" customHeight="1" x14ac:dyDescent="0.15">
      <c r="A57" s="1968"/>
      <c r="B57" s="1908"/>
      <c r="C57" s="1908"/>
      <c r="D57" s="2103"/>
      <c r="E57" s="2104"/>
      <c r="F57" s="434" t="s">
        <v>558</v>
      </c>
      <c r="G57" s="1488" t="s">
        <v>1795</v>
      </c>
      <c r="H57" s="1865"/>
      <c r="I57" s="2097"/>
    </row>
    <row r="58" spans="1:10" ht="15" customHeight="1" x14ac:dyDescent="0.15">
      <c r="A58" s="1968"/>
      <c r="B58" s="1908"/>
      <c r="C58" s="1908"/>
      <c r="D58" s="2103"/>
      <c r="E58" s="2104"/>
      <c r="F58" s="434" t="s">
        <v>822</v>
      </c>
      <c r="G58" s="1488" t="s">
        <v>1796</v>
      </c>
      <c r="H58" s="1865"/>
      <c r="I58" s="2097"/>
    </row>
    <row r="59" spans="1:10" ht="214" customHeight="1" x14ac:dyDescent="0.15">
      <c r="A59" s="1968"/>
      <c r="B59" s="1908"/>
      <c r="C59" s="1908"/>
      <c r="D59" s="2103"/>
      <c r="E59" s="2104"/>
      <c r="F59" s="1864" t="s">
        <v>1991</v>
      </c>
      <c r="G59" s="1864"/>
      <c r="H59" s="1865"/>
      <c r="I59" s="2098"/>
    </row>
    <row r="60" spans="1:10" ht="14" customHeight="1" x14ac:dyDescent="0.15">
      <c r="A60" s="238" t="s">
        <v>1571</v>
      </c>
      <c r="B60" s="1409" t="s">
        <v>2051</v>
      </c>
      <c r="C60" s="843">
        <f>IF(OR(D61=F80),0,IF(D61=4,4,(IF(D61=3,3,(IF(D61&gt;=2,2,IF(D61&gt;=1,1,0)))))))</f>
        <v>0</v>
      </c>
      <c r="D60" s="1864" t="s">
        <v>267</v>
      </c>
      <c r="E60" s="1864"/>
      <c r="F60" s="1864" t="s">
        <v>1076</v>
      </c>
      <c r="G60" s="1864"/>
      <c r="H60" s="1864" t="s">
        <v>1598</v>
      </c>
      <c r="I60" s="2096"/>
      <c r="J60" s="410" t="str">
        <f>H60</f>
        <v xml:space="preserve">Provide cut sheets for the wall assembly and fenestration indicating the STC ratings.  </v>
      </c>
    </row>
    <row r="61" spans="1:10" ht="16" customHeight="1" x14ac:dyDescent="0.15">
      <c r="A61" s="2044"/>
      <c r="B61" s="2045"/>
      <c r="C61" s="2045"/>
      <c r="D61" s="542"/>
      <c r="E61" s="24" t="s">
        <v>730</v>
      </c>
      <c r="F61" s="1864"/>
      <c r="G61" s="1864"/>
      <c r="H61" s="1865"/>
      <c r="I61" s="2097"/>
    </row>
    <row r="62" spans="1:10" ht="7.5" customHeight="1" x14ac:dyDescent="0.15">
      <c r="A62" s="2044"/>
      <c r="B62" s="2045"/>
      <c r="C62" s="2045"/>
      <c r="D62" s="1864"/>
      <c r="E62" s="1864"/>
      <c r="F62" s="1864"/>
      <c r="G62" s="1864"/>
      <c r="H62" s="1865"/>
      <c r="I62" s="2097"/>
    </row>
    <row r="63" spans="1:10" ht="13.5" customHeight="1" x14ac:dyDescent="0.15">
      <c r="A63" s="2044"/>
      <c r="B63" s="2045"/>
      <c r="C63" s="2045"/>
      <c r="D63" s="542"/>
      <c r="E63" s="1864" t="s">
        <v>726</v>
      </c>
      <c r="F63" s="1864"/>
      <c r="G63" s="1864"/>
      <c r="H63" s="1865"/>
      <c r="I63" s="2097"/>
    </row>
    <row r="64" spans="1:10" ht="13.5" customHeight="1" x14ac:dyDescent="0.15">
      <c r="A64" s="2044"/>
      <c r="B64" s="2045"/>
      <c r="C64" s="2045"/>
      <c r="D64" s="542"/>
      <c r="E64" s="1864" t="s">
        <v>727</v>
      </c>
      <c r="F64" s="1864"/>
      <c r="G64" s="1864"/>
      <c r="H64" s="1865"/>
      <c r="I64" s="2097"/>
    </row>
    <row r="65" spans="1:22" ht="13.5" customHeight="1" x14ac:dyDescent="0.15">
      <c r="A65" s="2044"/>
      <c r="B65" s="2045"/>
      <c r="C65" s="2045"/>
      <c r="D65" s="542"/>
      <c r="E65" s="1864" t="s">
        <v>728</v>
      </c>
      <c r="F65" s="1864"/>
      <c r="G65" s="1864"/>
      <c r="H65" s="1865"/>
      <c r="I65" s="2097"/>
    </row>
    <row r="66" spans="1:22" ht="13.5" customHeight="1" x14ac:dyDescent="0.15">
      <c r="A66" s="2044"/>
      <c r="B66" s="2045"/>
      <c r="C66" s="2045"/>
      <c r="D66" s="542"/>
      <c r="E66" s="1864" t="s">
        <v>729</v>
      </c>
      <c r="F66" s="1864"/>
      <c r="G66" s="1864"/>
      <c r="H66" s="1865"/>
      <c r="I66" s="2097"/>
    </row>
    <row r="67" spans="1:22" ht="7.5" customHeight="1" x14ac:dyDescent="0.15">
      <c r="A67" s="2044"/>
      <c r="B67" s="2045"/>
      <c r="C67" s="2045"/>
      <c r="D67" s="1864"/>
      <c r="E67" s="1864"/>
      <c r="F67" s="1864"/>
      <c r="G67" s="1864"/>
      <c r="H67" s="1865"/>
      <c r="I67" s="2098"/>
    </row>
    <row r="68" spans="1:22" ht="16" customHeight="1" x14ac:dyDescent="0.15">
      <c r="A68" s="238" t="s">
        <v>1572</v>
      </c>
      <c r="B68" s="1409" t="s">
        <v>2051</v>
      </c>
      <c r="C68" s="843">
        <f>IF($D$69=" ",0,IF($D$69&gt;0.8955,4,IF($D$69&gt;0.7455,3,IF($D$69&gt;0.4955,2,IF($D$69&gt;0.2499,1,)))))</f>
        <v>0</v>
      </c>
      <c r="D68" s="1864" t="s">
        <v>198</v>
      </c>
      <c r="E68" s="1864"/>
      <c r="F68" s="1864" t="s">
        <v>734</v>
      </c>
      <c r="G68" s="1864"/>
      <c r="H68" s="1864" t="s">
        <v>1681</v>
      </c>
      <c r="I68" s="2096"/>
      <c r="J68" s="410" t="str">
        <f>H68</f>
        <v xml:space="preserve">Provide a furniture plan of the building; indicate the location of building occupants and their line of site to the outdoors.  For core and shell buildings, provide the window to wall ratio calculations.  </v>
      </c>
    </row>
    <row r="69" spans="1:22" ht="28.5" customHeight="1" x14ac:dyDescent="0.15">
      <c r="A69" s="2044"/>
      <c r="B69" s="2045"/>
      <c r="C69" s="2045"/>
      <c r="D69" s="840"/>
      <c r="E69" s="24" t="s">
        <v>1356</v>
      </c>
      <c r="F69" s="1864"/>
      <c r="G69" s="1864"/>
      <c r="H69" s="1865"/>
      <c r="I69" s="2097"/>
    </row>
    <row r="70" spans="1:22" ht="15" customHeight="1" x14ac:dyDescent="0.15">
      <c r="A70" s="2044"/>
      <c r="B70" s="2045"/>
      <c r="C70" s="2045"/>
      <c r="D70" s="32" t="s">
        <v>557</v>
      </c>
      <c r="E70" s="1864" t="s">
        <v>1992</v>
      </c>
      <c r="F70" s="1864"/>
      <c r="G70" s="1864"/>
      <c r="H70" s="1865"/>
      <c r="I70" s="2097"/>
    </row>
    <row r="71" spans="1:22" ht="15" customHeight="1" x14ac:dyDescent="0.15">
      <c r="A71" s="2044"/>
      <c r="B71" s="2045"/>
      <c r="C71" s="2045"/>
      <c r="D71" s="32" t="s">
        <v>799</v>
      </c>
      <c r="E71" s="1864" t="s">
        <v>1993</v>
      </c>
      <c r="F71" s="1864"/>
      <c r="G71" s="1864"/>
      <c r="H71" s="1865"/>
      <c r="I71" s="2097"/>
    </row>
    <row r="72" spans="1:22" ht="15" customHeight="1" x14ac:dyDescent="0.15">
      <c r="A72" s="2044"/>
      <c r="B72" s="2045"/>
      <c r="C72" s="2045"/>
      <c r="D72" s="32" t="s">
        <v>558</v>
      </c>
      <c r="E72" s="1864" t="s">
        <v>1994</v>
      </c>
      <c r="F72" s="1864"/>
      <c r="G72" s="1864"/>
      <c r="H72" s="1865"/>
      <c r="I72" s="2097"/>
    </row>
    <row r="73" spans="1:22" ht="15" customHeight="1" x14ac:dyDescent="0.15">
      <c r="A73" s="2044"/>
      <c r="B73" s="2045"/>
      <c r="C73" s="2045"/>
      <c r="D73" s="32" t="s">
        <v>822</v>
      </c>
      <c r="E73" s="1864" t="s">
        <v>1995</v>
      </c>
      <c r="F73" s="1864"/>
      <c r="G73" s="1864"/>
      <c r="H73" s="1865"/>
      <c r="I73" s="2098"/>
    </row>
    <row r="74" spans="1:22" ht="33" customHeight="1" thickBot="1" x14ac:dyDescent="0.2">
      <c r="A74" s="241" t="s">
        <v>1573</v>
      </c>
      <c r="B74" s="836">
        <v>1</v>
      </c>
      <c r="C74" s="461"/>
      <c r="D74" s="1925" t="s">
        <v>736</v>
      </c>
      <c r="E74" s="1925"/>
      <c r="F74" s="1925" t="s">
        <v>1066</v>
      </c>
      <c r="G74" s="1925"/>
      <c r="H74" s="1557" t="s">
        <v>1682</v>
      </c>
      <c r="I74" s="1657"/>
    </row>
    <row r="75" spans="1:22" ht="6.75" customHeight="1" thickBot="1" x14ac:dyDescent="0.2">
      <c r="A75" s="1917"/>
      <c r="B75" s="1917"/>
      <c r="C75" s="1917"/>
      <c r="D75" s="1917"/>
      <c r="E75" s="1917"/>
      <c r="F75" s="1917"/>
      <c r="G75" s="1917"/>
      <c r="M75" s="410"/>
      <c r="N75" s="410"/>
      <c r="O75" s="410"/>
      <c r="P75" s="387"/>
      <c r="Q75" s="410"/>
      <c r="R75" s="410"/>
      <c r="S75" s="410"/>
      <c r="T75" s="410"/>
      <c r="U75" s="410"/>
      <c r="V75" s="410"/>
    </row>
    <row r="76" spans="1:22" x14ac:dyDescent="0.15">
      <c r="A76" s="1463" t="s">
        <v>1086</v>
      </c>
      <c r="B76" s="1464"/>
      <c r="C76" s="1465"/>
      <c r="D76" s="2101"/>
      <c r="E76" s="2101"/>
      <c r="F76" s="2101"/>
      <c r="G76" s="2102"/>
      <c r="O76" s="374">
        <v>0.85</v>
      </c>
      <c r="P76" s="374">
        <v>0.1</v>
      </c>
      <c r="Q76" s="374">
        <v>0.5</v>
      </c>
      <c r="R76" s="374">
        <v>0.25</v>
      </c>
      <c r="S76" s="410"/>
      <c r="T76" s="410"/>
      <c r="U76" s="410"/>
      <c r="V76" s="410"/>
    </row>
    <row r="77" spans="1:22" x14ac:dyDescent="0.15">
      <c r="A77" s="369" t="s">
        <v>492</v>
      </c>
      <c r="D77" s="2099"/>
      <c r="E77" s="2099"/>
      <c r="F77" s="2099"/>
      <c r="G77" s="2100"/>
      <c r="O77" s="374">
        <v>0.75</v>
      </c>
      <c r="P77" s="374">
        <v>0.2</v>
      </c>
      <c r="Q77" s="374">
        <v>0.75</v>
      </c>
      <c r="R77" s="374">
        <v>0.5</v>
      </c>
      <c r="S77" s="410"/>
      <c r="T77" s="410"/>
      <c r="U77" s="410"/>
      <c r="V77" s="410"/>
    </row>
    <row r="78" spans="1:22" s="1101" customFormat="1" ht="16" thickBot="1" x14ac:dyDescent="0.2">
      <c r="A78" s="1096"/>
      <c r="B78" s="1097"/>
      <c r="C78" s="1613"/>
      <c r="D78" s="1098"/>
      <c r="E78" s="1099"/>
      <c r="F78" s="1098"/>
      <c r="G78" s="1100" t="str">
        <f>Instructions!A5</f>
        <v>Revised 12-26-2024</v>
      </c>
      <c r="H78" s="1106"/>
      <c r="I78" s="410"/>
      <c r="J78" s="410"/>
      <c r="O78" s="1102">
        <v>0.65</v>
      </c>
      <c r="P78" s="1102">
        <v>0.3</v>
      </c>
      <c r="Q78" s="1102">
        <v>1</v>
      </c>
      <c r="R78" s="1102">
        <v>0.75</v>
      </c>
    </row>
    <row r="79" spans="1:22" s="1101" customFormat="1" ht="15" hidden="1" x14ac:dyDescent="0.15">
      <c r="A79" s="1103"/>
      <c r="B79" s="1104"/>
      <c r="C79" s="1614"/>
      <c r="D79" s="1105"/>
      <c r="E79" s="1106"/>
      <c r="F79" s="1105"/>
      <c r="G79" s="1106"/>
      <c r="H79" s="1107" t="s">
        <v>501</v>
      </c>
      <c r="I79" s="1108" t="s">
        <v>501</v>
      </c>
      <c r="J79" s="1108" t="s">
        <v>501</v>
      </c>
      <c r="K79" s="1108" t="s">
        <v>501</v>
      </c>
      <c r="L79" s="1107" t="s">
        <v>501</v>
      </c>
      <c r="M79" s="1109">
        <v>0.5</v>
      </c>
      <c r="N79" s="1107" t="s">
        <v>501</v>
      </c>
      <c r="R79" s="1102">
        <v>1</v>
      </c>
    </row>
    <row r="80" spans="1:22" s="1101" customFormat="1" ht="15" hidden="1" x14ac:dyDescent="0.15">
      <c r="A80" s="1105"/>
      <c r="B80" s="1104"/>
      <c r="C80" s="1614"/>
      <c r="D80" s="1105"/>
      <c r="E80" s="1106"/>
      <c r="F80" s="309"/>
      <c r="G80" s="1106"/>
      <c r="H80" s="1107" t="s">
        <v>230</v>
      </c>
      <c r="I80" s="1108" t="s">
        <v>230</v>
      </c>
      <c r="J80" s="1108" t="s">
        <v>230</v>
      </c>
      <c r="K80" s="1108" t="s">
        <v>230</v>
      </c>
      <c r="L80" s="1107" t="s">
        <v>230</v>
      </c>
      <c r="M80" s="1109">
        <v>1</v>
      </c>
      <c r="N80" s="1107" t="s">
        <v>230</v>
      </c>
    </row>
    <row r="81" spans="1:15" s="1101" customFormat="1" hidden="1" x14ac:dyDescent="0.15">
      <c r="A81" s="1105"/>
      <c r="B81" s="1104"/>
      <c r="C81" s="1614"/>
      <c r="D81" s="1105"/>
      <c r="E81" s="1106"/>
      <c r="F81" s="1105"/>
      <c r="G81" s="1106"/>
      <c r="H81" s="1107">
        <v>2</v>
      </c>
      <c r="I81" s="1332">
        <v>1</v>
      </c>
      <c r="J81" s="1332">
        <v>1</v>
      </c>
      <c r="K81" s="1108">
        <v>1</v>
      </c>
      <c r="L81" s="1108">
        <v>1</v>
      </c>
      <c r="M81" s="1109">
        <v>1.5</v>
      </c>
      <c r="N81" s="1108">
        <v>1</v>
      </c>
      <c r="O81" s="1104"/>
    </row>
    <row r="82" spans="1:15" s="1101" customFormat="1" hidden="1" x14ac:dyDescent="0.15">
      <c r="A82" s="1105"/>
      <c r="B82" s="1104"/>
      <c r="C82" s="1614"/>
      <c r="D82" s="1105"/>
      <c r="E82" s="1106"/>
      <c r="F82" s="1105"/>
      <c r="G82" s="1106"/>
      <c r="H82" s="1107"/>
      <c r="I82" s="1332">
        <v>2</v>
      </c>
      <c r="J82" s="1332">
        <v>2</v>
      </c>
      <c r="K82" s="1108">
        <v>2</v>
      </c>
      <c r="L82" s="1108">
        <v>2</v>
      </c>
      <c r="M82" s="1108"/>
      <c r="N82" s="1108">
        <v>2</v>
      </c>
      <c r="O82" s="1104"/>
    </row>
    <row r="83" spans="1:15" s="1101" customFormat="1" hidden="1" x14ac:dyDescent="0.15">
      <c r="A83" s="1105"/>
      <c r="B83" s="1104"/>
      <c r="C83" s="1614"/>
      <c r="D83" s="1105"/>
      <c r="E83" s="1106"/>
      <c r="F83" s="1105"/>
      <c r="G83" s="1106"/>
      <c r="H83" s="1107"/>
      <c r="I83" s="1332"/>
      <c r="J83" s="1332"/>
      <c r="K83" s="1108">
        <v>3</v>
      </c>
      <c r="L83" s="1108">
        <v>3</v>
      </c>
      <c r="M83" s="1108"/>
      <c r="N83" s="1108">
        <v>3</v>
      </c>
      <c r="O83" s="1104"/>
    </row>
    <row r="84" spans="1:15" s="1101" customFormat="1" ht="15" hidden="1" x14ac:dyDescent="0.15">
      <c r="A84" s="1105"/>
      <c r="B84" s="1104"/>
      <c r="C84" s="1614"/>
      <c r="D84" s="1105"/>
      <c r="E84" s="1106"/>
      <c r="F84" s="1105"/>
      <c r="G84" s="1106"/>
      <c r="H84" s="1107" t="s">
        <v>501</v>
      </c>
      <c r="I84" s="1332" t="s">
        <v>501</v>
      </c>
      <c r="J84" s="1332"/>
      <c r="K84" s="1108">
        <v>4</v>
      </c>
      <c r="L84" s="1108">
        <v>4</v>
      </c>
      <c r="M84" s="1108"/>
      <c r="N84" s="1108"/>
      <c r="O84" s="1104"/>
    </row>
    <row r="85" spans="1:15" s="1101" customFormat="1" ht="15" hidden="1" x14ac:dyDescent="0.15">
      <c r="A85" s="1105"/>
      <c r="B85" s="1104"/>
      <c r="C85" s="1614"/>
      <c r="D85" s="1105"/>
      <c r="E85" s="1106"/>
      <c r="F85" s="1105"/>
      <c r="G85" s="1106"/>
      <c r="H85" s="1107" t="s">
        <v>230</v>
      </c>
      <c r="I85" s="1332" t="s">
        <v>230</v>
      </c>
      <c r="J85" s="1332" t="s">
        <v>501</v>
      </c>
      <c r="K85" s="1108"/>
      <c r="L85" s="1108">
        <v>5</v>
      </c>
      <c r="M85" s="1109">
        <v>0.25</v>
      </c>
      <c r="N85" s="1108"/>
      <c r="O85" s="1104"/>
    </row>
    <row r="86" spans="1:15" s="1101" customFormat="1" ht="15" hidden="1" x14ac:dyDescent="0.15">
      <c r="A86" s="1105"/>
      <c r="B86" s="1104"/>
      <c r="C86" s="1614"/>
      <c r="D86" s="1105"/>
      <c r="E86" s="1106"/>
      <c r="F86" s="1105"/>
      <c r="G86" s="1106"/>
      <c r="H86" s="1107" t="s">
        <v>229</v>
      </c>
      <c r="I86" s="1332">
        <v>1</v>
      </c>
      <c r="J86" s="1332" t="s">
        <v>230</v>
      </c>
      <c r="K86" s="1108" t="s">
        <v>501</v>
      </c>
      <c r="L86" s="1108">
        <v>6</v>
      </c>
      <c r="M86" s="1109">
        <v>0.5</v>
      </c>
      <c r="N86" s="1108"/>
      <c r="O86" s="1104"/>
    </row>
    <row r="87" spans="1:15" s="1101" customFormat="1" ht="15" hidden="1" x14ac:dyDescent="0.15">
      <c r="A87" s="1105"/>
      <c r="B87" s="1104"/>
      <c r="C87" s="1614"/>
      <c r="D87" s="1105"/>
      <c r="E87" s="1106"/>
      <c r="F87" s="1105"/>
      <c r="G87" s="1106"/>
      <c r="H87" s="1107" t="s">
        <v>231</v>
      </c>
      <c r="I87" s="1332"/>
      <c r="J87" s="1332">
        <v>5</v>
      </c>
      <c r="K87" s="1108" t="s">
        <v>230</v>
      </c>
      <c r="L87" s="1108">
        <v>7</v>
      </c>
      <c r="M87" s="1109">
        <v>0.75</v>
      </c>
      <c r="N87" s="1108"/>
    </row>
    <row r="88" spans="1:15" s="1101" customFormat="1" hidden="1" x14ac:dyDescent="0.15">
      <c r="A88" s="1105"/>
      <c r="B88" s="1104"/>
      <c r="C88" s="1614"/>
      <c r="D88" s="1105"/>
      <c r="E88" s="1106"/>
      <c r="F88" s="1105"/>
      <c r="G88" s="1106"/>
      <c r="H88" s="1107"/>
      <c r="I88" s="1332"/>
      <c r="J88" s="1332"/>
      <c r="K88" s="1108">
        <v>2</v>
      </c>
      <c r="L88" s="1108">
        <v>8</v>
      </c>
      <c r="M88" s="1109">
        <v>0.9</v>
      </c>
      <c r="N88" s="1108"/>
    </row>
    <row r="89" spans="1:15" s="1101" customFormat="1" ht="15" hidden="1" x14ac:dyDescent="0.15">
      <c r="A89" s="1105"/>
      <c r="B89" s="1104"/>
      <c r="C89" s="1614"/>
      <c r="D89" s="1105"/>
      <c r="E89" s="1106"/>
      <c r="F89" s="1105"/>
      <c r="G89" s="1106"/>
      <c r="H89" s="1107"/>
      <c r="I89" s="1108" t="s">
        <v>501</v>
      </c>
      <c r="J89" s="1332"/>
      <c r="K89" s="1108">
        <v>4</v>
      </c>
      <c r="L89" s="1108">
        <v>9</v>
      </c>
      <c r="M89" s="1108"/>
      <c r="N89" s="1108"/>
    </row>
    <row r="90" spans="1:15" s="1101" customFormat="1" ht="15" hidden="1" x14ac:dyDescent="0.15">
      <c r="A90" s="1105"/>
      <c r="B90" s="1104"/>
      <c r="C90" s="1614"/>
      <c r="D90" s="1105"/>
      <c r="E90" s="1106"/>
      <c r="F90" s="1105"/>
      <c r="G90" s="1106"/>
      <c r="H90" s="1107" t="s">
        <v>501</v>
      </c>
      <c r="I90" s="1108" t="s">
        <v>230</v>
      </c>
      <c r="J90" s="1108" t="s">
        <v>501</v>
      </c>
      <c r="K90" s="1108"/>
      <c r="L90" s="1108">
        <v>10</v>
      </c>
      <c r="M90" s="1108"/>
      <c r="N90" s="1108"/>
    </row>
    <row r="91" spans="1:15" s="1101" customFormat="1" ht="15" hidden="1" x14ac:dyDescent="0.15">
      <c r="A91" s="1105"/>
      <c r="B91" s="1104"/>
      <c r="C91" s="1614"/>
      <c r="D91" s="1105"/>
      <c r="E91" s="1106"/>
      <c r="F91" s="1105"/>
      <c r="G91" s="1106"/>
      <c r="H91" s="1107" t="s">
        <v>230</v>
      </c>
      <c r="I91" s="1332">
        <v>1</v>
      </c>
      <c r="J91" s="1332" t="s">
        <v>230</v>
      </c>
      <c r="K91" s="1108"/>
      <c r="L91" s="1108"/>
      <c r="M91" s="1108"/>
      <c r="N91" s="1108"/>
    </row>
    <row r="92" spans="1:15" s="1101" customFormat="1" hidden="1" x14ac:dyDescent="0.15">
      <c r="A92" s="1105"/>
      <c r="B92" s="1104"/>
      <c r="C92" s="1614"/>
      <c r="D92" s="1105"/>
      <c r="E92" s="1106"/>
      <c r="F92" s="1105"/>
      <c r="G92" s="1106"/>
      <c r="H92" s="1107">
        <v>1</v>
      </c>
      <c r="I92" s="1332"/>
      <c r="J92" s="1333">
        <v>5</v>
      </c>
      <c r="K92" s="1108"/>
      <c r="L92" s="1108"/>
      <c r="M92" s="1108"/>
      <c r="N92" s="1108"/>
    </row>
    <row r="93" spans="1:15" s="1101" customFormat="1" ht="15" hidden="1" x14ac:dyDescent="0.15">
      <c r="A93" s="1105"/>
      <c r="B93" s="1104"/>
      <c r="C93" s="1614"/>
      <c r="D93" s="1105"/>
      <c r="E93" s="1106"/>
      <c r="F93" s="1105"/>
      <c r="G93" s="1106"/>
      <c r="H93" s="1107">
        <v>2</v>
      </c>
      <c r="I93" s="1108" t="s">
        <v>501</v>
      </c>
      <c r="J93" s="1332"/>
      <c r="K93" s="1108"/>
      <c r="L93" s="1108" t="s">
        <v>501</v>
      </c>
      <c r="M93" s="1108"/>
      <c r="N93" s="1108"/>
    </row>
    <row r="94" spans="1:15" s="1101" customFormat="1" ht="15" hidden="1" x14ac:dyDescent="0.15">
      <c r="A94" s="1105"/>
      <c r="B94" s="1104"/>
      <c r="C94" s="1614"/>
      <c r="D94" s="1105"/>
      <c r="E94" s="1106"/>
      <c r="F94" s="1105"/>
      <c r="G94" s="1106"/>
      <c r="H94" s="1107">
        <v>3</v>
      </c>
      <c r="I94" s="1108" t="s">
        <v>230</v>
      </c>
      <c r="J94" s="1332" t="s">
        <v>510</v>
      </c>
      <c r="K94" s="1108"/>
      <c r="L94" s="1108" t="s">
        <v>230</v>
      </c>
      <c r="M94" s="1108"/>
      <c r="N94" s="1108"/>
    </row>
    <row r="95" spans="1:15" s="1101" customFormat="1" ht="15" hidden="1" x14ac:dyDescent="0.15">
      <c r="A95" s="1105"/>
      <c r="B95" s="1104"/>
      <c r="C95" s="1614"/>
      <c r="D95" s="1105"/>
      <c r="E95" s="1106"/>
      <c r="F95" s="1105"/>
      <c r="G95" s="1106"/>
      <c r="H95" s="1107">
        <v>4</v>
      </c>
      <c r="I95" s="1332">
        <v>0</v>
      </c>
      <c r="J95" s="1332" t="s">
        <v>511</v>
      </c>
      <c r="K95" s="1108" t="s">
        <v>501</v>
      </c>
      <c r="L95" s="1108">
        <v>1</v>
      </c>
      <c r="M95" s="1108"/>
      <c r="N95" s="1108"/>
    </row>
    <row r="96" spans="1:15" s="1101" customFormat="1" ht="15" hidden="1" x14ac:dyDescent="0.15">
      <c r="A96" s="1105"/>
      <c r="B96" s="1104"/>
      <c r="C96" s="1614"/>
      <c r="D96" s="1105"/>
      <c r="E96" s="1106"/>
      <c r="F96" s="1105"/>
      <c r="G96" s="1106"/>
      <c r="H96" s="1107">
        <v>5</v>
      </c>
      <c r="I96" s="1332">
        <v>0.25</v>
      </c>
      <c r="J96" s="1332" t="s">
        <v>512</v>
      </c>
      <c r="K96" s="1108" t="s">
        <v>230</v>
      </c>
      <c r="L96" s="1108">
        <v>2</v>
      </c>
      <c r="M96" s="1108"/>
      <c r="N96" s="1108"/>
    </row>
    <row r="97" spans="1:14" s="1101" customFormat="1" ht="15" hidden="1" x14ac:dyDescent="0.15">
      <c r="A97" s="1105"/>
      <c r="B97" s="1104"/>
      <c r="C97" s="1614"/>
      <c r="D97" s="1105"/>
      <c r="E97" s="1106"/>
      <c r="F97" s="1105"/>
      <c r="G97" s="1106"/>
      <c r="H97" s="1107">
        <v>6</v>
      </c>
      <c r="I97" s="1332">
        <v>0.5</v>
      </c>
      <c r="J97" s="1212" t="s">
        <v>1767</v>
      </c>
      <c r="K97" s="1108">
        <v>1</v>
      </c>
      <c r="L97" s="1108">
        <v>3</v>
      </c>
      <c r="M97" s="1108"/>
      <c r="N97" s="1108"/>
    </row>
    <row r="98" spans="1:14" s="1101" customFormat="1" hidden="1" x14ac:dyDescent="0.15">
      <c r="A98" s="1105"/>
      <c r="B98" s="1104"/>
      <c r="C98" s="1614"/>
      <c r="D98" s="1105"/>
      <c r="E98" s="1106"/>
      <c r="F98" s="1105"/>
      <c r="G98" s="1106"/>
      <c r="H98" s="1107">
        <v>7</v>
      </c>
      <c r="I98" s="1332">
        <v>0.75</v>
      </c>
      <c r="J98" s="1334">
        <v>0</v>
      </c>
      <c r="K98" s="1108">
        <v>2</v>
      </c>
      <c r="L98" s="1108"/>
      <c r="M98" s="1108"/>
      <c r="N98" s="1108"/>
    </row>
    <row r="99" spans="1:14" s="1101" customFormat="1" hidden="1" x14ac:dyDescent="0.15">
      <c r="A99" s="1105"/>
      <c r="B99" s="1104"/>
      <c r="C99" s="1614"/>
      <c r="D99" s="1105"/>
      <c r="E99" s="1106"/>
      <c r="F99" s="1105"/>
      <c r="G99" s="1106"/>
      <c r="H99" s="1107">
        <v>8</v>
      </c>
      <c r="I99" s="1332"/>
      <c r="J99" s="1212">
        <v>0.25</v>
      </c>
      <c r="K99" s="1108">
        <v>3</v>
      </c>
      <c r="L99" s="1108"/>
      <c r="M99" s="1108"/>
      <c r="N99" s="1108"/>
    </row>
    <row r="100" spans="1:14" s="1101" customFormat="1" hidden="1" x14ac:dyDescent="0.15">
      <c r="A100" s="1105"/>
      <c r="B100" s="1104"/>
      <c r="C100" s="1614"/>
      <c r="D100" s="1105"/>
      <c r="E100" s="1106"/>
      <c r="F100" s="1105"/>
      <c r="G100" s="1106"/>
      <c r="H100" s="1107">
        <v>9</v>
      </c>
      <c r="I100" s="1332"/>
      <c r="J100" s="1334">
        <v>0.5</v>
      </c>
      <c r="K100" s="1108">
        <v>4</v>
      </c>
      <c r="L100" s="1108"/>
      <c r="M100" s="1108"/>
      <c r="N100" s="1108"/>
    </row>
    <row r="101" spans="1:14" s="1101" customFormat="1" hidden="1" x14ac:dyDescent="0.15">
      <c r="A101" s="1105"/>
      <c r="B101" s="1104"/>
      <c r="C101" s="1614"/>
      <c r="D101" s="1105"/>
      <c r="E101" s="1106"/>
      <c r="F101" s="1105"/>
      <c r="G101" s="1106"/>
      <c r="H101" s="1107">
        <v>10</v>
      </c>
      <c r="I101" s="1332"/>
      <c r="J101" s="1334">
        <v>0.75</v>
      </c>
      <c r="K101" s="1108">
        <v>5</v>
      </c>
      <c r="L101" s="1108"/>
      <c r="M101" s="1108"/>
      <c r="N101" s="1108"/>
    </row>
    <row r="102" spans="1:14" s="1101" customFormat="1" hidden="1" x14ac:dyDescent="0.15">
      <c r="A102" s="1105"/>
      <c r="B102" s="1104"/>
      <c r="C102" s="1614"/>
      <c r="D102" s="1105"/>
      <c r="E102" s="1106"/>
      <c r="F102" s="1105"/>
      <c r="G102" s="1106"/>
      <c r="H102" s="1107">
        <v>11</v>
      </c>
      <c r="I102" s="1332"/>
      <c r="J102" s="1335">
        <v>0.9</v>
      </c>
      <c r="K102" s="1108">
        <v>6</v>
      </c>
      <c r="L102" s="1108"/>
      <c r="M102" s="1108"/>
      <c r="N102" s="1108"/>
    </row>
    <row r="103" spans="1:14" s="1101" customFormat="1" hidden="1" x14ac:dyDescent="0.15">
      <c r="A103" s="1110"/>
      <c r="B103" s="1104"/>
      <c r="C103" s="1614"/>
      <c r="D103" s="1105"/>
      <c r="E103" s="1106"/>
      <c r="F103" s="1105"/>
      <c r="G103" s="1106"/>
      <c r="H103" s="1107">
        <v>12</v>
      </c>
      <c r="I103" s="1332"/>
      <c r="J103" s="1335"/>
      <c r="K103" s="1108"/>
      <c r="L103" s="1108"/>
      <c r="M103" s="1108"/>
      <c r="N103" s="1108"/>
    </row>
    <row r="104" spans="1:14" s="1101" customFormat="1" hidden="1" x14ac:dyDescent="0.15">
      <c r="A104" s="1111"/>
      <c r="B104" s="1104"/>
      <c r="C104" s="1614"/>
      <c r="D104" s="1105"/>
      <c r="E104" s="1106"/>
      <c r="F104" s="1105"/>
      <c r="G104" s="1106"/>
      <c r="H104" s="1107">
        <v>13</v>
      </c>
      <c r="I104" s="1332"/>
      <c r="J104" s="1335"/>
      <c r="K104" s="1108"/>
      <c r="L104" s="1108"/>
      <c r="M104" s="1108"/>
      <c r="N104" s="1108"/>
    </row>
    <row r="105" spans="1:14" s="1101" customFormat="1" hidden="1" x14ac:dyDescent="0.15">
      <c r="A105" s="1112"/>
      <c r="B105" s="1104"/>
      <c r="C105" s="1614"/>
      <c r="D105" s="1105"/>
      <c r="E105" s="1106"/>
      <c r="F105" s="1105"/>
      <c r="G105" s="1106"/>
      <c r="H105" s="1107">
        <v>14</v>
      </c>
      <c r="I105" s="1332"/>
      <c r="J105" s="1335"/>
      <c r="K105" s="1108"/>
      <c r="L105" s="1108"/>
      <c r="M105" s="1108"/>
      <c r="N105" s="1108"/>
    </row>
    <row r="106" spans="1:14" s="1101" customFormat="1" hidden="1" x14ac:dyDescent="0.15">
      <c r="A106" s="1113"/>
      <c r="B106" s="1104"/>
      <c r="C106" s="1614"/>
      <c r="D106" s="1105"/>
      <c r="E106" s="1106"/>
      <c r="F106" s="1105"/>
      <c r="G106" s="1106"/>
      <c r="H106" s="1107">
        <v>15</v>
      </c>
      <c r="I106" s="1332"/>
      <c r="J106" s="1335"/>
      <c r="K106" s="1108"/>
      <c r="L106" s="1108"/>
      <c r="M106" s="1108"/>
      <c r="N106" s="1108"/>
    </row>
    <row r="107" spans="1:14" s="1101" customFormat="1" hidden="1" x14ac:dyDescent="0.15">
      <c r="A107" s="1112"/>
      <c r="B107" s="1104"/>
      <c r="C107" s="1614"/>
      <c r="D107" s="1105"/>
      <c r="E107" s="1106"/>
      <c r="F107" s="1105"/>
      <c r="G107" s="1106"/>
      <c r="H107" s="1107">
        <v>16</v>
      </c>
      <c r="I107" s="1332"/>
      <c r="J107" s="1335"/>
      <c r="K107" s="1108"/>
      <c r="L107" s="1108"/>
      <c r="M107" s="1108"/>
      <c r="N107" s="1108"/>
    </row>
    <row r="108" spans="1:14" s="1101" customFormat="1" hidden="1" x14ac:dyDescent="0.15">
      <c r="A108" s="1113"/>
      <c r="B108" s="1104"/>
      <c r="C108" s="1614"/>
      <c r="D108" s="1105"/>
      <c r="E108" s="1106"/>
      <c r="F108" s="1105"/>
      <c r="G108" s="1106"/>
      <c r="H108" s="1107">
        <v>17</v>
      </c>
      <c r="I108" s="1332"/>
      <c r="J108" s="1336"/>
      <c r="K108" s="1108"/>
      <c r="L108" s="1108"/>
      <c r="M108" s="1108"/>
      <c r="N108" s="1108"/>
    </row>
    <row r="109" spans="1:14" s="1101" customFormat="1" hidden="1" x14ac:dyDescent="0.15">
      <c r="A109" s="1114"/>
      <c r="B109" s="1104"/>
      <c r="C109" s="1614"/>
      <c r="D109" s="1105"/>
      <c r="E109" s="1106"/>
      <c r="F109" s="1105"/>
      <c r="G109" s="1106"/>
      <c r="H109" s="1107">
        <v>18</v>
      </c>
      <c r="I109" s="1332"/>
      <c r="J109" s="1336"/>
      <c r="K109" s="1108"/>
      <c r="L109" s="1108"/>
      <c r="M109" s="1108"/>
      <c r="N109" s="1108"/>
    </row>
    <row r="110" spans="1:14" s="1101" customFormat="1" hidden="1" x14ac:dyDescent="0.15">
      <c r="A110" s="1113"/>
      <c r="B110" s="1104"/>
      <c r="C110" s="1614"/>
      <c r="D110" s="1105"/>
      <c r="E110" s="1106"/>
      <c r="F110" s="1105"/>
      <c r="G110" s="1106"/>
      <c r="H110" s="1107">
        <v>19</v>
      </c>
      <c r="I110" s="1332"/>
      <c r="J110" s="1336"/>
      <c r="K110" s="1108"/>
      <c r="L110" s="1108"/>
      <c r="M110" s="1108"/>
      <c r="N110" s="1108"/>
    </row>
    <row r="111" spans="1:14" s="1101" customFormat="1" hidden="1" x14ac:dyDescent="0.15">
      <c r="A111" s="1114"/>
      <c r="B111" s="1104"/>
      <c r="C111" s="1614"/>
      <c r="D111" s="1105"/>
      <c r="E111" s="1106"/>
      <c r="F111" s="1105"/>
      <c r="G111" s="1106"/>
      <c r="H111" s="1107">
        <v>20</v>
      </c>
      <c r="I111" s="1332"/>
      <c r="J111" s="1336"/>
      <c r="K111" s="1108"/>
      <c r="L111" s="1108"/>
      <c r="N111" s="1108"/>
    </row>
    <row r="112" spans="1:14" s="1101" customFormat="1" hidden="1" x14ac:dyDescent="0.15">
      <c r="A112" s="1113"/>
      <c r="B112" s="1104"/>
      <c r="C112" s="1614"/>
      <c r="D112" s="1105"/>
      <c r="E112" s="1106"/>
      <c r="F112" s="1105"/>
      <c r="G112" s="1106"/>
      <c r="H112" s="1107">
        <v>21</v>
      </c>
      <c r="I112" s="1332"/>
      <c r="J112" s="1332"/>
      <c r="K112" s="1108"/>
      <c r="L112" s="1108"/>
      <c r="N112" s="1108"/>
    </row>
    <row r="113" spans="1:14" s="1101" customFormat="1" hidden="1" x14ac:dyDescent="0.15">
      <c r="A113" s="1114"/>
      <c r="B113" s="1104"/>
      <c r="C113" s="1614"/>
      <c r="D113" s="1105"/>
      <c r="E113" s="1106"/>
      <c r="F113" s="1105"/>
      <c r="G113" s="1106"/>
      <c r="H113" s="1107">
        <v>22</v>
      </c>
      <c r="I113" s="1332"/>
      <c r="J113" s="1332"/>
      <c r="K113" s="1108"/>
      <c r="L113" s="1108"/>
    </row>
    <row r="114" spans="1:14" s="1101" customFormat="1" hidden="1" x14ac:dyDescent="0.15">
      <c r="A114" s="1113"/>
      <c r="B114" s="1104"/>
      <c r="C114" s="1614"/>
      <c r="D114" s="1105"/>
      <c r="E114" s="1106"/>
      <c r="F114" s="1105"/>
      <c r="G114" s="1106"/>
      <c r="H114" s="1107">
        <v>23</v>
      </c>
      <c r="I114" s="1332"/>
      <c r="J114" s="1332"/>
      <c r="K114" s="1108"/>
    </row>
    <row r="115" spans="1:14" s="1101" customFormat="1" hidden="1" x14ac:dyDescent="0.15">
      <c r="A115" s="1112"/>
      <c r="B115" s="1104"/>
      <c r="C115" s="1614"/>
      <c r="D115" s="1105"/>
      <c r="E115" s="1106"/>
      <c r="F115" s="1105"/>
      <c r="G115" s="1106"/>
      <c r="H115" s="1106"/>
      <c r="I115" s="1332"/>
      <c r="J115" s="1332"/>
      <c r="K115" s="1108"/>
    </row>
    <row r="116" spans="1:14" s="1101" customFormat="1" hidden="1" x14ac:dyDescent="0.15">
      <c r="A116" s="1113"/>
      <c r="B116" s="1104"/>
      <c r="C116" s="1614"/>
      <c r="D116" s="1105"/>
      <c r="E116" s="1106"/>
      <c r="F116" s="1105"/>
      <c r="G116" s="1106"/>
      <c r="H116" s="1106"/>
      <c r="I116" s="410"/>
      <c r="J116" s="410"/>
    </row>
    <row r="117" spans="1:14" s="1101" customFormat="1" hidden="1" x14ac:dyDescent="0.15">
      <c r="A117" s="1114"/>
      <c r="B117" s="1104"/>
      <c r="C117" s="1614"/>
      <c r="D117" s="1105"/>
      <c r="E117" s="1106"/>
      <c r="F117" s="1105"/>
      <c r="G117" s="1106"/>
      <c r="H117" s="1106"/>
      <c r="I117" s="410"/>
      <c r="J117" s="410"/>
    </row>
    <row r="118" spans="1:14" s="1101" customFormat="1" hidden="1" x14ac:dyDescent="0.15">
      <c r="A118" s="1115"/>
      <c r="B118" s="1104"/>
      <c r="C118" s="1614"/>
      <c r="D118" s="1105"/>
      <c r="E118" s="1106"/>
      <c r="F118" s="1105"/>
      <c r="G118" s="1106"/>
      <c r="H118" s="1106"/>
      <c r="I118" s="410"/>
      <c r="J118" s="410"/>
    </row>
    <row r="119" spans="1:14" s="1101" customFormat="1" hidden="1" x14ac:dyDescent="0.15">
      <c r="A119" s="1105"/>
      <c r="B119" s="1104"/>
      <c r="C119" s="1614"/>
      <c r="D119" s="1105"/>
      <c r="E119" s="1106"/>
      <c r="F119" s="1105"/>
      <c r="G119" s="1106"/>
      <c r="H119" s="1106"/>
      <c r="I119" s="410"/>
      <c r="J119" s="410"/>
      <c r="M119" s="4"/>
    </row>
    <row r="120" spans="1:14" hidden="1" x14ac:dyDescent="0.15">
      <c r="H120" s="1106"/>
      <c r="K120" s="1101"/>
      <c r="L120" s="1101"/>
      <c r="N120" s="1101"/>
    </row>
    <row r="121" spans="1:14" hidden="1" x14ac:dyDescent="0.15">
      <c r="H121" s="1106"/>
      <c r="K121" s="1101"/>
      <c r="L121" s="1101"/>
    </row>
    <row r="122" spans="1:14" x14ac:dyDescent="0.15">
      <c r="H122" s="1106"/>
      <c r="K122" s="1101"/>
    </row>
    <row r="123" spans="1:14" x14ac:dyDescent="0.15">
      <c r="K123" s="1101"/>
    </row>
  </sheetData>
  <sheetProtection algorithmName="SHA-512" hashValue="RSRIwErGWjkqv7cE4IE4OUvFdv2Wbjej6QlsJn4bSwCy/NKCbhnkRiuoxvTVIyO4vUqOko0/5e3GqZfs3tCptg==" saltValue="W3cmAAlDAgCcFTNLuHnjYg==" spinCount="100000" sheet="1" insertHyperlinks="0"/>
  <customSheetViews>
    <customSheetView guid="{F1B267DB-70DC-6F42-AC92-32AC1AD9EEAB}" scale="140" fitToPage="1" hiddenRows="1" hiddenColumns="1" topLeftCell="A22">
      <selection activeCell="E27" sqref="E27"/>
      <rowBreaks count="2" manualBreakCount="2">
        <brk id="19" max="9" man="1"/>
        <brk id="40" max="9" man="1"/>
      </rowBreaks>
      <pageMargins left="0" right="0" top="0.25" bottom="0.56000000000000005" header="0.5" footer="0.15"/>
      <printOptions horizontalCentered="1"/>
      <pageSetup scale="66" fitToHeight="3" orientation="landscape" cellComments="asDisplayed" r:id="rId1"/>
      <headerFooter alignWithMargins="0">
        <oddFooter>&amp;L&amp;8FGBC Commercial Certification
&amp;C&amp;G&amp;R&amp;P of &amp;N</oddFooter>
      </headerFooter>
    </customSheetView>
  </customSheetViews>
  <mergeCells count="121">
    <mergeCell ref="I55:I59"/>
    <mergeCell ref="I68:I73"/>
    <mergeCell ref="I60:I67"/>
    <mergeCell ref="I16:I22"/>
    <mergeCell ref="E28:G28"/>
    <mergeCell ref="D23:H23"/>
    <mergeCell ref="E24:G24"/>
    <mergeCell ref="E25:G25"/>
    <mergeCell ref="E26:G26"/>
    <mergeCell ref="E27:G27"/>
    <mergeCell ref="H68:H73"/>
    <mergeCell ref="H42:H47"/>
    <mergeCell ref="H48:H53"/>
    <mergeCell ref="H55:H59"/>
    <mergeCell ref="H60:H67"/>
    <mergeCell ref="E70:G70"/>
    <mergeCell ref="E71:G71"/>
    <mergeCell ref="E72:G72"/>
    <mergeCell ref="E73:G73"/>
    <mergeCell ref="F33:G33"/>
    <mergeCell ref="F34:G34"/>
    <mergeCell ref="F37:G37"/>
    <mergeCell ref="F38:G38"/>
    <mergeCell ref="E50:G50"/>
    <mergeCell ref="A1:I1"/>
    <mergeCell ref="A2:I2"/>
    <mergeCell ref="A3:I3"/>
    <mergeCell ref="D17:H17"/>
    <mergeCell ref="E18:G18"/>
    <mergeCell ref="E19:G19"/>
    <mergeCell ref="E20:G20"/>
    <mergeCell ref="E21:G21"/>
    <mergeCell ref="E22:G22"/>
    <mergeCell ref="A17:A22"/>
    <mergeCell ref="B17:B22"/>
    <mergeCell ref="C17:C22"/>
    <mergeCell ref="H4:H6"/>
    <mergeCell ref="D7:G7"/>
    <mergeCell ref="A4:C4"/>
    <mergeCell ref="F4:G6"/>
    <mergeCell ref="D4:E6"/>
    <mergeCell ref="A5:A6"/>
    <mergeCell ref="D10:E10"/>
    <mergeCell ref="D12:E12"/>
    <mergeCell ref="F9:G9"/>
    <mergeCell ref="F10:G10"/>
    <mergeCell ref="I4:I6"/>
    <mergeCell ref="D8:I8"/>
    <mergeCell ref="D9:E9"/>
    <mergeCell ref="D35:E35"/>
    <mergeCell ref="A23:A28"/>
    <mergeCell ref="B23:B28"/>
    <mergeCell ref="C23:C28"/>
    <mergeCell ref="A43:C47"/>
    <mergeCell ref="D30:E30"/>
    <mergeCell ref="F30:G30"/>
    <mergeCell ref="D31:E31"/>
    <mergeCell ref="F31:G31"/>
    <mergeCell ref="D33:E33"/>
    <mergeCell ref="F39:G39"/>
    <mergeCell ref="F42:G43"/>
    <mergeCell ref="D39:E39"/>
    <mergeCell ref="E46:G46"/>
    <mergeCell ref="E47:G47"/>
    <mergeCell ref="D32:G32"/>
    <mergeCell ref="D40:E40"/>
    <mergeCell ref="F40:G40"/>
    <mergeCell ref="D34:E34"/>
    <mergeCell ref="D11:G11"/>
    <mergeCell ref="F12:G12"/>
    <mergeCell ref="E51:G51"/>
    <mergeCell ref="E52:G52"/>
    <mergeCell ref="E53:G53"/>
    <mergeCell ref="A49:C53"/>
    <mergeCell ref="D62:G62"/>
    <mergeCell ref="D67:G67"/>
    <mergeCell ref="D54:G54"/>
    <mergeCell ref="F59:G59"/>
    <mergeCell ref="D56:D59"/>
    <mergeCell ref="E56:E59"/>
    <mergeCell ref="A56:C59"/>
    <mergeCell ref="A61:C67"/>
    <mergeCell ref="D77:G77"/>
    <mergeCell ref="D55:E55"/>
    <mergeCell ref="D60:E60"/>
    <mergeCell ref="F60:G61"/>
    <mergeCell ref="F74:G74"/>
    <mergeCell ref="E63:G63"/>
    <mergeCell ref="E64:G64"/>
    <mergeCell ref="E65:G65"/>
    <mergeCell ref="E66:G66"/>
    <mergeCell ref="F68:G69"/>
    <mergeCell ref="D74:E74"/>
    <mergeCell ref="D68:E68"/>
    <mergeCell ref="A75:G75"/>
    <mergeCell ref="D76:G76"/>
    <mergeCell ref="A69:C73"/>
    <mergeCell ref="I23:I28"/>
    <mergeCell ref="I42:I47"/>
    <mergeCell ref="D48:E48"/>
    <mergeCell ref="F48:G49"/>
    <mergeCell ref="D41:G41"/>
    <mergeCell ref="D42:E42"/>
    <mergeCell ref="F36:G36"/>
    <mergeCell ref="F13:G13"/>
    <mergeCell ref="F14:G14"/>
    <mergeCell ref="F16:G16"/>
    <mergeCell ref="D15:E15"/>
    <mergeCell ref="D29:E29"/>
    <mergeCell ref="F15:G15"/>
    <mergeCell ref="F29:G29"/>
    <mergeCell ref="D16:E16"/>
    <mergeCell ref="D13:E13"/>
    <mergeCell ref="D14:E14"/>
    <mergeCell ref="F35:G35"/>
    <mergeCell ref="D38:E38"/>
    <mergeCell ref="D36:E36"/>
    <mergeCell ref="D37:E37"/>
    <mergeCell ref="E44:G44"/>
    <mergeCell ref="E45:G45"/>
    <mergeCell ref="I48:I53"/>
  </mergeCells>
  <phoneticPr fontId="118" type="noConversion"/>
  <dataValidations count="12">
    <dataValidation type="list" allowBlank="1" showInputMessage="1" showErrorMessage="1" sqref="D43 D49" xr:uid="{00000000-0002-0000-0800-000001000000}">
      <formula1>$J$97:$J$107</formula1>
    </dataValidation>
    <dataValidation type="list" allowBlank="1" showInputMessage="1" showErrorMessage="1" sqref="D63:D66" xr:uid="{00000000-0002-0000-0800-000002000000}">
      <formula1>access</formula1>
    </dataValidation>
    <dataValidation type="list" allowBlank="1" showInputMessage="1" showErrorMessage="1" sqref="C39:C40" xr:uid="{76214EE6-2351-8B43-95AD-5D8FC9CCD217}">
      <formula1>$H$79:$H$81</formula1>
    </dataValidation>
    <dataValidation type="list" allowBlank="1" showInputMessage="1" showErrorMessage="1" sqref="C12 C36:C37 C14 C29:C31 C33:C34 C74" xr:uid="{00000000-0002-0000-0800-000006000000}">
      <formula1>$I$83:$I$86</formula1>
    </dataValidation>
    <dataValidation type="list" allowBlank="1" showInputMessage="1" showErrorMessage="1" sqref="C15" xr:uid="{00000000-0002-0000-0800-000005000000}">
      <formula1>$J$78:$J$82</formula1>
    </dataValidation>
    <dataValidation type="list" allowBlank="1" showInputMessage="1" showErrorMessage="1" sqref="C13" xr:uid="{00000000-0002-0000-0800-000008000000}">
      <formula1>$J$84:$J$87</formula1>
    </dataValidation>
    <dataValidation type="list" allowBlank="1" showInputMessage="1" showErrorMessage="1" sqref="C17:C28" xr:uid="{FEB4F767-9BF6-C948-9CC0-2E58B3A81471}">
      <formula1>$K$95:$K$102</formula1>
    </dataValidation>
    <dataValidation type="list" allowBlank="1" showInputMessage="1" showErrorMessage="1" sqref="C35" xr:uid="{D8515807-1528-B74B-967B-3FDEC75199E7}">
      <formula1>$K$95:$K$98</formula1>
    </dataValidation>
    <dataValidation type="list" allowBlank="1" showInputMessage="1" showErrorMessage="1" sqref="D61" xr:uid="{00000000-0002-0000-0800-000000000000}">
      <formula1>$K$81:$K$84</formula1>
    </dataValidation>
    <dataValidation type="list" allowBlank="1" showInputMessage="1" showErrorMessage="1" sqref="C38" xr:uid="{56EC9C03-3AF4-4948-88D3-4117A8A421DE}">
      <formula1>$L$93:$L$97</formula1>
    </dataValidation>
    <dataValidation type="list" allowBlank="1" showInputMessage="1" showErrorMessage="1" sqref="D56:D59" xr:uid="{6C925462-46B9-E046-946F-2B3F5621B4EA}">
      <formula1>$J$98:$J$102</formula1>
    </dataValidation>
    <dataValidation type="list" allowBlank="1" showInputMessage="1" showErrorMessage="1" sqref="D69" xr:uid="{00000000-0002-0000-0800-00000B000000}">
      <formula1>$M$84:$M$88</formula1>
    </dataValidation>
  </dataValidations>
  <printOptions horizontalCentered="1"/>
  <pageMargins left="0" right="0" top="0.25" bottom="0.56000000000000005" header="0.5" footer="0.15"/>
  <pageSetup scale="68" fitToHeight="3" orientation="landscape" cellComments="asDisplayed" r:id="rId2"/>
  <headerFooter alignWithMargins="0">
    <oddFooter>&amp;L&amp;8FGBC Commercial Certification
&amp;C&amp;G&amp;R&amp;P of &amp;N</oddFooter>
  </headerFooter>
  <rowBreaks count="2" manualBreakCount="2">
    <brk id="31" max="9" man="1"/>
    <brk id="53" max="9" man="1"/>
  </rowBreaks>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269</vt:i4>
      </vt:variant>
    </vt:vector>
  </HeadingPairs>
  <TitlesOfParts>
    <vt:vector size="290" baseType="lpstr">
      <vt:lpstr>Prerequisites</vt:lpstr>
      <vt:lpstr>Instructions</vt:lpstr>
      <vt:lpstr>Project Registration and Team</vt:lpstr>
      <vt:lpstr>Final Application</vt:lpstr>
      <vt:lpstr>1 Project Management</vt:lpstr>
      <vt:lpstr>2 Energy </vt:lpstr>
      <vt:lpstr>3 Water</vt:lpstr>
      <vt:lpstr>4 Site</vt:lpstr>
      <vt:lpstr>5 Health</vt:lpstr>
      <vt:lpstr>6 Materials</vt:lpstr>
      <vt:lpstr>Materials Worksheet</vt:lpstr>
      <vt:lpstr>7 Disaster Mitigation</vt:lpstr>
      <vt:lpstr>Disaster Mitigation (2)</vt:lpstr>
      <vt:lpstr>V2</vt:lpstr>
      <vt:lpstr>8 Innovation </vt:lpstr>
      <vt:lpstr>LONG SUMMARY Evaluator</vt:lpstr>
      <vt:lpstr>Sheet1</vt:lpstr>
      <vt:lpstr>Long Summary Deailed</vt:lpstr>
      <vt:lpstr>DESIGN REVIEW CREDITS</vt:lpstr>
      <vt:lpstr>Submittals</vt:lpstr>
      <vt:lpstr>Evaluator Sumary</vt:lpstr>
      <vt:lpstr>_</vt:lpstr>
      <vt:lpstr>'5 Health'!access</vt:lpstr>
      <vt:lpstr>'6 Materials'!access</vt:lpstr>
      <vt:lpstr>'7 Disaster Mitigation'!access</vt:lpstr>
      <vt:lpstr>'Disaster Mitigation (2)'!access</vt:lpstr>
      <vt:lpstr>access</vt:lpstr>
      <vt:lpstr>'5 Health'!Access_to_Basic_Services</vt:lpstr>
      <vt:lpstr>'6 Materials'!Access_to_Basic_Services</vt:lpstr>
      <vt:lpstr>'7 Disaster Mitigation'!Access_to_Basic_Services</vt:lpstr>
      <vt:lpstr>'Disaster Mitigation (2)'!Access_to_Basic_Services</vt:lpstr>
      <vt:lpstr>Access_to_Basic_Services</vt:lpstr>
      <vt:lpstr>'5 Health'!accesscount</vt:lpstr>
      <vt:lpstr>'6 Materials'!accesscount</vt:lpstr>
      <vt:lpstr>'7 Disaster Mitigation'!accesscount</vt:lpstr>
      <vt:lpstr>'Disaster Mitigation (2)'!accesscount</vt:lpstr>
      <vt:lpstr>accesscount</vt:lpstr>
      <vt:lpstr>'5 Health'!blandtothree</vt:lpstr>
      <vt:lpstr>'6 Materials'!blandtothree</vt:lpstr>
      <vt:lpstr>'7 Disaster Mitigation'!blandtothree</vt:lpstr>
      <vt:lpstr>'Disaster Mitigation (2)'!blandtothree</vt:lpstr>
      <vt:lpstr>blandtothree</vt:lpstr>
      <vt:lpstr>'5 Health'!blanktohundred</vt:lpstr>
      <vt:lpstr>'6 Materials'!blanktohundred</vt:lpstr>
      <vt:lpstr>'7 Disaster Mitigation'!blanktohundred</vt:lpstr>
      <vt:lpstr>'Disaster Mitigation (2)'!blanktohundred</vt:lpstr>
      <vt:lpstr>blanktohundred</vt:lpstr>
      <vt:lpstr>contract</vt:lpstr>
      <vt:lpstr>'3 Water'!daylight</vt:lpstr>
      <vt:lpstr>'4 Site'!daylight</vt:lpstr>
      <vt:lpstr>'5 Health'!daylight</vt:lpstr>
      <vt:lpstr>'6 Materials'!daylight</vt:lpstr>
      <vt:lpstr>'7 Disaster Mitigation'!daylight</vt:lpstr>
      <vt:lpstr>'Disaster Mitigation (2)'!daylight</vt:lpstr>
      <vt:lpstr>daylight</vt:lpstr>
      <vt:lpstr>'2 Energy '!EnergyPerformanceImprovement</vt:lpstr>
      <vt:lpstr>'3 Water'!EnergyPerformanceImprovement</vt:lpstr>
      <vt:lpstr>'4 Site'!EnergyPerformanceImprovement</vt:lpstr>
      <vt:lpstr>'V2'!EnergyPerformanceImprovement</vt:lpstr>
      <vt:lpstr>'2 Energy '!energyperformanceimprvement</vt:lpstr>
      <vt:lpstr>'3 Water'!energyperformanceimprvement</vt:lpstr>
      <vt:lpstr>'4 Site'!energyperformanceimprvement</vt:lpstr>
      <vt:lpstr>'V2'!energyperformanceimprvement</vt:lpstr>
      <vt:lpstr>'3 Water'!Energysavings</vt:lpstr>
      <vt:lpstr>'4 Site'!Energysavings</vt:lpstr>
      <vt:lpstr>'5 Health'!Energysavings</vt:lpstr>
      <vt:lpstr>'6 Materials'!Energysavings</vt:lpstr>
      <vt:lpstr>'7 Disaster Mitigation'!Energysavings</vt:lpstr>
      <vt:lpstr>'Disaster Mitigation (2)'!Energysavings</vt:lpstr>
      <vt:lpstr>Energysavings</vt:lpstr>
      <vt:lpstr>'4 Site'!FFL</vt:lpstr>
      <vt:lpstr>'5 Health'!FFL</vt:lpstr>
      <vt:lpstr>'6 Materials'!FFL</vt:lpstr>
      <vt:lpstr>'7 Disaster Mitigation'!FFL</vt:lpstr>
      <vt:lpstr>'Disaster Mitigation (2)'!FFL</vt:lpstr>
      <vt:lpstr>FFL</vt:lpstr>
      <vt:lpstr>'4 Site'!fflblank</vt:lpstr>
      <vt:lpstr>'5 Health'!fflblank</vt:lpstr>
      <vt:lpstr>'6 Materials'!fflblank</vt:lpstr>
      <vt:lpstr>'7 Disaster Mitigation'!fflblank</vt:lpstr>
      <vt:lpstr>'Disaster Mitigation (2)'!fflblank</vt:lpstr>
      <vt:lpstr>fflblank</vt:lpstr>
      <vt:lpstr>'4 Site'!fflenter</vt:lpstr>
      <vt:lpstr>'5 Health'!fflenter</vt:lpstr>
      <vt:lpstr>'6 Materials'!fflenter</vt:lpstr>
      <vt:lpstr>'7 Disaster Mitigation'!fflenter</vt:lpstr>
      <vt:lpstr>'Disaster Mitigation (2)'!fflenter</vt:lpstr>
      <vt:lpstr>fflenter</vt:lpstr>
      <vt:lpstr>'3 Water'!FFSprerequisite</vt:lpstr>
      <vt:lpstr>'4 Site'!FFSprerequisite</vt:lpstr>
      <vt:lpstr>'5 Health'!FFSprerequisite</vt:lpstr>
      <vt:lpstr>'6 Materials'!FFSprerequisite</vt:lpstr>
      <vt:lpstr>'7 Disaster Mitigation'!FFSprerequisite</vt:lpstr>
      <vt:lpstr>'Disaster Mitigation (2)'!FFSprerequisite</vt:lpstr>
      <vt:lpstr>FFSprerequisite</vt:lpstr>
      <vt:lpstr>five</vt:lpstr>
      <vt:lpstr>'3 Water'!greenpower</vt:lpstr>
      <vt:lpstr>'4 Site'!greenpower</vt:lpstr>
      <vt:lpstr>'5 Health'!greenpower</vt:lpstr>
      <vt:lpstr>'6 Materials'!greenpower</vt:lpstr>
      <vt:lpstr>'7 Disaster Mitigation'!greenpower</vt:lpstr>
      <vt:lpstr>'Disaster Mitigation (2)'!greenpower</vt:lpstr>
      <vt:lpstr>greenpower</vt:lpstr>
      <vt:lpstr>'6 Materials'!healthpre</vt:lpstr>
      <vt:lpstr>'7 Disaster Mitigation'!healthpre</vt:lpstr>
      <vt:lpstr>'Disaster Mitigation (2)'!healthpre</vt:lpstr>
      <vt:lpstr>healthpre</vt:lpstr>
      <vt:lpstr>'4 Site'!irrigation</vt:lpstr>
      <vt:lpstr>'5 Health'!irrigation</vt:lpstr>
      <vt:lpstr>'6 Materials'!irrigation</vt:lpstr>
      <vt:lpstr>'7 Disaster Mitigation'!irrigation</vt:lpstr>
      <vt:lpstr>'Disaster Mitigation (2)'!irrigation</vt:lpstr>
      <vt:lpstr>irrigation</vt:lpstr>
      <vt:lpstr>'6 Materials'!loghting</vt:lpstr>
      <vt:lpstr>'7 Disaster Mitigation'!loghting</vt:lpstr>
      <vt:lpstr>'Disaster Mitigation (2)'!loghting</vt:lpstr>
      <vt:lpstr>loghting</vt:lpstr>
      <vt:lpstr>'5 Health'!lottoral</vt:lpstr>
      <vt:lpstr>'6 Materials'!lottoral</vt:lpstr>
      <vt:lpstr>'7 Disaster Mitigation'!lottoral</vt:lpstr>
      <vt:lpstr>'Disaster Mitigation (2)'!lottoral</vt:lpstr>
      <vt:lpstr>lottoral</vt:lpstr>
      <vt:lpstr>N_A</vt:lpstr>
      <vt:lpstr>'Disaster Mitigation (2)'!nafive</vt:lpstr>
      <vt:lpstr>nafive</vt:lpstr>
      <vt:lpstr>'5 Health'!naone</vt:lpstr>
      <vt:lpstr>'6 Materials'!naone</vt:lpstr>
      <vt:lpstr>'7 Disaster Mitigation'!naone</vt:lpstr>
      <vt:lpstr>'Disaster Mitigation (2)'!naone</vt:lpstr>
      <vt:lpstr>naone</vt:lpstr>
      <vt:lpstr>'5 Health'!natoten</vt:lpstr>
      <vt:lpstr>'6 Materials'!natoten</vt:lpstr>
      <vt:lpstr>'7 Disaster Mitigation'!natoten</vt:lpstr>
      <vt:lpstr>'Disaster Mitigation (2)'!natoten</vt:lpstr>
      <vt:lpstr>natoten</vt:lpstr>
      <vt:lpstr>'5 Health'!natwo</vt:lpstr>
      <vt:lpstr>'6 Materials'!natwo</vt:lpstr>
      <vt:lpstr>'7 Disaster Mitigation'!natwo</vt:lpstr>
      <vt:lpstr>'Disaster Mitigation (2)'!natwo</vt:lpstr>
      <vt:lpstr>natwo</vt:lpstr>
      <vt:lpstr>'5 Health'!naupto4</vt:lpstr>
      <vt:lpstr>'6 Materials'!naupto4</vt:lpstr>
      <vt:lpstr>'7 Disaster Mitigation'!naupto4</vt:lpstr>
      <vt:lpstr>'Disaster Mitigation (2)'!naupto4</vt:lpstr>
      <vt:lpstr>naupto4</vt:lpstr>
      <vt:lpstr>one</vt:lpstr>
      <vt:lpstr>'3 Water'!oneonly</vt:lpstr>
      <vt:lpstr>'5 Health'!oneonly</vt:lpstr>
      <vt:lpstr>'6 Materials'!oneonly</vt:lpstr>
      <vt:lpstr>'Disaster Mitigation (2)'!oneonly</vt:lpstr>
      <vt:lpstr>oneonly</vt:lpstr>
      <vt:lpstr>'3 Water'!onetwo</vt:lpstr>
      <vt:lpstr>'4 Site'!onetwo</vt:lpstr>
      <vt:lpstr>'5 Health'!onetwo</vt:lpstr>
      <vt:lpstr>'6 Materials'!onetwo</vt:lpstr>
      <vt:lpstr>'7 Disaster Mitigation'!onetwo</vt:lpstr>
      <vt:lpstr>'Disaster Mitigation (2)'!onetwo</vt:lpstr>
      <vt:lpstr>onetwo</vt:lpstr>
      <vt:lpstr>prereq</vt:lpstr>
      <vt:lpstr>'3 Water'!prerequisites</vt:lpstr>
      <vt:lpstr>'4 Site'!prerequisites</vt:lpstr>
      <vt:lpstr>'5 Health'!prerequisites</vt:lpstr>
      <vt:lpstr>'6 Materials'!prerequisites</vt:lpstr>
      <vt:lpstr>'7 Disaster Mitigation'!prerequisites</vt:lpstr>
      <vt:lpstr>'Disaster Mitigation (2)'!prerequisites</vt:lpstr>
      <vt:lpstr>prerequisites</vt:lpstr>
      <vt:lpstr>'3 Water'!Prerequisitesblank</vt:lpstr>
      <vt:lpstr>'4 Site'!Prerequisitesblank</vt:lpstr>
      <vt:lpstr>'5 Health'!Prerequisitesblank</vt:lpstr>
      <vt:lpstr>'6 Materials'!Prerequisitesblank</vt:lpstr>
      <vt:lpstr>'7 Disaster Mitigation'!Prerequisitesblank</vt:lpstr>
      <vt:lpstr>'Disaster Mitigation (2)'!Prerequisitesblank</vt:lpstr>
      <vt:lpstr>Prerequisitesblank</vt:lpstr>
      <vt:lpstr>'1 Project Management'!Print_Area</vt:lpstr>
      <vt:lpstr>'2 Energy '!Print_Area</vt:lpstr>
      <vt:lpstr>'3 Water'!Print_Area</vt:lpstr>
      <vt:lpstr>'4 Site'!Print_Area</vt:lpstr>
      <vt:lpstr>'5 Health'!Print_Area</vt:lpstr>
      <vt:lpstr>'6 Materials'!Print_Area</vt:lpstr>
      <vt:lpstr>'7 Disaster Mitigation'!Print_Area</vt:lpstr>
      <vt:lpstr>'8 Innovation '!Print_Area</vt:lpstr>
      <vt:lpstr>'Disaster Mitigation (2)'!Print_Area</vt:lpstr>
      <vt:lpstr>'Evaluator Sumary'!Print_Area</vt:lpstr>
      <vt:lpstr>'Final Application'!Print_Area</vt:lpstr>
      <vt:lpstr>Instructions!Print_Area</vt:lpstr>
      <vt:lpstr>'Long Summary Deailed'!Print_Area</vt:lpstr>
      <vt:lpstr>'Materials Worksheet'!Print_Area</vt:lpstr>
      <vt:lpstr>Prerequisites!Print_Area</vt:lpstr>
      <vt:lpstr>'Project Registration and Team'!Print_Area</vt:lpstr>
      <vt:lpstr>Submittals!Print_Area</vt:lpstr>
      <vt:lpstr>'V2'!Print_Area</vt:lpstr>
      <vt:lpstr>'Materials Worksheet'!Print_Titles</vt:lpstr>
      <vt:lpstr>ProjectName</vt:lpstr>
      <vt:lpstr>'4 Site'!rainwater</vt:lpstr>
      <vt:lpstr>'5 Health'!rainwater</vt:lpstr>
      <vt:lpstr>'6 Materials'!rainwater</vt:lpstr>
      <vt:lpstr>'7 Disaster Mitigation'!rainwater</vt:lpstr>
      <vt:lpstr>'Disaster Mitigation (2)'!rainwater</vt:lpstr>
      <vt:lpstr>rainwater</vt:lpstr>
      <vt:lpstr>'7 Disaster Mitigation'!recycled</vt:lpstr>
      <vt:lpstr>'Disaster Mitigation (2)'!recycled</vt:lpstr>
      <vt:lpstr>recycled</vt:lpstr>
      <vt:lpstr>'3 Water'!Renewable</vt:lpstr>
      <vt:lpstr>'4 Site'!Renewable</vt:lpstr>
      <vt:lpstr>'5 Health'!Renewable</vt:lpstr>
      <vt:lpstr>'6 Materials'!Renewable</vt:lpstr>
      <vt:lpstr>'7 Disaster Mitigation'!Renewable</vt:lpstr>
      <vt:lpstr>'Disaster Mitigation (2)'!Renewable</vt:lpstr>
      <vt:lpstr>Renewable</vt:lpstr>
      <vt:lpstr>'V2'!renewableenergy</vt:lpstr>
      <vt:lpstr>'V2'!renewables</vt:lpstr>
      <vt:lpstr>Required</vt:lpstr>
      <vt:lpstr>'7 Disaster Mitigation'!rrmtl</vt:lpstr>
      <vt:lpstr>'Disaster Mitigation (2)'!rrmtl</vt:lpstr>
      <vt:lpstr>rrmtl</vt:lpstr>
      <vt:lpstr>seroonetwowater</vt:lpstr>
      <vt:lpstr>'5 Health'!Sone</vt:lpstr>
      <vt:lpstr>'6 Materials'!Sone</vt:lpstr>
      <vt:lpstr>'7 Disaster Mitigation'!Sone</vt:lpstr>
      <vt:lpstr>'Disaster Mitigation (2)'!Sone</vt:lpstr>
      <vt:lpstr>Sone</vt:lpstr>
      <vt:lpstr>'5 Health'!standardgeneral</vt:lpstr>
      <vt:lpstr>'6 Materials'!standardgeneral</vt:lpstr>
      <vt:lpstr>'7 Disaster Mitigation'!standardgeneral</vt:lpstr>
      <vt:lpstr>'Disaster Mitigation (2)'!standardgeneral</vt:lpstr>
      <vt:lpstr>standardgeneral</vt:lpstr>
      <vt:lpstr>'5 Health'!stormwatertreat</vt:lpstr>
      <vt:lpstr>'6 Materials'!stormwatertreat</vt:lpstr>
      <vt:lpstr>'7 Disaster Mitigation'!stormwatertreat</vt:lpstr>
      <vt:lpstr>'Disaster Mitigation (2)'!stormwatertreat</vt:lpstr>
      <vt:lpstr>stormwatertreat</vt:lpstr>
      <vt:lpstr>'3 Water'!TargetFinder</vt:lpstr>
      <vt:lpstr>'4 Site'!TargetFinder</vt:lpstr>
      <vt:lpstr>'5 Health'!TargetFinder</vt:lpstr>
      <vt:lpstr>'6 Materials'!TargetFinder</vt:lpstr>
      <vt:lpstr>'7 Disaster Mitigation'!TargetFinder</vt:lpstr>
      <vt:lpstr>'Disaster Mitigation (2)'!TargetFinder</vt:lpstr>
      <vt:lpstr>TargetFinder</vt:lpstr>
      <vt:lpstr>three</vt:lpstr>
      <vt:lpstr>two</vt:lpstr>
      <vt:lpstr>Yes</vt:lpstr>
      <vt:lpstr>'3 Water'!zerofive</vt:lpstr>
      <vt:lpstr>'4 Site'!zerofive</vt:lpstr>
      <vt:lpstr>'5 Health'!zerofive</vt:lpstr>
      <vt:lpstr>'6 Materials'!zerofive</vt:lpstr>
      <vt:lpstr>'7 Disaster Mitigation'!zerofive</vt:lpstr>
      <vt:lpstr>'Disaster Mitigation (2)'!zerofive</vt:lpstr>
      <vt:lpstr>zerofive</vt:lpstr>
      <vt:lpstr>'3 Water'!zerofiveten</vt:lpstr>
      <vt:lpstr>'4 Site'!zerofiveten</vt:lpstr>
      <vt:lpstr>'5 Health'!zerofiveten</vt:lpstr>
      <vt:lpstr>'6 Materials'!zerofiveten</vt:lpstr>
      <vt:lpstr>'7 Disaster Mitigation'!zerofiveten</vt:lpstr>
      <vt:lpstr>'Disaster Mitigation (2)'!zerofiveten</vt:lpstr>
      <vt:lpstr>zerofiveten</vt:lpstr>
      <vt:lpstr>'3 Water'!zerofour</vt:lpstr>
      <vt:lpstr>'4 Site'!zerofour</vt:lpstr>
      <vt:lpstr>'5 Health'!zerofour</vt:lpstr>
      <vt:lpstr>'6 Materials'!zerofour</vt:lpstr>
      <vt:lpstr>'7 Disaster Mitigation'!zerofour</vt:lpstr>
      <vt:lpstr>'Disaster Mitigation (2)'!zerofour</vt:lpstr>
      <vt:lpstr>zerofour</vt:lpstr>
      <vt:lpstr>'3 Water'!zeroone</vt:lpstr>
      <vt:lpstr>'4 Site'!zeroone</vt:lpstr>
      <vt:lpstr>'5 Health'!zeroone</vt:lpstr>
      <vt:lpstr>'6 Materials'!zeroone</vt:lpstr>
      <vt:lpstr>'7 Disaster Mitigation'!zeroone</vt:lpstr>
      <vt:lpstr>'Disaster Mitigation (2)'!zeroone</vt:lpstr>
      <vt:lpstr>zeroone</vt:lpstr>
      <vt:lpstr>'3 Water'!zeroonetwo</vt:lpstr>
      <vt:lpstr>'4 Site'!zeroonetwo</vt:lpstr>
      <vt:lpstr>'5 Health'!zeroonetwo</vt:lpstr>
      <vt:lpstr>'6 Materials'!zeroonetwo</vt:lpstr>
      <vt:lpstr>'7 Disaster Mitigation'!zeroonetwo</vt:lpstr>
      <vt:lpstr>'Disaster Mitigation (2)'!zeroonetwo</vt:lpstr>
      <vt:lpstr>zeroonetwo</vt:lpstr>
      <vt:lpstr>'4 Site'!zeroten</vt:lpstr>
      <vt:lpstr>'5 Health'!zeroten</vt:lpstr>
      <vt:lpstr>'6 Materials'!zeroten</vt:lpstr>
      <vt:lpstr>'7 Disaster Mitigation'!zeroten</vt:lpstr>
      <vt:lpstr>'Disaster Mitigation (2)'!zeroten</vt:lpstr>
      <vt:lpstr>zeroten</vt:lpstr>
      <vt:lpstr>zerotenblank</vt:lpstr>
      <vt:lpstr>'4 Site'!zerothree</vt:lpstr>
      <vt:lpstr>'5 Health'!zerothree</vt:lpstr>
      <vt:lpstr>'6 Materials'!zerothree</vt:lpstr>
      <vt:lpstr>'7 Disaster Mitigation'!zerothree</vt:lpstr>
      <vt:lpstr>'Disaster Mitigation (2)'!zerothree</vt:lpstr>
      <vt:lpstr>zerothree</vt:lpstr>
      <vt:lpstr>zerotwo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FGBC</dc:creator>
  <cp:lastModifiedBy>Stacy Ossowicz</cp:lastModifiedBy>
  <cp:lastPrinted>2024-04-26T16:03:19Z</cp:lastPrinted>
  <dcterms:created xsi:type="dcterms:W3CDTF">2008-12-18T13:20:32Z</dcterms:created>
  <dcterms:modified xsi:type="dcterms:W3CDTF">2025-01-02T16:41:49Z</dcterms:modified>
</cp:coreProperties>
</file>